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22E02AC9-CAD9-43BF-B13F-C959AB2065C1}" xr6:coauthVersionLast="47" xr6:coauthVersionMax="47" xr10:uidLastSave="{00000000-0000-0000-0000-000000000000}"/>
  <bookViews>
    <workbookView xWindow="2544" yWindow="2544" windowWidth="18288" windowHeight="8964" activeTab="5" xr2:uid="{00000000-000D-0000-FFFF-FFFF00000000}"/>
  </bookViews>
  <sheets>
    <sheet name="5" sheetId="7" r:id="rId1"/>
    <sheet name="7" sheetId="6" r:id="rId2"/>
    <sheet name="16" sheetId="8" r:id="rId3"/>
    <sheet name="29" sheetId="9" r:id="rId4"/>
    <sheet name="47" sheetId="10" r:id="rId5"/>
    <sheet name="3 c- Tai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1" l="1"/>
  <c r="N13" i="11" s="1"/>
  <c r="Q12" i="11"/>
  <c r="S12" i="11" s="1"/>
  <c r="L12" i="11"/>
  <c r="N12" i="11" s="1"/>
  <c r="Q11" i="11"/>
  <c r="S11" i="11" s="1"/>
  <c r="Q10" i="11"/>
  <c r="S10" i="11" s="1"/>
  <c r="Q9" i="11"/>
  <c r="S9" i="11" s="1"/>
  <c r="S8" i="11"/>
  <c r="L8" i="11"/>
  <c r="N8" i="11" s="1"/>
  <c r="Q7" i="11"/>
  <c r="S7" i="11" s="1"/>
  <c r="Q6" i="11"/>
  <c r="S6" i="11" s="1"/>
  <c r="L6" i="11"/>
  <c r="N6" i="11" s="1"/>
  <c r="Q5" i="11"/>
  <c r="S5" i="11" s="1"/>
  <c r="L5" i="11"/>
  <c r="N5" i="11" s="1"/>
  <c r="Q73" i="11" l="1"/>
  <c r="S73" i="11" s="1"/>
  <c r="L73" i="11"/>
  <c r="N73" i="11" s="1"/>
  <c r="Q72" i="11"/>
  <c r="S72" i="11" s="1"/>
  <c r="L72" i="11"/>
  <c r="N72" i="11" s="1"/>
  <c r="Q71" i="11"/>
  <c r="S71" i="11" s="1"/>
  <c r="L71" i="11"/>
  <c r="N71" i="11" s="1"/>
  <c r="Q70" i="11"/>
  <c r="S70" i="11" s="1"/>
  <c r="L70" i="11"/>
  <c r="N70" i="11" s="1"/>
  <c r="Q69" i="11"/>
  <c r="S69" i="11" s="1"/>
  <c r="L69" i="11"/>
  <c r="N69" i="11" s="1"/>
  <c r="Q68" i="11"/>
  <c r="S68" i="11" s="1"/>
  <c r="L68" i="11"/>
  <c r="N68" i="11" s="1"/>
  <c r="Q67" i="11"/>
  <c r="S67" i="11" s="1"/>
  <c r="L67" i="11"/>
  <c r="N67" i="11" s="1"/>
  <c r="Q66" i="11"/>
  <c r="S66" i="11" s="1"/>
  <c r="L66" i="11"/>
  <c r="N66" i="11" s="1"/>
  <c r="Q65" i="11"/>
  <c r="S65" i="11" s="1"/>
  <c r="L65" i="11"/>
  <c r="N65" i="11" s="1"/>
  <c r="L59" i="11"/>
  <c r="N59" i="11" s="1"/>
  <c r="Q58" i="11"/>
  <c r="S58" i="11" s="1"/>
  <c r="L58" i="11"/>
  <c r="N58" i="11" s="1"/>
  <c r="Q57" i="11"/>
  <c r="S57" i="11" s="1"/>
  <c r="L57" i="11"/>
  <c r="N57" i="11" s="1"/>
  <c r="Q56" i="11"/>
  <c r="S56" i="11" s="1"/>
  <c r="L56" i="11"/>
  <c r="N56" i="11" s="1"/>
  <c r="L55" i="11"/>
  <c r="N55" i="11" s="1"/>
  <c r="Q54" i="11"/>
  <c r="S54" i="11" s="1"/>
  <c r="L54" i="11"/>
  <c r="N54" i="11" s="1"/>
  <c r="O47" i="11"/>
  <c r="V47" i="11" s="1"/>
  <c r="L47" i="11"/>
  <c r="N47" i="11" s="1"/>
  <c r="V46" i="11"/>
  <c r="R46" i="11"/>
  <c r="W46" i="11" s="1"/>
  <c r="L46" i="11"/>
  <c r="N46" i="11" s="1"/>
  <c r="V45" i="11"/>
  <c r="R45" i="11"/>
  <c r="W45" i="11" s="1"/>
  <c r="L45" i="11"/>
  <c r="N45" i="11" s="1"/>
  <c r="O44" i="11"/>
  <c r="V44" i="11" s="1"/>
  <c r="L44" i="11"/>
  <c r="N44" i="11" s="1"/>
  <c r="R43" i="11"/>
  <c r="Q43" i="11" s="1"/>
  <c r="S43" i="11" s="1"/>
  <c r="L43" i="11"/>
  <c r="N43" i="11" s="1"/>
  <c r="O42" i="11"/>
  <c r="V42" i="11" s="1"/>
  <c r="L42" i="11"/>
  <c r="N42" i="11" s="1"/>
  <c r="O41" i="11"/>
  <c r="V41" i="11" s="1"/>
  <c r="L41" i="11"/>
  <c r="N41" i="11" s="1"/>
  <c r="V40" i="11"/>
  <c r="R40" i="11"/>
  <c r="W40" i="11" s="1"/>
  <c r="L40" i="11"/>
  <c r="N40" i="11" s="1"/>
  <c r="O39" i="11"/>
  <c r="R39" i="11" s="1"/>
  <c r="L39" i="11"/>
  <c r="N39" i="11" s="1"/>
  <c r="Q29" i="11"/>
  <c r="S29" i="11" s="1"/>
  <c r="L29" i="11"/>
  <c r="N29" i="11" s="1"/>
  <c r="Q26" i="11"/>
  <c r="S26" i="11" s="1"/>
  <c r="L26" i="11"/>
  <c r="N26" i="11" s="1"/>
  <c r="Q24" i="11"/>
  <c r="S24" i="11" s="1"/>
  <c r="L24" i="11"/>
  <c r="N24" i="11" s="1"/>
  <c r="Q22" i="11"/>
  <c r="S22" i="11" s="1"/>
  <c r="L22" i="11"/>
  <c r="N22" i="11" s="1"/>
  <c r="Q21" i="11"/>
  <c r="S21" i="11" s="1"/>
  <c r="L21" i="11"/>
  <c r="N21" i="11" s="1"/>
  <c r="Q19" i="11"/>
  <c r="S19" i="11" s="1"/>
  <c r="L19" i="11"/>
  <c r="N19" i="11" s="1"/>
  <c r="Q40" i="11" l="1"/>
  <c r="S40" i="11" s="1"/>
  <c r="Q45" i="11"/>
  <c r="S45" i="11" s="1"/>
  <c r="W39" i="11"/>
  <c r="Q39" i="11"/>
  <c r="S39" i="11" s="1"/>
  <c r="V39" i="11"/>
  <c r="R44" i="11"/>
  <c r="R47" i="11"/>
  <c r="R41" i="11"/>
  <c r="R42" i="11"/>
  <c r="Q46" i="11"/>
  <c r="S46" i="11" s="1"/>
  <c r="W41" i="11" l="1"/>
  <c r="Q41" i="11"/>
  <c r="S41" i="11" s="1"/>
  <c r="W44" i="11"/>
  <c r="Q44" i="11"/>
  <c r="S44" i="11" s="1"/>
  <c r="W42" i="11"/>
  <c r="Q42" i="11"/>
  <c r="S42" i="11" s="1"/>
  <c r="W47" i="11"/>
  <c r="Q47" i="11"/>
  <c r="S47" i="11" s="1"/>
  <c r="L6" i="10" l="1"/>
  <c r="N6" i="10" s="1"/>
  <c r="Q6" i="10"/>
  <c r="S6" i="10" s="1"/>
  <c r="L7" i="10"/>
  <c r="N7" i="10" s="1"/>
  <c r="Q7" i="10"/>
  <c r="S7" i="10" s="1"/>
  <c r="L8" i="10"/>
  <c r="N8" i="10" s="1"/>
  <c r="Q8" i="10"/>
  <c r="S8" i="10" s="1"/>
  <c r="L9" i="10"/>
  <c r="N9" i="10" s="1"/>
  <c r="Q9" i="10"/>
  <c r="S9" i="10" s="1"/>
  <c r="L10" i="10"/>
  <c r="N10" i="10" s="1"/>
  <c r="Q10" i="10"/>
  <c r="S10" i="10" s="1"/>
  <c r="L11" i="10"/>
  <c r="N11" i="10" s="1"/>
  <c r="Q11" i="10"/>
  <c r="S11" i="10" s="1"/>
  <c r="L16" i="10"/>
  <c r="N16" i="10" s="1"/>
  <c r="Q16" i="10"/>
  <c r="S16" i="10" s="1"/>
  <c r="L17" i="10"/>
  <c r="N17" i="10" s="1"/>
  <c r="L19" i="10"/>
  <c r="N19" i="10" s="1"/>
  <c r="Q19" i="10"/>
  <c r="S19" i="10" s="1"/>
  <c r="L21" i="10"/>
  <c r="N21" i="10" s="1"/>
  <c r="Q21" i="10"/>
  <c r="S21" i="10" s="1"/>
  <c r="L29" i="10"/>
  <c r="N29" i="10" s="1"/>
  <c r="Q29" i="10"/>
  <c r="S29" i="10" s="1"/>
  <c r="L30" i="10"/>
  <c r="N30" i="10" s="1"/>
  <c r="Q30" i="10"/>
  <c r="S30" i="10" s="1"/>
  <c r="L31" i="10"/>
  <c r="N31" i="10" s="1"/>
  <c r="Q31" i="10"/>
  <c r="S31" i="10" s="1"/>
  <c r="L32" i="10"/>
  <c r="N32" i="10" s="1"/>
  <c r="Q32" i="10"/>
  <c r="S32" i="10" s="1"/>
  <c r="L33" i="10"/>
  <c r="N33" i="10" s="1"/>
  <c r="L34" i="10"/>
  <c r="N34" i="10" s="1"/>
  <c r="Q34" i="10"/>
  <c r="S34" i="10" s="1"/>
  <c r="L40" i="10"/>
  <c r="N40" i="10" s="1"/>
  <c r="Q40" i="10"/>
  <c r="S40" i="10" s="1"/>
  <c r="V40" i="10"/>
  <c r="L41" i="10"/>
  <c r="N41" i="10"/>
  <c r="Q41" i="10"/>
  <c r="S41" i="10"/>
  <c r="V41" i="10"/>
  <c r="L42" i="10"/>
  <c r="N42" i="10" s="1"/>
  <c r="Q42" i="10"/>
  <c r="S42" i="10" s="1"/>
  <c r="V42" i="10"/>
  <c r="L43" i="10"/>
  <c r="N43" i="10"/>
  <c r="Q43" i="10"/>
  <c r="S43" i="10"/>
  <c r="V43" i="10"/>
  <c r="L44" i="10"/>
  <c r="N44" i="10" s="1"/>
  <c r="Q44" i="10"/>
  <c r="S44" i="10" s="1"/>
  <c r="V44" i="10"/>
  <c r="L45" i="10"/>
  <c r="N45" i="10"/>
  <c r="Q45" i="10"/>
  <c r="S45" i="10"/>
  <c r="V45" i="10"/>
  <c r="L51" i="10"/>
  <c r="N51" i="10" s="1"/>
  <c r="Q51" i="10"/>
  <c r="S51" i="10" s="1"/>
  <c r="L52" i="10"/>
  <c r="N52" i="10" s="1"/>
  <c r="Q52" i="10"/>
  <c r="S52" i="10" s="1"/>
  <c r="L53" i="10"/>
  <c r="N53" i="10" s="1"/>
  <c r="Q53" i="10"/>
  <c r="S53" i="10" s="1"/>
  <c r="L54" i="10"/>
  <c r="N54" i="10" s="1"/>
  <c r="Q54" i="10"/>
  <c r="S54" i="10" s="1"/>
  <c r="L55" i="10"/>
  <c r="N55" i="10" s="1"/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52" i="9" s="1"/>
  <c r="L52" i="9"/>
  <c r="N52" i="9" s="1"/>
  <c r="Q51" i="9"/>
  <c r="S51" i="9" s="1"/>
  <c r="L51" i="9"/>
  <c r="N51" i="9" s="1"/>
  <c r="Q50" i="9"/>
  <c r="S50" i="9" s="1"/>
  <c r="L50" i="9"/>
  <c r="N50" i="9" s="1"/>
  <c r="Q49" i="9"/>
  <c r="S49" i="9" s="1"/>
  <c r="L49" i="9"/>
  <c r="N49" i="9" s="1"/>
  <c r="Q42" i="9"/>
  <c r="S42" i="9" s="1"/>
  <c r="L42" i="9"/>
  <c r="N42" i="9" s="1"/>
  <c r="L41" i="9"/>
  <c r="N41" i="9" s="1"/>
  <c r="Q40" i="9"/>
  <c r="S40" i="9" s="1"/>
  <c r="L40" i="9"/>
  <c r="N40" i="9" s="1"/>
  <c r="Q38" i="9"/>
  <c r="S38" i="9" s="1"/>
  <c r="L38" i="9"/>
  <c r="N38" i="9" s="1"/>
  <c r="L37" i="9"/>
  <c r="N37" i="9" s="1"/>
  <c r="Q31" i="9"/>
  <c r="S31" i="9" s="1"/>
  <c r="L31" i="9"/>
  <c r="N31" i="9" s="1"/>
  <c r="Q30" i="9"/>
  <c r="S30" i="9" s="1"/>
  <c r="L30" i="9"/>
  <c r="N30" i="9" s="1"/>
  <c r="Q29" i="9"/>
  <c r="S29" i="9" s="1"/>
  <c r="L29" i="9"/>
  <c r="N29" i="9" s="1"/>
  <c r="Q28" i="9"/>
  <c r="S28" i="9" s="1"/>
  <c r="L28" i="9"/>
  <c r="N28" i="9" s="1"/>
  <c r="Q27" i="9"/>
  <c r="S27" i="9" s="1"/>
  <c r="L27" i="9"/>
  <c r="N27" i="9" s="1"/>
  <c r="Q26" i="9"/>
  <c r="S26" i="9" s="1"/>
  <c r="L26" i="9"/>
  <c r="N26" i="9" s="1"/>
  <c r="Q25" i="9"/>
  <c r="S25" i="9" s="1"/>
  <c r="L25" i="9"/>
  <c r="N25" i="9" s="1"/>
  <c r="Q18" i="9"/>
  <c r="S18" i="9" s="1"/>
  <c r="L18" i="9"/>
  <c r="N18" i="9" s="1"/>
  <c r="Q17" i="9"/>
  <c r="S17" i="9" s="1"/>
  <c r="L17" i="9"/>
  <c r="N17" i="9" s="1"/>
  <c r="Q16" i="9"/>
  <c r="S16" i="9" s="1"/>
  <c r="L16" i="9"/>
  <c r="N16" i="9" s="1"/>
  <c r="Q15" i="9"/>
  <c r="S15" i="9" s="1"/>
  <c r="L15" i="9"/>
  <c r="N15" i="9" s="1"/>
  <c r="Q10" i="9"/>
  <c r="S10" i="9" s="1"/>
  <c r="L10" i="9"/>
  <c r="N10" i="9" s="1"/>
  <c r="Q9" i="9"/>
  <c r="S9" i="9" s="1"/>
  <c r="L9" i="9"/>
  <c r="N9" i="9" s="1"/>
  <c r="Q8" i="9"/>
  <c r="S8" i="9" s="1"/>
  <c r="L8" i="9"/>
  <c r="N8" i="9" s="1"/>
  <c r="Q7" i="9"/>
  <c r="S7" i="9" s="1"/>
  <c r="L7" i="9"/>
  <c r="N7" i="9" s="1"/>
  <c r="Q6" i="9"/>
  <c r="S6" i="9" s="1"/>
  <c r="L6" i="9"/>
  <c r="N6" i="9" s="1"/>
  <c r="Q5" i="9"/>
  <c r="S5" i="9" s="1"/>
  <c r="L5" i="9"/>
  <c r="N5" i="9" s="1"/>
  <c r="Q63" i="8" l="1"/>
  <c r="S63" i="8" s="1"/>
  <c r="Q64" i="8"/>
  <c r="S64" i="8" s="1"/>
  <c r="Q65" i="8"/>
  <c r="S65" i="8" s="1"/>
  <c r="Q66" i="8"/>
  <c r="S66" i="8" s="1"/>
  <c r="Q67" i="8"/>
  <c r="S67" i="8" s="1"/>
  <c r="Q68" i="8"/>
  <c r="S68" i="8" s="1"/>
  <c r="Q69" i="8"/>
  <c r="S69" i="8" s="1"/>
  <c r="Q70" i="8"/>
  <c r="S70" i="8" s="1"/>
  <c r="Q62" i="8"/>
  <c r="S62" i="8" s="1"/>
  <c r="N64" i="8"/>
  <c r="L69" i="8"/>
  <c r="N69" i="8" s="1"/>
  <c r="L63" i="8"/>
  <c r="N63" i="8" s="1"/>
  <c r="L65" i="8"/>
  <c r="N65" i="8" s="1"/>
  <c r="L66" i="8"/>
  <c r="N66" i="8" s="1"/>
  <c r="L67" i="8"/>
  <c r="N67" i="8" s="1"/>
  <c r="L68" i="8"/>
  <c r="N68" i="8" s="1"/>
  <c r="L62" i="8"/>
  <c r="N62" i="8" s="1"/>
  <c r="S7" i="8"/>
  <c r="Q8" i="8"/>
  <c r="Q9" i="8"/>
  <c r="Q10" i="8"/>
  <c r="Q11" i="8"/>
  <c r="Q12" i="8"/>
  <c r="Q13" i="8"/>
  <c r="Q14" i="8"/>
  <c r="Q15" i="8"/>
  <c r="Q7" i="8"/>
  <c r="Q47" i="8" l="1"/>
  <c r="S47" i="8" s="1"/>
  <c r="Q48" i="8"/>
  <c r="S48" i="8" s="1"/>
  <c r="Q49" i="8"/>
  <c r="S49" i="8" s="1"/>
  <c r="Q50" i="8"/>
  <c r="S50" i="8" s="1"/>
  <c r="Q51" i="8"/>
  <c r="S51" i="8" s="1"/>
  <c r="Q52" i="8"/>
  <c r="S52" i="8" s="1"/>
  <c r="Q53" i="8"/>
  <c r="S53" i="8" s="1"/>
  <c r="Q54" i="8"/>
  <c r="S54" i="8" s="1"/>
  <c r="Q55" i="8"/>
  <c r="S55" i="8" s="1"/>
  <c r="Q56" i="8"/>
  <c r="S56" i="8" s="1"/>
  <c r="Q57" i="8"/>
  <c r="S57" i="8" s="1"/>
  <c r="Q46" i="8"/>
  <c r="S46" i="8" s="1"/>
  <c r="L47" i="8"/>
  <c r="N47" i="8" s="1"/>
  <c r="L48" i="8"/>
  <c r="N48" i="8" s="1"/>
  <c r="L49" i="8"/>
  <c r="N49" i="8" s="1"/>
  <c r="L50" i="8"/>
  <c r="N50" i="8" s="1"/>
  <c r="L51" i="8"/>
  <c r="N51" i="8" s="1"/>
  <c r="L52" i="8"/>
  <c r="N52" i="8" s="1"/>
  <c r="L53" i="8"/>
  <c r="N53" i="8" s="1"/>
  <c r="L54" i="8"/>
  <c r="N54" i="8" s="1"/>
  <c r="L55" i="8"/>
  <c r="N55" i="8" s="1"/>
  <c r="L56" i="8"/>
  <c r="N56" i="8" s="1"/>
  <c r="L57" i="8"/>
  <c r="N57" i="8" s="1"/>
  <c r="L46" i="8"/>
  <c r="N46" i="8" s="1"/>
  <c r="L79" i="8"/>
  <c r="N79" i="8" s="1"/>
  <c r="Q79" i="8"/>
  <c r="S79" i="8" s="1"/>
  <c r="L80" i="8"/>
  <c r="N80" i="8" s="1"/>
  <c r="Q80" i="8"/>
  <c r="S80" i="8" s="1"/>
  <c r="L81" i="8"/>
  <c r="N81" i="8" s="1"/>
  <c r="Q81" i="8"/>
  <c r="S81" i="8" s="1"/>
  <c r="L82" i="8"/>
  <c r="N82" i="8" s="1"/>
  <c r="Q82" i="8"/>
  <c r="S82" i="8" s="1"/>
  <c r="L83" i="8"/>
  <c r="N83" i="8" s="1"/>
  <c r="Q83" i="8"/>
  <c r="S83" i="8" s="1"/>
  <c r="L84" i="8"/>
  <c r="N84" i="8" s="1"/>
  <c r="Q84" i="8"/>
  <c r="S84" i="8" s="1"/>
  <c r="L85" i="8"/>
  <c r="N85" i="8" s="1"/>
  <c r="Q85" i="8"/>
  <c r="S85" i="8" s="1"/>
  <c r="L86" i="8"/>
  <c r="N86" i="8" s="1"/>
  <c r="Q86" i="8"/>
  <c r="S86" i="8" s="1"/>
  <c r="L87" i="8"/>
  <c r="N87" i="8" s="1"/>
  <c r="Q87" i="8"/>
  <c r="S87" i="8" s="1"/>
  <c r="Q7" i="6" l="1"/>
  <c r="Q8" i="6"/>
  <c r="Q6" i="6"/>
  <c r="Q5" i="6"/>
  <c r="Q4" i="6"/>
  <c r="O8" i="6"/>
  <c r="S8" i="6" s="1"/>
  <c r="O7" i="6"/>
  <c r="O6" i="6"/>
  <c r="S6" i="6" s="1"/>
  <c r="J5" i="6"/>
  <c r="L5" i="6" s="1"/>
  <c r="O4" i="6"/>
  <c r="S4" i="6" s="1"/>
  <c r="J4" i="6"/>
  <c r="L4" i="6" s="1"/>
  <c r="L16" i="6"/>
  <c r="N16" i="6" s="1"/>
  <c r="Q16" i="6"/>
  <c r="S16" i="6" s="1"/>
  <c r="N4" i="6" l="1"/>
  <c r="N5" i="6"/>
  <c r="S7" i="6"/>
  <c r="L46" i="6"/>
  <c r="N46" i="6" s="1"/>
  <c r="Q46" i="6"/>
  <c r="S46" i="6" s="1"/>
  <c r="L48" i="6"/>
  <c r="N48" i="6" s="1"/>
  <c r="Q48" i="6"/>
  <c r="S48" i="6" s="1"/>
  <c r="L50" i="6"/>
  <c r="N50" i="6" s="1"/>
  <c r="Q50" i="6"/>
  <c r="S50" i="6" s="1"/>
  <c r="L51" i="6"/>
  <c r="N51" i="6" s="1"/>
  <c r="Q51" i="6"/>
  <c r="S51" i="6" s="1"/>
  <c r="Q63" i="6" l="1"/>
  <c r="S63" i="6" s="1"/>
  <c r="L63" i="6"/>
  <c r="N63" i="6" s="1"/>
  <c r="Q62" i="6"/>
  <c r="S62" i="6" s="1"/>
  <c r="L62" i="6"/>
  <c r="N62" i="6" s="1"/>
  <c r="Q61" i="6"/>
  <c r="S61" i="6" s="1"/>
  <c r="L61" i="6"/>
  <c r="N61" i="6" s="1"/>
  <c r="Q60" i="6"/>
  <c r="S60" i="6" s="1"/>
  <c r="L60" i="6"/>
  <c r="N60" i="6" s="1"/>
  <c r="Q59" i="6"/>
  <c r="S59" i="6" s="1"/>
  <c r="L59" i="6"/>
  <c r="N59" i="6" s="1"/>
  <c r="Q58" i="6"/>
  <c r="S58" i="6" s="1"/>
  <c r="L58" i="6"/>
  <c r="N58" i="6" s="1"/>
  <c r="Q19" i="6" l="1"/>
  <c r="S19" i="6" s="1"/>
  <c r="Q21" i="6"/>
  <c r="S21" i="6" s="1"/>
  <c r="Q24" i="6"/>
  <c r="S24" i="6" s="1"/>
  <c r="Q29" i="6"/>
  <c r="S29" i="6" s="1"/>
  <c r="L21" i="6"/>
  <c r="N21" i="6" s="1"/>
  <c r="L29" i="6"/>
  <c r="N29" i="6" s="1"/>
  <c r="O27" i="6"/>
  <c r="Q27" i="6" s="1"/>
  <c r="S27" i="6" s="1"/>
  <c r="V29" i="6"/>
  <c r="Y29" i="6"/>
  <c r="Q30" i="7" l="1"/>
  <c r="S30" i="7" s="1"/>
  <c r="L30" i="7"/>
  <c r="N30" i="7" s="1"/>
  <c r="Q26" i="7"/>
  <c r="S26" i="7" s="1"/>
  <c r="N26" i="7"/>
  <c r="L26" i="7"/>
  <c r="Q24" i="7"/>
  <c r="S24" i="7" s="1"/>
  <c r="L24" i="7"/>
  <c r="N24" i="7" s="1"/>
  <c r="Q23" i="7"/>
  <c r="S23" i="7" s="1"/>
  <c r="Q22" i="7"/>
  <c r="S22" i="7" s="1"/>
  <c r="L22" i="7"/>
  <c r="N22" i="7" s="1"/>
  <c r="L19" i="7"/>
  <c r="N19" i="7" s="1"/>
  <c r="Q16" i="7"/>
  <c r="S16" i="7" s="1"/>
  <c r="L16" i="7"/>
  <c r="N16" i="7" s="1"/>
  <c r="L62" i="7" l="1"/>
  <c r="N62" i="7" s="1"/>
  <c r="L60" i="7"/>
  <c r="N60" i="7" s="1"/>
  <c r="Q59" i="7"/>
  <c r="S59" i="7" s="1"/>
  <c r="Q54" i="7"/>
  <c r="S54" i="7" s="1"/>
  <c r="Q39" i="7" l="1"/>
  <c r="S39" i="7" s="1"/>
  <c r="Q40" i="7"/>
  <c r="S40" i="7" s="1"/>
  <c r="Q41" i="7"/>
  <c r="S41" i="7" s="1"/>
  <c r="Q42" i="7"/>
  <c r="S42" i="7" s="1"/>
  <c r="Q43" i="7"/>
  <c r="S43" i="7" s="1"/>
  <c r="Q44" i="7"/>
  <c r="S44" i="7" s="1"/>
  <c r="Q45" i="7"/>
  <c r="S45" i="7" s="1"/>
  <c r="Q46" i="7"/>
  <c r="S46" i="7" s="1"/>
  <c r="Q38" i="7"/>
  <c r="S38" i="7" s="1"/>
  <c r="L39" i="7"/>
  <c r="N39" i="7" s="1"/>
  <c r="L40" i="7"/>
  <c r="N40" i="7" s="1"/>
  <c r="L41" i="7"/>
  <c r="N41" i="7" s="1"/>
  <c r="L42" i="7"/>
  <c r="N42" i="7" s="1"/>
  <c r="L43" i="7"/>
  <c r="N43" i="7" s="1"/>
  <c r="L44" i="7"/>
  <c r="N44" i="7" s="1"/>
  <c r="L45" i="7"/>
  <c r="N45" i="7" s="1"/>
  <c r="L46" i="7"/>
  <c r="N46" i="7" s="1"/>
  <c r="L38" i="7"/>
  <c r="N38" i="7" s="1"/>
  <c r="R3" i="6" l="1"/>
</calcChain>
</file>

<file path=xl/sharedStrings.xml><?xml version="1.0" encoding="utf-8"?>
<sst xmlns="http://schemas.openxmlformats.org/spreadsheetml/2006/main" count="2843" uniqueCount="1731">
  <si>
    <t>L</t>
  </si>
  <si>
    <t>G</t>
  </si>
  <si>
    <t>TRƯỜNG ĐẠI HỌC NHA TRANG</t>
  </si>
  <si>
    <t>Stt</t>
  </si>
  <si>
    <t>Mã SV</t>
  </si>
  <si>
    <t>Họ và tên</t>
  </si>
  <si>
    <t>Lê Gia</t>
  </si>
  <si>
    <t>Thịnh</t>
  </si>
  <si>
    <t>Nguyễn Thanh</t>
  </si>
  <si>
    <t>W(F)</t>
  </si>
  <si>
    <t>Nguyễn Thành</t>
  </si>
  <si>
    <t>An</t>
  </si>
  <si>
    <t>Bình</t>
  </si>
  <si>
    <t>Huỳnh Hiếu</t>
  </si>
  <si>
    <t>Chương</t>
  </si>
  <si>
    <t>https://www.press.bmwgroup.com/global/article/attachment/T0219506EN/325500</t>
  </si>
  <si>
    <t>Huỳnh Vĩnh</t>
  </si>
  <si>
    <t>Huy</t>
  </si>
  <si>
    <t>http://motoring.vn/tracuu/VersionResult-1-22-15001146</t>
  </si>
  <si>
    <t>Nguyễn Lâm</t>
  </si>
  <si>
    <t>Khiêm</t>
  </si>
  <si>
    <t>Nguyễn Chí</t>
  </si>
  <si>
    <t>Tâm</t>
  </si>
  <si>
    <t>Đặng Trần Việt</t>
  </si>
  <si>
    <t>Thắng</t>
  </si>
  <si>
    <t>http://motoring.vn/mua-ban-oto/sedan/12146/3/hyundai-sonata-20-at-2011.html</t>
  </si>
  <si>
    <t>Nguyễn Kim</t>
  </si>
  <si>
    <t>http://motoring.vn/tracuu/VersionResult-1500301-1528-27</t>
  </si>
  <si>
    <t>https://doanchatluong.vn/do-an/khai-thac-he-thong-truyen-luc-tren-xe-toyota-vios-hvktqs_ottn000000007</t>
  </si>
  <si>
    <t xml:space="preserve">2550 </t>
  </si>
  <si>
    <t>Toyota Vios 2014 (motoring.vn)</t>
  </si>
  <si>
    <t xml:space="preserve"> </t>
  </si>
  <si>
    <t>http://203.162.20.156/vaq/Xecogioi_sxlr/FoundDetail_tso_oto.asp?sid=2933616</t>
  </si>
  <si>
    <t>https://www.mazdausa.com/static/manuals/2020/mazda6/contents/10020100.html?fbclid=IwAR0gCYhZNQwWSFPXlHhXEMQjVEPlOYkhNXX2CkN18I_UKqo3TIFffW-zOd4</t>
  </si>
  <si>
    <t>https://www.caranddriver.com/mazda/mazda-6/specs/2020/mazda_mazda-6_mazda-6_2020/411497?fbclid=IwAR1-h1_X2Z62VHBLDboFMHDBWoXfu-Mr8JPOCQRYZHD5Lc5WB_qjZFh78gA</t>
  </si>
  <si>
    <t>https://www.mazdausa.com/static/manuals/2022/cx-5/contents/10020106.html?fbclid=IwAR3kgk8cXIpoO-TAgnm4lpVmCdY3IkKYnFv1etg5xi5sdwj1N-pgfB6E99k</t>
  </si>
  <si>
    <t>https://www.caranddriver.com/mazda/cx-5/specs/2022/mazda_cx-5_mazda-cx-5_2022/426172?fbclid=IwAR165oirTUqDm7KcMOpDK3iTHDK6F-z575h8BvvCeviRFH1qw6NtT1Xzq64</t>
  </si>
  <si>
    <t>http://motoring.vn/mua-ban-oto/sedan/11595/3/honda-city-15-mt-2013.html</t>
  </si>
  <si>
    <t>http://203.162.20.156/vaq/Xecogioi_sxlr/FoundDetail_tso_oto.asp?sid=2933012&amp;fbclid=IwAR2FB8-L2zxW-ECPWQPTGiyYPg85KgfxflwrUKWQUJvBuILez7XYWUpjGng</t>
  </si>
  <si>
    <t>http://203.162.20.156/vaq/Xecogioi_sxlr/FoundDetail_tso_oto.asp?sid=2933463</t>
  </si>
  <si>
    <t>1695-1845</t>
  </si>
  <si>
    <t>1440-1675</t>
  </si>
  <si>
    <t>2.85-4.21</t>
  </si>
  <si>
    <t>3.37-4.41</t>
  </si>
  <si>
    <t>1470-1596</t>
  </si>
  <si>
    <t>2550-2830</t>
  </si>
  <si>
    <t>4300-4865</t>
  </si>
  <si>
    <t>1083-2110</t>
  </si>
  <si>
    <t>653-1045</t>
  </si>
  <si>
    <t>425-1065</t>
  </si>
  <si>
    <t>1500-2210</t>
  </si>
  <si>
    <t>1015-1072</t>
  </si>
  <si>
    <t>1040-1145</t>
  </si>
  <si>
    <t>49-62</t>
  </si>
  <si>
    <t>38-51</t>
  </si>
  <si>
    <t>48-51</t>
  </si>
  <si>
    <t>49-52</t>
  </si>
  <si>
    <t xml:space="preserve">Ngày thi:      /      /               Giờ thi:               Phòng thi: </t>
  </si>
  <si>
    <t>User in: 1997001 - 07:32 07-02-2023</t>
  </si>
  <si>
    <t>W</t>
  </si>
  <si>
    <t>ih1</t>
  </si>
  <si>
    <t>i0</t>
  </si>
  <si>
    <t>Nguyễn Nhựt</t>
  </si>
  <si>
    <t>Anh</t>
  </si>
  <si>
    <t>3210</t>
  </si>
  <si>
    <t>1618/1646</t>
  </si>
  <si>
    <t>5260</t>
  </si>
  <si>
    <t>1618</t>
  </si>
  <si>
    <t>1479</t>
  </si>
  <si>
    <t>1880</t>
  </si>
  <si>
    <t>978</t>
  </si>
  <si>
    <t>902</t>
  </si>
  <si>
    <t>2500</t>
  </si>
  <si>
    <t>1205</t>
  </si>
  <si>
    <t>1370</t>
  </si>
  <si>
    <t>5.25</t>
  </si>
  <si>
    <t>6.05</t>
  </si>
  <si>
    <t>14/17</t>
  </si>
  <si>
    <t>https://www.bmw.vn/vi/all-models/7-series/sedan/2021/bmw-7-series-sedan-technical-data.html#tab-1</t>
  </si>
  <si>
    <t>Cường</t>
  </si>
  <si>
    <t>1575/1560</t>
  </si>
  <si>
    <t>789.7</t>
  </si>
  <si>
    <t>3.30</t>
  </si>
  <si>
    <t>3.95</t>
  </si>
  <si>
    <t>12/17</t>
  </si>
  <si>
    <t>http://motoring.vn/tracuu/VersionResult-15001146-2527-22</t>
  </si>
  <si>
    <t>Đỗ Hải</t>
  </si>
  <si>
    <t>Dương</t>
  </si>
  <si>
    <t>1565/1565</t>
  </si>
  <si>
    <t>2.65</t>
  </si>
  <si>
    <t>4.44</t>
  </si>
  <si>
    <t>17/7</t>
  </si>
  <si>
    <t>http://motoring.vn/tracuu/VersionResult-15001099-2914-32</t>
  </si>
  <si>
    <t>Lê Khánh</t>
  </si>
  <si>
    <t>3.81</t>
  </si>
  <si>
    <t>Nguyễn Quốc</t>
  </si>
  <si>
    <t>1540/1570</t>
  </si>
  <si>
    <t>821.6</t>
  </si>
  <si>
    <t>758.4</t>
  </si>
  <si>
    <t>1081.6</t>
  </si>
  <si>
    <t>998.6</t>
  </si>
  <si>
    <t>2.83</t>
  </si>
  <si>
    <t>5.12</t>
  </si>
  <si>
    <t>http://motoring.vn/mua-ban-oto/xe-the-thao-da-dung-suv-cuv/13225/3/suzuki-grand-vitara-20-at-2014.html</t>
  </si>
  <si>
    <t>Trần Minh</t>
  </si>
  <si>
    <t>Kha</t>
  </si>
  <si>
    <t>883.2</t>
  </si>
  <si>
    <t>4.71</t>
  </si>
  <si>
    <t>5.39</t>
  </si>
  <si>
    <t>Nguyễn Văn Minh</t>
  </si>
  <si>
    <t>Nhật</t>
  </si>
  <si>
    <t>1480/1485</t>
  </si>
  <si>
    <t>1023.36</t>
  </si>
  <si>
    <t>944,64</t>
  </si>
  <si>
    <t>3.64</t>
  </si>
  <si>
    <t>3.73</t>
  </si>
  <si>
    <t>13/17</t>
  </si>
  <si>
    <t xml:space="preserve">https://otoansuong.vn/xe-suzuki-swift-glx-2014-5-cho </t>
  </si>
  <si>
    <t>Trương Quách</t>
  </si>
  <si>
    <t>Nhơn</t>
  </si>
  <si>
    <t>1585/1587</t>
  </si>
  <si>
    <t>3.55</t>
  </si>
  <si>
    <t>4.62</t>
  </si>
  <si>
    <t>http://motoring.vn/tracuu/VersionResult-15001097-2635-29</t>
  </si>
  <si>
    <t>Hồng Quốc</t>
  </si>
  <si>
    <t>Phát</t>
  </si>
  <si>
    <t>1585/1586</t>
  </si>
  <si>
    <t>4.54</t>
  </si>
  <si>
    <t>http://motoring.vn/tracuu/VersionResult-1-19-1500349</t>
  </si>
  <si>
    <t>Trần Thanh</t>
  </si>
  <si>
    <t>Tú</t>
  </si>
  <si>
    <t>729.56</t>
  </si>
  <si>
    <t>673.44</t>
  </si>
  <si>
    <t>1029.6</t>
  </si>
  <si>
    <t>950.4</t>
  </si>
  <si>
    <t>4.16</t>
  </si>
  <si>
    <t>4.17</t>
  </si>
  <si>
    <t xml:space="preserve">  http://motoring.vn/tracuu/VersionResult-1500349-2975-19</t>
  </si>
  <si>
    <t>Đoàn Duy</t>
  </si>
  <si>
    <t>Tường</t>
  </si>
  <si>
    <t>4.25</t>
  </si>
  <si>
    <t>http://motoring.vn/tracuu/VersionResult-1500349-1953-19</t>
  </si>
  <si>
    <t>Danh Trần Quốc</t>
  </si>
  <si>
    <t>Vinh</t>
  </si>
  <si>
    <t>757.62</t>
  </si>
  <si>
    <t>645.38</t>
  </si>
  <si>
    <t>1069.2</t>
  </si>
  <si>
    <t>910.8</t>
  </si>
  <si>
    <t>4.19</t>
  </si>
  <si>
    <t>http://motoring.vn/tracuu/VersionResult-1500349-1956-19</t>
  </si>
  <si>
    <t>[2430÷3210]</t>
  </si>
  <si>
    <t>[1480÷1618]</t>
  </si>
  <si>
    <t>[3850÷5260]</t>
  </si>
  <si>
    <t>[1618÷1840]</t>
  </si>
  <si>
    <t>[1470÷1695]</t>
  </si>
  <si>
    <t>[1403÷1880]</t>
  </si>
  <si>
    <t>[620÷1235]</t>
  </si>
  <si>
    <t>[370÷911]</t>
  </si>
  <si>
    <t>[1480÷2500]</t>
  </si>
  <si>
    <t>[758÷1180]</t>
  </si>
  <si>
    <t>[612÷1370]</t>
  </si>
  <si>
    <t>[2.65÷5.25]</t>
  </si>
  <si>
    <t>[3.73÷6.05]</t>
  </si>
  <si>
    <t>54-63</t>
  </si>
  <si>
    <t>37-46</t>
  </si>
  <si>
    <t>W (F)</t>
  </si>
  <si>
    <t>%G1</t>
  </si>
  <si>
    <t>%G2</t>
  </si>
  <si>
    <t>Gimax/2</t>
  </si>
  <si>
    <t>vmax</t>
  </si>
  <si>
    <t>Lốp</t>
  </si>
  <si>
    <t>ro</t>
  </si>
  <si>
    <t>rb</t>
  </si>
  <si>
    <t>Link</t>
  </si>
  <si>
    <t>link G1,G2</t>
  </si>
  <si>
    <t>link ih1</t>
  </si>
  <si>
    <t>Nguyễn Tuấn</t>
  </si>
  <si>
    <t>2550</t>
  </si>
  <si>
    <t>1475</t>
  </si>
  <si>
    <t>4425</t>
  </si>
  <si>
    <t>1730</t>
  </si>
  <si>
    <t>1480</t>
  </si>
  <si>
    <t>2025</t>
  </si>
  <si>
    <t>48.9</t>
  </si>
  <si>
    <t>990</t>
  </si>
  <si>
    <t>51.1</t>
  </si>
  <si>
    <t>1035</t>
  </si>
  <si>
    <t>2.62</t>
  </si>
  <si>
    <t>2.8665</t>
  </si>
  <si>
    <t>517.5</t>
  </si>
  <si>
    <t>160</t>
  </si>
  <si>
    <t>P205/60R15 90S</t>
  </si>
  <si>
    <t>313.5</t>
  </si>
  <si>
    <t>296.25</t>
  </si>
  <si>
    <t>https://ssa-api.toyotavn.com.vn/PDFs/E4B2B303AA6CF8D1A413F4EE109C7D5C.pdf</t>
  </si>
  <si>
    <t>https://www.bmw.vn/vi/all-models/x-series/X1/2021/bmw-x1-technical-data.html#tab-0</t>
  </si>
  <si>
    <t>https://123docz.net//document/7571237-btl-ly-thuyet-o-to-nguyen-cuu-va-tinh-toan-cac-thong-so-tren-toyota-vios-1-5e-mt.htm</t>
  </si>
  <si>
    <t>Đặng Hoài</t>
  </si>
  <si>
    <t>Cảnh ( NT)</t>
  </si>
  <si>
    <t>2670</t>
  </si>
  <si>
    <t>1506</t>
  </si>
  <si>
    <t>215/55R16 91R</t>
  </si>
  <si>
    <t>http://motoring.vn/tracuu/VersionResult-1500244-2871-13</t>
  </si>
  <si>
    <t xml:space="preserve">https://www.bmw.com.mt/en/all-models/3-series/sedan/2022/bmw-3-series-sedan-technical-data.html </t>
  </si>
  <si>
    <t>(Chọn xe BMW320i)</t>
  </si>
  <si>
    <t>Nguyễn Văn</t>
  </si>
  <si>
    <t>2600</t>
  </si>
  <si>
    <t>205/75R14 95S</t>
  </si>
  <si>
    <t>https://otoansuong.vn/xe-du-lich-toyota-corolla-altis-1.8G-xe-toyota-4-cho-gia-xe-toyota-altis?</t>
  </si>
  <si>
    <t>https://bmwcar.vn/bmw-x3-2021/</t>
  </si>
  <si>
    <t>https://www.caranddriver.com/toyota/corolla/specs/2020/toyota_corolla_toyota-corolla-hatchback_2020</t>
  </si>
  <si>
    <t>Lê Tài</t>
  </si>
  <si>
    <t>Khôi</t>
  </si>
  <si>
    <t>1030</t>
  </si>
  <si>
    <t>235/40R18 95Q</t>
  </si>
  <si>
    <t>http://motoring.vn/tracuu/VersionResult-15001038-1414-22</t>
  </si>
  <si>
    <t>https://www.bmw.vn/vi/all-models/8-series/gran-coupe/2019/bmw-8-series-gran-coupe-technical-data.html#tab-0</t>
  </si>
  <si>
    <t>Trần Quang</t>
  </si>
  <si>
    <t>Lộc</t>
  </si>
  <si>
    <t>2648</t>
  </si>
  <si>
    <t>1544</t>
  </si>
  <si>
    <t>225/45R17 94R</t>
  </si>
  <si>
    <t>http://motoring.vn/mua-ban-oto/sedan/7233/3/ford-focus-16l-trend-at-sedan-2013.html</t>
  </si>
  <si>
    <t>Specifications_of_the_BMW_5_Series_Sedan,_valid_from_11_2019..PDF</t>
  </si>
  <si>
    <t>Trần Hoàng</t>
  </si>
  <si>
    <t>Long</t>
  </si>
  <si>
    <t>1470</t>
  </si>
  <si>
    <t>225/75R16C S121R</t>
  </si>
  <si>
    <t>http://motoring.vn/mua-ban-oto/sedan/43545/3/toyota-vios-e-2014.html</t>
  </si>
  <si>
    <t>https://shop21107.babieseverywhere.org/content?c=vehicle%20weight%20plate&amp;id=17</t>
  </si>
  <si>
    <t>Trần Đức</t>
  </si>
  <si>
    <t>Thanh</t>
  </si>
  <si>
    <t>2700</t>
  </si>
  <si>
    <t>1495</t>
  </si>
  <si>
    <t>175/R13C 8PR 97Q</t>
  </si>
  <si>
    <t>http://motoring.vn/tracuu/VersionResult-1-32-15001100</t>
  </si>
  <si>
    <t>https://www.bmw.com.mt/en/all-models/5-series/touring/5-series/bmw-5-series-touring-technical-data.html?zarsrc=31&amp;utm_source=zalo&amp;utm_medium=zalo&amp;utm_campaign=zalo#tab-3</t>
  </si>
  <si>
    <t>205/70R15 96R</t>
  </si>
  <si>
    <t>http://motoring.vn/tracuu/VersionResult-1500244-2876-13</t>
  </si>
  <si>
    <t>https://www.bmw.com.mt/en/all-models/5-series/touring/5-series/bmw-5-series-touring-technical-data.html#tab-0</t>
  </si>
  <si>
    <t>Nguyễn Quang</t>
  </si>
  <si>
    <t>Thuận</t>
  </si>
  <si>
    <t>2775</t>
  </si>
  <si>
    <t>1575</t>
  </si>
  <si>
    <t>205/50R17 93R</t>
  </si>
  <si>
    <t>http://motoring.vn/tracuu/VersionResult-15001146-2526-22</t>
  </si>
  <si>
    <t>https://www.bmw.vn/vi/all-models/5-series/sedan/2021/bmw-5-series-technical-data.html#tab-0</t>
  </si>
  <si>
    <t>2550 ÷ 2775</t>
  </si>
  <si>
    <t>1030÷1575</t>
  </si>
  <si>
    <t>4410÷4825</t>
  </si>
  <si>
    <t>1700÷1989</t>
  </si>
  <si>
    <t>1421÷1500</t>
  </si>
  <si>
    <t>1050÷1925</t>
  </si>
  <si>
    <t>1670÷2690</t>
  </si>
  <si>
    <t>870÷1240</t>
  </si>
  <si>
    <t>800÷1450</t>
  </si>
  <si>
    <t>2.62÷4.32</t>
  </si>
  <si>
    <t>2.8665÷6.78</t>
  </si>
  <si>
    <t>LO</t>
  </si>
  <si>
    <t>WO</t>
  </si>
  <si>
    <t>HO</t>
  </si>
  <si>
    <t>GO</t>
  </si>
  <si>
    <t>GO1</t>
  </si>
  <si>
    <t>G01%</t>
  </si>
  <si>
    <t>GO2</t>
  </si>
  <si>
    <t>G02%</t>
  </si>
  <si>
    <t>G1</t>
  </si>
  <si>
    <t>G1%</t>
  </si>
  <si>
    <t>G2</t>
  </si>
  <si>
    <t>G2%</t>
  </si>
  <si>
    <t>io</t>
  </si>
  <si>
    <t>Lăng Văn</t>
  </si>
  <si>
    <t>Cương</t>
  </si>
  <si>
    <t>Tải trọng và thông số kỹ thuật - Trọng lượng (fordservicecontent.com)</t>
  </si>
  <si>
    <t>Ford EcoSport 2014 (motoring.vn)</t>
  </si>
  <si>
    <t>https://www.ford.com.au/content/dam/Ford/website-assets/ap/au/nameplate/ranger-2019/pdf/2020-ranger-full-specs-sheet.pdf</t>
  </si>
  <si>
    <t>Đỗ Bảo Thành</t>
  </si>
  <si>
    <t>Duy</t>
  </si>
  <si>
    <t>https://dprovietnam.com/suzuki-grand-vitara-2020/</t>
  </si>
  <si>
    <t>https://www.oto.com/en/mobil-baru/suzuki/grand-vitara/brosur</t>
  </si>
  <si>
    <t>Triệu Minh</t>
  </si>
  <si>
    <t>Đăng</t>
  </si>
  <si>
    <t>1585</t>
  </si>
  <si>
    <t>Honda Accord 2014 (motoring.vn)</t>
  </si>
  <si>
    <t>Trần Đắc Công</t>
  </si>
  <si>
    <t>Lực</t>
  </si>
  <si>
    <t>2020-ranger-full-specs-sheet.pdf (ford.com.au)</t>
  </si>
  <si>
    <t>Nghĩa</t>
  </si>
  <si>
    <t>https://www.hyundai.com/au/en/cars/runout/tucson/specifications</t>
  </si>
  <si>
    <t>Phan Duy</t>
  </si>
  <si>
    <t>Nhân</t>
  </si>
  <si>
    <t>https://www.google.com/url?sa=t&amp;rct=j&amp;q=&amp;esrc=s&amp;source=web&amp;cd=&amp;ved=2ahUKEwje_8_w9fP9AhU7TmwGHddKDroQFnoECA8QAQ&amp;url=https%3A%2F%2Fwww.hyundai.com%2Fcontent%2Fdam%2Fhyundai%2Fau%2Fen%2Fmodels%2Fkona%2Fdocs%2FHyundai_Kona_Specification_MY21.pdf&amp;usg=AOvVaw1V8n7SU3vfkCuMSQjC57Pd</t>
  </si>
  <si>
    <t>https://www.google.com/url?sa=t&amp;rct=j&amp;q=&amp;esrc=s&amp;source=web&amp;cd=&amp;ved=2ahUKEwiIr4jS9vP9AhWGTWwGHbgvA34QFnoECEMQAQ&amp;url=https%3A%2F%2Fwww.press.bmwgroup.com%2Fglobal%2Farticle%2Fattachment%2FT0203143EN%2F325516&amp;usg=AOvVaw06Ie5ZjZn30ZBQwZ7pYX0g</t>
  </si>
  <si>
    <t>Nguyễn Minh</t>
  </si>
  <si>
    <t>Trung</t>
  </si>
  <si>
    <t>http://motoring.vn/tracuu/VersionResult-15001228-3489-27?zarsrc=30&amp;utm_source=zalo&amp;utm_medium=zalo&amp;utm_campaign=zalo</t>
  </si>
  <si>
    <t>http://www.fordservicecontent.com/Ford_Content/vdirsnet/OwnerManual/Home/Content?variantid=6378&amp;languageCode=vi&amp;countryCode=VNM&amp;Uid=G1958080&amp;ProcUid=G1958081&amp;userMarket=VNM&amp;div=f&amp;vFilteringEnabled=False&amp;buildtype=web</t>
  </si>
  <si>
    <t>https://www.otofun.net/threads/trong-luong-xe-ford-ecosport.746428/?zarsrc=31&amp;utm_source=zalo&amp;utm_medium=zalo&amp;utm_campaign=zalo</t>
  </si>
  <si>
    <t>Lê Bá</t>
  </si>
  <si>
    <t>Trường</t>
  </si>
  <si>
    <t>motoring.vn/tracuu/VersionResult-15001097-2633-29</t>
  </si>
  <si>
    <t>Hồ Trần Anh</t>
  </si>
  <si>
    <t>Thông Số Kỹ Thuật Xe Ford Ranger Wildtrak 3.2L AT 4x4 2018 (fordthanglong.com.vn)</t>
  </si>
  <si>
    <t>2500 - 3220</t>
  </si>
  <si>
    <t>1519 - 1608</t>
  </si>
  <si>
    <t>4175 - 5362</t>
  </si>
  <si>
    <t>1765 - 1860</t>
  </si>
  <si>
    <t>1465 - 1848</t>
  </si>
  <si>
    <t>1090 - 2935</t>
  </si>
  <si>
    <t>730 - 1430</t>
  </si>
  <si>
    <t>48.7 - 62.8</t>
  </si>
  <si>
    <t>475 - 1505</t>
  </si>
  <si>
    <t>37.2 - 51.3</t>
  </si>
  <si>
    <t>1540 - 3330</t>
  </si>
  <si>
    <t>880 - 1480</t>
  </si>
  <si>
    <t>44.0 - 52.2</t>
  </si>
  <si>
    <t>845 - 1850</t>
  </si>
  <si>
    <t>47.8 - 56.0</t>
  </si>
  <si>
    <t>2.65 - 5.44</t>
  </si>
  <si>
    <t>3.55 - 4.71</t>
  </si>
  <si>
    <t>Ford Ranger 2023 hé lộ thông số của 9 phiên bản mới nhất (vuabantai.net)</t>
  </si>
  <si>
    <r>
      <t xml:space="preserve">Môn học: </t>
    </r>
    <r>
      <rPr>
        <b/>
        <sz val="11"/>
        <color theme="1"/>
        <rFont val="Arial"/>
        <family val="2"/>
        <scheme val="minor"/>
      </rPr>
      <t>Đồ án kết cấu, tính toán ô tô (AUE373) / Nhóm: 62.CNOT-1</t>
    </r>
  </si>
  <si>
    <r>
      <t>L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</si>
  <si>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W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</si>
  <si>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H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</si>
  <si>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</si>
  <si>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G</t>
    </r>
    <r>
      <rPr>
        <b/>
        <vertAlign val="subscript"/>
        <sz val="11"/>
        <color rgb="FFFF0000"/>
        <rFont val="Arial"/>
        <family val="2"/>
        <scheme val="minor"/>
      </rPr>
      <t>O1</t>
    </r>
  </si>
  <si>
    <r>
      <t>G</t>
    </r>
    <r>
      <rPr>
        <b/>
        <vertAlign val="subscript"/>
        <sz val="11"/>
        <color rgb="FFFF0000"/>
        <rFont val="Arial"/>
        <family val="2"/>
        <scheme val="minor"/>
      </rPr>
      <t>O2</t>
    </r>
  </si>
  <si>
    <r>
      <t>G</t>
    </r>
    <r>
      <rPr>
        <b/>
        <vertAlign val="subscript"/>
        <sz val="11"/>
        <color rgb="FFFF0000"/>
        <rFont val="Arial"/>
        <family val="2"/>
        <scheme val="minor"/>
      </rPr>
      <t>1</t>
    </r>
  </si>
  <si>
    <r>
      <t>G</t>
    </r>
    <r>
      <rPr>
        <b/>
        <vertAlign val="subscript"/>
        <sz val="11"/>
        <color rgb="FFFF0000"/>
        <rFont val="Arial"/>
        <family val="2"/>
        <scheme val="minor"/>
      </rPr>
      <t>2</t>
    </r>
  </si>
  <si>
    <r>
      <t>i</t>
    </r>
    <r>
      <rPr>
        <b/>
        <vertAlign val="subscript"/>
        <sz val="11"/>
        <color theme="1"/>
        <rFont val="Arial"/>
        <family val="2"/>
        <scheme val="minor"/>
      </rPr>
      <t>h1</t>
    </r>
  </si>
  <si>
    <r>
      <t>i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</si>
  <si>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 xml:space="preserve">Môn học: </t>
    </r>
    <r>
      <rPr>
        <b/>
        <sz val="11"/>
        <color theme="1"/>
        <rFont val="Arial"/>
        <family val="2"/>
        <scheme val="minor"/>
      </rPr>
      <t>Đồ án kết cấu, tính toán ô tô (AUE373) / Nhóm: 62.CNOT-2</t>
    </r>
  </si>
  <si>
    <r>
      <t xml:space="preserve">Môn học: </t>
    </r>
    <r>
      <rPr>
        <b/>
        <sz val="11"/>
        <color theme="1"/>
        <rFont val="Arial"/>
        <family val="2"/>
        <scheme val="minor"/>
      </rPr>
      <t>Đồ án kết cấu, tính toán ô tô (AUE373) / Nhóm: 62.CNOT-4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</si>
  <si>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O1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</si>
  <si>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O2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</si>
  <si>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1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</si>
  <si>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2</t>
    </r>
  </si>
  <si>
    <r>
      <t xml:space="preserve">Môn học: </t>
    </r>
    <r>
      <rPr>
        <b/>
        <sz val="11"/>
        <color theme="1"/>
        <rFont val="Arial"/>
        <family val="2"/>
        <scheme val="minor"/>
      </rPr>
      <t>Khung gầm ô tô và xe chuyên dụng (AUE301) / Nhóm: 62.DLOT-KG</t>
    </r>
  </si>
  <si>
    <r>
      <t xml:space="preserve">....:KT% </t>
    </r>
    <r>
      <rPr>
        <sz val="11"/>
        <color theme="1"/>
        <rFont val="Arial"/>
        <family val="2"/>
        <scheme val="minor"/>
      </rPr>
      <t xml:space="preserve">   CBGD: </t>
    </r>
    <r>
      <rPr>
        <b/>
        <sz val="11"/>
        <color theme="1"/>
        <rFont val="Arial"/>
        <family val="2"/>
        <scheme val="minor"/>
      </rPr>
      <t>Huỳnh Trọng Chương, Huỳnh Trọng Chương</t>
    </r>
  </si>
  <si>
    <t>48-63</t>
  </si>
  <si>
    <t>37-52</t>
  </si>
  <si>
    <t>44-53</t>
  </si>
  <si>
    <t>47-56</t>
  </si>
  <si>
    <t>Đã kiểm tra thông số với link</t>
  </si>
  <si>
    <t>G trong link bị lệch với tổng G1,G2 nên ô xanh tính tổng G1+G2</t>
  </si>
  <si>
    <t>https://manualzz.com/doc/48758989/suzuki-ertiga-owner-s-manual</t>
  </si>
  <si>
    <t>G, G1, G2</t>
  </si>
  <si>
    <t>https://www.oto.com/en/mobil-baru/suzuki/apv-arena/brosur</t>
  </si>
  <si>
    <t>PDF, Download Brochure Suzuki - Grand Vitara, GL</t>
  </si>
  <si>
    <t>Go, Go1, Go2</t>
  </si>
  <si>
    <t>[3.58:4.375]</t>
  </si>
  <si>
    <t>[2.875:4.784]</t>
  </si>
  <si>
    <t>[960:1910]</t>
  </si>
  <si>
    <t>[800:1340]</t>
  </si>
  <si>
    <t>[1760:3250]</t>
  </si>
  <si>
    <t>[470:984]</t>
  </si>
  <si>
    <t>[720:1041]</t>
  </si>
  <si>
    <t>[1690:1855]</t>
  </si>
  <si>
    <t>[1690:2004]</t>
  </si>
  <si>
    <t>[4300:5049]</t>
  </si>
  <si>
    <t>[1435:1706]</t>
  </si>
  <si>
    <t>[2625:3025]</t>
  </si>
  <si>
    <t>PDF, Download Brochure Suzuki - APV New Luxury, MT</t>
  </si>
  <si>
    <t>215/40R17 83Q</t>
  </si>
  <si>
    <t>4.3</t>
  </si>
  <si>
    <t>Tùng</t>
  </si>
  <si>
    <t>Huỳnh Thanh</t>
  </si>
  <si>
    <t>http://brochures.honda.co.uk/cars/cr-v-hybrid/?page=1</t>
  </si>
  <si>
    <t>http://suzukiisuzu.com/san-pham/xe-suzuki-xl7</t>
  </si>
  <si>
    <t>4.375</t>
  </si>
  <si>
    <t>2.875</t>
  </si>
  <si>
    <t>Tuấn</t>
  </si>
  <si>
    <t>Nguyễn Anh</t>
  </si>
  <si>
    <t>https://topix.landrover.jlrext.com/topix/service/procedure/173715/PDF/9bd8efd5-ed6a-47d3-b11c-64e9da49d367/en_GB</t>
  </si>
  <si>
    <t>G,G1 G2</t>
  </si>
  <si>
    <t>https://imgcdn.oto.com/brochures/38/894/toyota-fortuner-109366.pdf</t>
  </si>
  <si>
    <t>ih1 io</t>
  </si>
  <si>
    <t>https://giaxeoto247.com/thong-so-ky-thuat-toyota-fortuner/</t>
  </si>
  <si>
    <t>3.583</t>
  </si>
  <si>
    <t>4.784</t>
  </si>
  <si>
    <t>Nguyễn Hoài</t>
  </si>
  <si>
    <t>https://www.bmw.vn/vi/all-models/x-series/x7/2018/bmw-x7-inform.html#tab-0</t>
  </si>
  <si>
    <t>https://www.thecarconnection.com/specifications/ford_explorer_2023</t>
  </si>
  <si>
    <t>ih1 i0</t>
  </si>
  <si>
    <t>https://www.fordservicecontent.com/Ford_Content/vdirsnet/OwnerManual/Home/Content?variantid=9658&amp;languageCode=vi&amp;countryCode=VNM&amp;Uid=G2246193&amp;ProcUid=G2246194&amp;userMarket=VNM&amp;div=f&amp;vFilteringEnabled=False&amp;buildtype=web</t>
  </si>
  <si>
    <t>https://www.press.bmwgroup.com/global/article/attachment/T0281455EN/409289</t>
  </si>
  <si>
    <t>BMW X5 xDrive40i</t>
  </si>
  <si>
    <t>Go,G,G1,G2</t>
  </si>
  <si>
    <t>http://motoring.vn/tracuu/VersionResult-1500552-1428-22</t>
  </si>
  <si>
    <t>Toyota Innova GSR 2.0 MT 2012</t>
  </si>
  <si>
    <t>Đạt</t>
  </si>
  <si>
    <t>Lê Ngọc</t>
  </si>
  <si>
    <t>Suzuki Ertiga (page: 199 of 207)</t>
  </si>
  <si>
    <t>https://imgcdn.oto.com/brochures/37/2721/suzuki-grand-vitara-2023-911354.pdf</t>
  </si>
  <si>
    <t>Suzuki Grand Vitara GX</t>
  </si>
  <si>
    <t>Go,Go1,Go2</t>
  </si>
  <si>
    <t>https://suzuki.com.vn/ertiga-sport/thong-so-ky-thuat.html</t>
  </si>
  <si>
    <t>Suzuki Ertiga</t>
  </si>
  <si>
    <t>1690</t>
  </si>
  <si>
    <t>Nguyễn Tiến</t>
  </si>
  <si>
    <t>Số lượng thông số đã hoàn thành</t>
  </si>
  <si>
    <t>Bán kính thiết kế</t>
  </si>
  <si>
    <t>Thông số lóp xe</t>
  </si>
  <si>
    <t>Vmax</t>
  </si>
  <si>
    <t>Gimax /2</t>
  </si>
  <si>
    <t>G2 %</t>
  </si>
  <si>
    <t>G1 %</t>
  </si>
  <si>
    <t>Go2 %</t>
  </si>
  <si>
    <t>Go2</t>
  </si>
  <si>
    <t>Go1 %</t>
  </si>
  <si>
    <t>Go1</t>
  </si>
  <si>
    <t>Go</t>
  </si>
  <si>
    <t>Ho</t>
  </si>
  <si>
    <t>Wo</t>
  </si>
  <si>
    <t>Lo</t>
  </si>
  <si>
    <t>[1175:2060]</t>
  </si>
  <si>
    <t>51-61</t>
  </si>
  <si>
    <t>39-49</t>
  </si>
  <si>
    <t>41-50</t>
  </si>
  <si>
    <t>50-59</t>
  </si>
  <si>
    <r>
      <t xml:space="preserve">Môn học: </t>
    </r>
    <r>
      <rPr>
        <b/>
        <sz val="11"/>
        <color rgb="FF000000"/>
        <rFont val="Arial"/>
        <family val="2"/>
      </rPr>
      <t>Khung gầm ô tô và xe chuyên dụng (AUE301) / Nhóm: 62.DLOT-KG</t>
    </r>
  </si>
  <si>
    <r>
      <t xml:space="preserve">....:KT% </t>
    </r>
    <r>
      <rPr>
        <sz val="11"/>
        <color rgb="FF000000"/>
        <rFont val="Arial"/>
        <family val="2"/>
      </rPr>
      <t xml:space="preserve">   CBGD: </t>
    </r>
    <r>
      <rPr>
        <b/>
        <sz val="11"/>
        <color rgb="FF000000"/>
        <rFont val="Arial"/>
        <family val="2"/>
      </rPr>
      <t>Huỳnh Trọng Chương, Huỳnh Trọng Chương</t>
    </r>
  </si>
  <si>
    <r>
      <t>L</t>
    </r>
    <r>
      <rPr>
        <b/>
        <vertAlign val="subscript"/>
        <sz val="11"/>
        <color rgb="FF000000"/>
        <rFont val="Arial"/>
        <family val="2"/>
      </rPr>
      <t>0</t>
    </r>
  </si>
  <si>
    <r>
      <t>W</t>
    </r>
    <r>
      <rPr>
        <b/>
        <vertAlign val="subscript"/>
        <sz val="11"/>
        <color rgb="FF000000"/>
        <rFont val="Arial"/>
        <family val="2"/>
      </rPr>
      <t>0</t>
    </r>
  </si>
  <si>
    <r>
      <t>H</t>
    </r>
    <r>
      <rPr>
        <b/>
        <vertAlign val="subscript"/>
        <sz val="11"/>
        <color rgb="FF000000"/>
        <rFont val="Arial"/>
        <family val="2"/>
      </rPr>
      <t>0</t>
    </r>
  </si>
  <si>
    <r>
      <t>G</t>
    </r>
    <r>
      <rPr>
        <b/>
        <vertAlign val="subscript"/>
        <sz val="11"/>
        <color rgb="FF000000"/>
        <rFont val="Arial"/>
        <family val="2"/>
      </rPr>
      <t>0</t>
    </r>
  </si>
  <si>
    <r>
      <t>G</t>
    </r>
    <r>
      <rPr>
        <b/>
        <vertAlign val="subscript"/>
        <sz val="11"/>
        <color rgb="FF000000"/>
        <rFont val="Arial"/>
        <family val="2"/>
      </rPr>
      <t>01</t>
    </r>
  </si>
  <si>
    <r>
      <t>G</t>
    </r>
    <r>
      <rPr>
        <b/>
        <vertAlign val="subscript"/>
        <sz val="11"/>
        <color rgb="FF000000"/>
        <rFont val="Arial"/>
        <family val="2"/>
      </rPr>
      <t>02</t>
    </r>
  </si>
  <si>
    <r>
      <t>G</t>
    </r>
    <r>
      <rPr>
        <b/>
        <vertAlign val="subscript"/>
        <sz val="11"/>
        <color rgb="FF000000"/>
        <rFont val="Arial"/>
        <family val="2"/>
      </rPr>
      <t>1</t>
    </r>
  </si>
  <si>
    <r>
      <t>G</t>
    </r>
    <r>
      <rPr>
        <b/>
        <vertAlign val="subscript"/>
        <sz val="11"/>
        <color rgb="FF000000"/>
        <rFont val="Arial"/>
        <family val="2"/>
      </rPr>
      <t>2</t>
    </r>
  </si>
  <si>
    <r>
      <t>i</t>
    </r>
    <r>
      <rPr>
        <b/>
        <vertAlign val="subscript"/>
        <sz val="11"/>
        <color theme="1"/>
        <rFont val="Arial"/>
        <family val="2"/>
      </rPr>
      <t>h1</t>
    </r>
  </si>
  <si>
    <r>
      <t>i</t>
    </r>
    <r>
      <rPr>
        <b/>
        <vertAlign val="subscript"/>
        <sz val="11"/>
        <color theme="1"/>
        <rFont val="Arial"/>
        <family val="2"/>
      </rPr>
      <t>o</t>
    </r>
  </si>
  <si>
    <t>link</t>
  </si>
  <si>
    <t>Lê</t>
  </si>
  <si>
    <t>Khang</t>
  </si>
  <si>
    <t>4.35</t>
  </si>
  <si>
    <t>https://xeotogiadinh.com/kich-thuoc-xe-o-to-toyota-4-7-cho/</t>
  </si>
  <si>
    <t>Võ Hải</t>
  </si>
  <si>
    <t>1510/1510</t>
  </si>
  <si>
    <t>3.93</t>
  </si>
  <si>
    <t>http://motoring.vn/mua-ban-oto/xe-da-dung-mpv/39812-0-0/toyota-innova-e-20-mt-2013.html</t>
  </si>
  <si>
    <t>Phạm Hải</t>
  </si>
  <si>
    <t>1435/1435</t>
  </si>
  <si>
    <t>https://otoansuong.vn/suzuki-apv-7-cho-gia-xe-suzuki-7-cho-suzuki-nhat-7-cho</t>
  </si>
  <si>
    <t>Lương Minh</t>
  </si>
  <si>
    <t>Khải</t>
  </si>
  <si>
    <t>1420/1435</t>
  </si>
  <si>
    <t>https://otoansuong.vn/xe-mitsubishi-7-cho-mitsubishi-pajero-7-cho</t>
  </si>
  <si>
    <t>Lê Nhật</t>
  </si>
  <si>
    <t>Phi</t>
  </si>
  <si>
    <t>1445/1430</t>
  </si>
  <si>
    <t>http://motoring.vn/mua-ban-oto/xe-da-dung-mpv/9792/3/toyota-zace-gl-2002.html</t>
  </si>
  <si>
    <t>Huỳnh Lâm</t>
  </si>
  <si>
    <t>Phú</t>
  </si>
  <si>
    <t>1573/1569</t>
  </si>
  <si>
    <t>3,636</t>
  </si>
  <si>
    <t>3.769</t>
  </si>
  <si>
    <t>http://motoring.vn/mua-ban-oto/xe-da-dung-mpv/39662-0-0/kia-carens-ex-20-mt-2010.html</t>
  </si>
  <si>
    <t>2550-2750</t>
  </si>
  <si>
    <t>1420-1730</t>
  </si>
  <si>
    <t>4230-4755</t>
  </si>
  <si>
    <t>1485-1800</t>
  </si>
  <si>
    <t>1460-1955</t>
  </si>
  <si>
    <t>1250-1995</t>
  </si>
  <si>
    <t>615-1085</t>
  </si>
  <si>
    <t>47-70</t>
  </si>
  <si>
    <t>465-1020</t>
  </si>
  <si>
    <t>30-53</t>
  </si>
  <si>
    <t>1110-2500</t>
  </si>
  <si>
    <t>810-1172</t>
  </si>
  <si>
    <t>300-1278</t>
  </si>
  <si>
    <t>3.636-4.545</t>
  </si>
  <si>
    <t>3.769-4.725</t>
  </si>
  <si>
    <t>3.73 - 5.125</t>
  </si>
  <si>
    <t>3.33 - 4.212</t>
  </si>
  <si>
    <t>45 - 60</t>
  </si>
  <si>
    <t>1230 - 1564.2</t>
  </si>
  <si>
    <t>40 - 55</t>
  </si>
  <si>
    <t>920 - 1300</t>
  </si>
  <si>
    <t>1695 - 2607</t>
  </si>
  <si>
    <t>44 - 60</t>
  </si>
  <si>
    <t>740 - 1137.6</t>
  </si>
  <si>
    <t>40 - 56</t>
  </si>
  <si>
    <t>758.4 - 992</t>
  </si>
  <si>
    <t>1115 - 1896</t>
  </si>
  <si>
    <t>1690 - 1990</t>
  </si>
  <si>
    <t>1690 - 1885</t>
  </si>
  <si>
    <t>4025 - 5062</t>
  </si>
  <si>
    <t>1475 - 1618</t>
  </si>
  <si>
    <t>2380 - 2860</t>
  </si>
  <si>
    <t>http://motoring.vn/tracuu/VersionResult-15001162-2407-27</t>
  </si>
  <si>
    <t>https://doanchatluong.vn/do-an/do-an-thiet-ke-he-thong-treo-xe-con-7-cho-dhbk_ottn000000250</t>
  </si>
  <si>
    <t> 1896</t>
  </si>
  <si>
    <t>Tín</t>
  </si>
  <si>
    <t>Bùi Quốc</t>
  </si>
  <si>
    <t>https://doanchatluong.vn/do-an/do-an-tinh-toan-thiet-ke-he-thong-treo-tren-xe-o-to-du-lich-7-cho-dua-tren-co-so-xe-toyota-inova-g-2015-dhgtvt_ottn000000264?fbclid=IwAR0VeqW9SeWFpZFL4O2VFgJhC5JQ2FGEsu4QGpxA9zwDVIy4CXJZg0d_MKM</t>
  </si>
  <si>
    <t>http://motoring.vn/mua-ban-oto/xe-da-dung-mpv/2490/3/toyota-innova-g-20-mt-2008.html</t>
  </si>
  <si>
    <t>2750</t>
  </si>
  <si>
    <t>Tiến</t>
  </si>
  <si>
    <t>Trần Quốc</t>
  </si>
  <si>
    <t>https://suzuki.com.vn/ertiga-sport/</t>
  </si>
  <si>
    <t>2740</t>
  </si>
  <si>
    <t>Kiên</t>
  </si>
  <si>
    <t>Nguyễn Trung</t>
  </si>
  <si>
    <t>[PDF]Đồ án ngành Cơ khí: Thiết kế hệ thống ly hợp xe ô tô con 7 chỗ ngồi.pdf (tailieumienphi.vn)</t>
  </si>
  <si>
    <t>http://motoring.vn/tracuu/VersionResult-15001162-2406-27</t>
  </si>
  <si>
    <t>https://www.slideshare.net/garmentspace/n-ngnh-c-kh-thit-k-h-thng-ly-hp-xe-t-con-7-ch-ngi</t>
  </si>
  <si>
    <t>2860</t>
  </si>
  <si>
    <t>Huỳnh Đức</t>
  </si>
  <si>
    <t>http://motoring.vn/tracuu/VersionResult-1-23-1500137</t>
  </si>
  <si>
    <t>Danh</t>
  </si>
  <si>
    <t>Lê Thành</t>
  </si>
  <si>
    <t>https://oto-hui.com/threads/khao-sat-tinh-chat-khoi-hanh-va-tang-toc-cua-o-to-uaz31512.72104/</t>
  </si>
  <si>
    <t>https://www.tailieucokhi.net/2018/02/do-an-tinh-toan-thiet-ke-he-thong-treo-cho-xe-7-cho.html</t>
  </si>
  <si>
    <t>https://xezii.com/xe/uaz-uaz-31512-2-45-90-hp-1989-1990-1991-1992-1993-1994-1995-1996-1997-1998-1999-2000-2001-2002-2003-2004-2005?lang=vi</t>
  </si>
  <si>
    <t>Công</t>
  </si>
  <si>
    <t>Võ Thành</t>
  </si>
  <si>
    <r>
      <t>i</t>
    </r>
    <r>
      <rPr>
        <b/>
        <vertAlign val="subscript"/>
        <sz val="10"/>
        <color theme="1"/>
        <rFont val="Times New Roman"/>
        <family val="1"/>
      </rPr>
      <t>o</t>
    </r>
  </si>
  <si>
    <r>
      <t>i</t>
    </r>
    <r>
      <rPr>
        <b/>
        <vertAlign val="subscript"/>
        <sz val="10"/>
        <color theme="1"/>
        <rFont val="Times New Roman"/>
        <family val="1"/>
      </rPr>
      <t>h1</t>
    </r>
  </si>
  <si>
    <r>
      <t>G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%</t>
    </r>
  </si>
  <si>
    <r>
      <t>G</t>
    </r>
    <r>
      <rPr>
        <b/>
        <vertAlign val="subscript"/>
        <sz val="10"/>
        <color theme="1"/>
        <rFont val="Times New Roman"/>
        <family val="1"/>
      </rPr>
      <t>2</t>
    </r>
  </si>
  <si>
    <r>
      <t>% G</t>
    </r>
    <r>
      <rPr>
        <b/>
        <vertAlign val="subscript"/>
        <sz val="10"/>
        <color theme="1"/>
        <rFont val="Times New Roman"/>
        <family val="1"/>
      </rPr>
      <t>1</t>
    </r>
  </si>
  <si>
    <r>
      <t>G</t>
    </r>
    <r>
      <rPr>
        <b/>
        <vertAlign val="subscript"/>
        <sz val="10"/>
        <color theme="1"/>
        <rFont val="Times New Roman"/>
        <family val="1"/>
      </rPr>
      <t>1</t>
    </r>
  </si>
  <si>
    <r>
      <t>%G</t>
    </r>
    <r>
      <rPr>
        <b/>
        <vertAlign val="subscript"/>
        <sz val="10"/>
        <color theme="1"/>
        <rFont val="Times New Roman"/>
        <family val="1"/>
      </rPr>
      <t>01</t>
    </r>
  </si>
  <si>
    <r>
      <t>G</t>
    </r>
    <r>
      <rPr>
        <b/>
        <vertAlign val="subscript"/>
        <sz val="10"/>
        <color theme="1"/>
        <rFont val="Times New Roman"/>
        <family val="1"/>
      </rPr>
      <t>O2</t>
    </r>
  </si>
  <si>
    <r>
      <t>G</t>
    </r>
    <r>
      <rPr>
        <b/>
        <vertAlign val="subscript"/>
        <sz val="10"/>
        <color theme="1"/>
        <rFont val="Times New Roman"/>
        <family val="1"/>
      </rPr>
      <t>O1</t>
    </r>
  </si>
  <si>
    <r>
      <t>G</t>
    </r>
    <r>
      <rPr>
        <b/>
        <vertAlign val="subscript"/>
        <sz val="10"/>
        <color theme="1"/>
        <rFont val="Times New Roman"/>
        <family val="1"/>
      </rPr>
      <t>O</t>
    </r>
  </si>
  <si>
    <r>
      <t>H</t>
    </r>
    <r>
      <rPr>
        <b/>
        <vertAlign val="subscript"/>
        <sz val="10"/>
        <color theme="1"/>
        <rFont val="Times New Roman"/>
        <family val="1"/>
      </rPr>
      <t>O</t>
    </r>
  </si>
  <si>
    <r>
      <t>W</t>
    </r>
    <r>
      <rPr>
        <b/>
        <vertAlign val="subscript"/>
        <sz val="10"/>
        <color theme="1"/>
        <rFont val="Times New Roman"/>
        <family val="1"/>
      </rPr>
      <t>O</t>
    </r>
  </si>
  <si>
    <r>
      <t>L</t>
    </r>
    <r>
      <rPr>
        <b/>
        <vertAlign val="subscript"/>
        <sz val="10"/>
        <color theme="1"/>
        <rFont val="Times New Roman"/>
        <family val="1"/>
      </rPr>
      <t>O</t>
    </r>
  </si>
  <si>
    <r>
      <t xml:space="preserve">Môn học: </t>
    </r>
    <r>
      <rPr>
        <b/>
        <sz val="10"/>
        <color theme="1"/>
        <rFont val="Times New Roman"/>
        <family val="1"/>
      </rPr>
      <t>Đồ án kết cấu, tính toán ô tô (AUE373) / Nhóm: 62.CNOT-4</t>
    </r>
  </si>
  <si>
    <r>
      <t xml:space="preserve">Môn học: </t>
    </r>
    <r>
      <rPr>
        <b/>
        <sz val="10"/>
        <color theme="1"/>
        <rFont val="Times New Roman"/>
        <family val="1"/>
      </rPr>
      <t>Đồ án kết cấu, tính toán ô tô (AUE373) / Nhóm: 62.CNOT-2</t>
    </r>
  </si>
  <si>
    <r>
      <t xml:space="preserve">Môn học: </t>
    </r>
    <r>
      <rPr>
        <b/>
        <sz val="11"/>
        <color theme="1"/>
        <rFont val="Times New Roman"/>
        <family val="1"/>
      </rPr>
      <t>Đồ án kết cấu, tính toán ô tô (AUE373) / Nhóm: 62.CNOT-1</t>
    </r>
  </si>
  <si>
    <r>
      <t>L</t>
    </r>
    <r>
      <rPr>
        <b/>
        <vertAlign val="subscript"/>
        <sz val="11"/>
        <color theme="1"/>
        <rFont val="Times New Roman"/>
        <family val="1"/>
      </rPr>
      <t>O</t>
    </r>
  </si>
  <si>
    <r>
      <t>W</t>
    </r>
    <r>
      <rPr>
        <b/>
        <vertAlign val="subscript"/>
        <sz val="11"/>
        <color theme="1"/>
        <rFont val="Times New Roman"/>
        <family val="1"/>
      </rPr>
      <t>O</t>
    </r>
  </si>
  <si>
    <r>
      <t>H</t>
    </r>
    <r>
      <rPr>
        <b/>
        <vertAlign val="subscript"/>
        <sz val="11"/>
        <color theme="1"/>
        <rFont val="Times New Roman"/>
        <family val="1"/>
      </rPr>
      <t>O</t>
    </r>
  </si>
  <si>
    <r>
      <t>G</t>
    </r>
    <r>
      <rPr>
        <b/>
        <vertAlign val="subscript"/>
        <sz val="11"/>
        <color theme="1"/>
        <rFont val="Times New Roman"/>
        <family val="1"/>
      </rPr>
      <t>O</t>
    </r>
  </si>
  <si>
    <r>
      <t>G</t>
    </r>
    <r>
      <rPr>
        <b/>
        <vertAlign val="subscript"/>
        <sz val="11"/>
        <color theme="1"/>
        <rFont val="Times New Roman"/>
        <family val="1"/>
      </rPr>
      <t>O1</t>
    </r>
  </si>
  <si>
    <r>
      <t>G</t>
    </r>
    <r>
      <rPr>
        <b/>
        <vertAlign val="subscript"/>
        <sz val="11"/>
        <color theme="1"/>
        <rFont val="Times New Roman"/>
        <family val="1"/>
      </rPr>
      <t>o1</t>
    </r>
    <r>
      <rPr>
        <b/>
        <sz val="11"/>
        <color theme="1"/>
        <rFont val="Times New Roman"/>
        <family val="1"/>
      </rPr>
      <t>= %G</t>
    </r>
    <r>
      <rPr>
        <b/>
        <vertAlign val="subscript"/>
        <sz val="11"/>
        <color theme="1"/>
        <rFont val="Times New Roman"/>
        <family val="1"/>
      </rPr>
      <t>O</t>
    </r>
  </si>
  <si>
    <r>
      <t>G</t>
    </r>
    <r>
      <rPr>
        <b/>
        <vertAlign val="subscript"/>
        <sz val="11"/>
        <color theme="1"/>
        <rFont val="Times New Roman"/>
        <family val="1"/>
      </rPr>
      <t>O2</t>
    </r>
  </si>
  <si>
    <r>
      <t>G</t>
    </r>
    <r>
      <rPr>
        <b/>
        <vertAlign val="subscript"/>
        <sz val="11"/>
        <color theme="1"/>
        <rFont val="Times New Roman"/>
        <family val="1"/>
      </rPr>
      <t>o2</t>
    </r>
    <r>
      <rPr>
        <b/>
        <sz val="11"/>
        <color theme="1"/>
        <rFont val="Times New Roman"/>
        <family val="1"/>
      </rPr>
      <t>= %G</t>
    </r>
    <r>
      <rPr>
        <b/>
        <vertAlign val="subscript"/>
        <sz val="11"/>
        <color theme="1"/>
        <rFont val="Times New Roman"/>
        <family val="1"/>
      </rPr>
      <t>O</t>
    </r>
  </si>
  <si>
    <r>
      <t>G</t>
    </r>
    <r>
      <rPr>
        <b/>
        <vertAlign val="subscript"/>
        <sz val="11"/>
        <color theme="1"/>
        <rFont val="Times New Roman"/>
        <family val="1"/>
      </rPr>
      <t>1</t>
    </r>
  </si>
  <si>
    <r>
      <t>G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>= %G</t>
    </r>
  </si>
  <si>
    <r>
      <t>G</t>
    </r>
    <r>
      <rPr>
        <b/>
        <vertAlign val="subscript"/>
        <sz val="11"/>
        <color theme="1"/>
        <rFont val="Times New Roman"/>
        <family val="1"/>
      </rPr>
      <t>2</t>
    </r>
  </si>
  <si>
    <r>
      <t>G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= %G</t>
    </r>
    <r>
      <rPr>
        <b/>
        <vertAlign val="subscript"/>
        <sz val="11"/>
        <color theme="1"/>
        <rFont val="Times New Roman"/>
        <family val="1"/>
      </rPr>
      <t>O</t>
    </r>
  </si>
  <si>
    <r>
      <t>i</t>
    </r>
    <r>
      <rPr>
        <b/>
        <vertAlign val="subscript"/>
        <sz val="11"/>
        <color theme="1"/>
        <rFont val="Times New Roman"/>
        <family val="1"/>
      </rPr>
      <t>h1</t>
    </r>
  </si>
  <si>
    <t>Dương Trạch</t>
  </si>
  <si>
    <t>Dân</t>
  </si>
  <si>
    <t>1626(WF)</t>
  </si>
  <si>
    <t>http://motoring.vn/tracuu/VersionResult-1500137-3369-23</t>
  </si>
  <si>
    <t>https://www.kiamedia.com/us/en/models/sorento/2014/specifications</t>
  </si>
  <si>
    <t>Huỳnh Bảo</t>
  </si>
  <si>
    <t>Doanh (NT)</t>
  </si>
  <si>
    <t>2845</t>
  </si>
  <si>
    <t>1570(WF)</t>
  </si>
  <si>
    <t>4.06</t>
  </si>
  <si>
    <t>http://motoring.vn/tracuu/VersionResult-15001241-3121-18</t>
  </si>
  <si>
    <t>https://drive.google.com/file/d/1IEdx0RDUGZ9B66iOBDBgKV0LrV2jJ3Bz/view?usp=share_link</t>
  </si>
  <si>
    <t>https://ownersmanuals2.com/chevrolet/trailblazer-2009-owners-manual-77290/page-284</t>
  </si>
  <si>
    <t>Lê Đình</t>
  </si>
  <si>
    <t>Mẫn</t>
  </si>
  <si>
    <t>1654(WF)</t>
  </si>
  <si>
    <t>4.15</t>
  </si>
  <si>
    <t>http://motoring.vn/tracuu/VersionResult-1500428-2629-29</t>
  </si>
  <si>
    <t>https://www.mazdausa.com/static/manuals/2021/cx-5/contents/04100201.html</t>
  </si>
  <si>
    <t>Nguyễn Lưu Đại</t>
  </si>
  <si>
    <t>Minh</t>
  </si>
  <si>
    <t>2885</t>
  </si>
  <si>
    <t>1605(WF)</t>
  </si>
  <si>
    <t>http://motoring.vn/tracuu/VersionResult-1500812-3089-43</t>
  </si>
  <si>
    <t>https://www.landrover-me.com/Images/discovery_150_en_MENA_tcm307-128116.pdf</t>
  </si>
  <si>
    <t>Lê Hoài</t>
  </si>
  <si>
    <t>Thy</t>
  </si>
  <si>
    <t>2933</t>
  </si>
  <si>
    <t>1644(WF)</t>
  </si>
  <si>
    <t>http://motoring.vn/tracuu/VersionResult-1500259-2850-13</t>
  </si>
  <si>
    <t>https://www.carmanualsonline.info/bmw-x5-3-0si-2010-e70-owner-s-manual/?srch=load%20capacity</t>
  </si>
  <si>
    <t>Trần Văn</t>
  </si>
  <si>
    <t>2850</t>
  </si>
  <si>
    <t>1640(WF)</t>
  </si>
  <si>
    <t>3.52</t>
  </si>
  <si>
    <t>http://motoring.vn/tracuu/VersionResult-15001013-1440-22</t>
  </si>
  <si>
    <t>https://www.whichcar.com.au/gear/4x4-vehicle-loading-and-gvm-explained</t>
  </si>
  <si>
    <t>2700 - 3000</t>
  </si>
  <si>
    <t>1570 - 1654</t>
  </si>
  <si>
    <t>4685 - 5100</t>
  </si>
  <si>
    <t>1885 - 2176</t>
  </si>
  <si>
    <t>1728 - 1905</t>
  </si>
  <si>
    <t>1780 - 2675</t>
  </si>
  <si>
    <t>925 - 1075</t>
  </si>
  <si>
    <t>43 - 52</t>
  </si>
  <si>
    <t>1000 - 1225</t>
  </si>
  <si>
    <t>42 - 57</t>
  </si>
  <si>
    <t>2560 - 3580</t>
  </si>
  <si>
    <t>1234 - 1630</t>
  </si>
  <si>
    <t>1075 - 1950</t>
  </si>
  <si>
    <t>42 - 58</t>
  </si>
  <si>
    <t>3.52 - 4.21</t>
  </si>
  <si>
    <t>47-72</t>
  </si>
  <si>
    <t>3.636-4.548</t>
  </si>
  <si>
    <t>3.769-4.728</t>
  </si>
  <si>
    <t>2380-3025</t>
  </si>
  <si>
    <t>4025-5100</t>
  </si>
  <si>
    <t>1115-2675</t>
  </si>
  <si>
    <t>800-1630</t>
  </si>
  <si>
    <t>27-52</t>
  </si>
  <si>
    <t>1690-2176</t>
  </si>
  <si>
    <t>1690-1990</t>
  </si>
  <si>
    <t>720-1075</t>
  </si>
  <si>
    <t>40-61</t>
  </si>
  <si>
    <t>470-1225</t>
  </si>
  <si>
    <t>39-60</t>
  </si>
  <si>
    <t>1695-3580</t>
  </si>
  <si>
    <t>960-1950</t>
  </si>
  <si>
    <t>42-60</t>
  </si>
  <si>
    <t>40-58</t>
  </si>
  <si>
    <t>số lượng thông
 số đã hoàn thành</t>
  </si>
  <si>
    <t>Giang</t>
  </si>
  <si>
    <t>3570 mm
 Link1</t>
  </si>
  <si>
    <t>1760 mm
 Link1</t>
  </si>
  <si>
    <t>5995 mm 
Link1</t>
  </si>
  <si>
    <t>2098 mm
 link1</t>
  </si>
  <si>
    <t>2645 mm
 Link1</t>
  </si>
  <si>
    <t>2800 kg 
Link2</t>
  </si>
  <si>
    <t>1300kg
 Link 2</t>
  </si>
  <si>
    <t>1500 kg
 Link2</t>
  </si>
  <si>
    <t>4050 kg 
Link 1</t>
  </si>
  <si>
    <t>1600 kg 
Link 1</t>
  </si>
  <si>
    <t>2450 kg
 Link1</t>
  </si>
  <si>
    <t>5.441
 Link 1</t>
  </si>
  <si>
    <t>4.333
 Link 1</t>
  </si>
  <si>
    <t>Link2: https://otodonganh.com.vn/san-pham/xe-jac-16-cho-sunray-m628-52PEH.html</t>
  </si>
  <si>
    <t>Nguyễn Hoàng</t>
  </si>
  <si>
    <t>Hào</t>
  </si>
  <si>
    <t>3750 mm 
Link1</t>
  </si>
  <si>
    <t>1740 mm
Link1</t>
  </si>
  <si>
    <t>5780 mm 
Link1</t>
  </si>
  <si>
    <t>2000 mm
Link1</t>
  </si>
  <si>
    <t>2360 mm
Link1</t>
  </si>
  <si>
    <t>2735 kg 
Link3</t>
  </si>
  <si>
    <t>1345 kg
Link3</t>
  </si>
  <si>
    <t>1390 kg 
Link3</t>
  </si>
  <si>
    <t>3950 kg
Link2</t>
  </si>
  <si>
    <t>1540 kg
 Link2</t>
  </si>
  <si>
    <t>2410 kg 
Link2</t>
  </si>
  <si>
    <t>5.441
 Link2</t>
  </si>
  <si>
    <t>4.556 
Link2</t>
  </si>
  <si>
    <t xml:space="preserve">Link1: https://muabanxekhach.com.vn/mua-ban-xe-khach/ford-transit-16-cho-ngoi
</t>
  </si>
  <si>
    <t>G, G1, G2, ih1, io</t>
  </si>
  <si>
    <t>Link2: https://otoxetaihcm.com/san-pham/xe-du-lich-jac-16-cho-euro-4-moi-2018/</t>
  </si>
  <si>
    <t>link 3:https://ototaihyundai.com.vn/san-pham/hyundai-solati-d-ban-du-16-cho/?fbclid=IwAR3RO_nfr_0LewdKSgyhnXxAgWmwLUvhXoaocoT7cCVCgDr0EVIcXq6aqmM#Thong_so_ky_thuat_oto</t>
  </si>
  <si>
    <t>Hưng</t>
  </si>
  <si>
    <t>3300 mm
 link 1</t>
  </si>
  <si>
    <t>1742 mm
 link 1</t>
  </si>
  <si>
    <t>6075 mm
 link 1</t>
  </si>
  <si>
    <t>2050 mm
 link 1</t>
  </si>
  <si>
    <t>2760 mm
 link 1</t>
  </si>
  <si>
    <t>2720 kg
 link 3</t>
  </si>
  <si>
    <t>1340 kg
 link 3</t>
  </si>
  <si>
    <t>1380 kg
 link 3</t>
  </si>
  <si>
    <t>4280 kg
 link 2</t>
  </si>
  <si>
    <t>1620 kg
 link 2</t>
  </si>
  <si>
    <t>2660 kg 
link 2</t>
  </si>
  <si>
    <t>5.375 
link 1</t>
  </si>
  <si>
    <t>3.357
 link 1</t>
  </si>
  <si>
    <t xml:space="preserve">link 1 : https://truonghaithuduc.com/products/xe-bus-iveco-daily-16-cho 
</t>
  </si>
  <si>
    <t>link 2: https://auto-che.com/v/nj/nj6604dc-288-iveco.html</t>
  </si>
  <si>
    <t>link 3: https://hyundainguyengiaphat.vn/xe-hyundai-solati-16-cho</t>
  </si>
  <si>
    <t>Nguyễn Long</t>
  </si>
  <si>
    <t>3310 mm
 link 1</t>
  </si>
  <si>
    <t>1695 mm
 link 1</t>
  </si>
  <si>
    <t>5990 mm
 link 1</t>
  </si>
  <si>
    <t>2000 mm
 link 1</t>
  </si>
  <si>
    <t>2740 mm
 link 1</t>
  </si>
  <si>
    <t>3070 kg
link 1</t>
  </si>
  <si>
    <t>1480 kg
link1</t>
  </si>
  <si>
    <t>1590 kg
link1</t>
  </si>
  <si>
    <t>3950 kg
 link 2</t>
  </si>
  <si>
    <t>1540 kg
 link 2</t>
  </si>
  <si>
    <t>2410 kg
 link 2</t>
  </si>
  <si>
    <t>4.994
 link 1</t>
  </si>
  <si>
    <t>4.889
link 1</t>
  </si>
  <si>
    <t xml:space="preserve">link1: https://www.iveco.com/ivecobus/ame-en/collections/technical_sheets/Documents/Minibus/powerdaily/Power_Daily_MINIBUS_A42.12-ENGLISH.pdf
</t>
  </si>
  <si>
    <t>link 2 : https://jacmotors.com.ge/wp-content/uploads/2019/09/Passanger-Vans-_-JAC-Sunray.pdf</t>
  </si>
  <si>
    <t>Phạm Hữu</t>
  </si>
  <si>
    <t>3570 mm
 link 1</t>
  </si>
  <si>
    <t>1760 mm 
link 1</t>
  </si>
  <si>
    <t>5995 mm
 link 1</t>
  </si>
  <si>
    <t>2098 mm
 link 1</t>
  </si>
  <si>
    <t>2645 mm
 link 1</t>
  </si>
  <si>
    <t>2800 kg link2</t>
  </si>
  <si>
    <t>1290 kg link 2</t>
  </si>
  <si>
    <t>1510kg
 link 2</t>
  </si>
  <si>
    <t>3950 kg
 link 3</t>
  </si>
  <si>
    <t>1540 kg 
link 3</t>
  </si>
  <si>
    <t>2410 kg
 link 3</t>
  </si>
  <si>
    <t>5.441
 link 1</t>
  </si>
  <si>
    <t>4.556
 link 1</t>
  </si>
  <si>
    <t>Link1 : https://otojac.com.vn/xe-chuyen-dung/xe-jac-sunray-16-cho-m209.html.</t>
  </si>
  <si>
    <t>Link 2 : http://xetaibantragop.com/xe-du-lich-jac-16-cho-m628.html</t>
  </si>
  <si>
    <t>Link 3 : https://otoanphuoc.com/xe-du-lich-jac-16-cho.htm</t>
  </si>
  <si>
    <t>Huỳnh Tấn</t>
  </si>
  <si>
    <t>Tài</t>
  </si>
  <si>
    <t>3570 mm
 link1</t>
  </si>
  <si>
    <t>1760 mm
 link 1</t>
  </si>
  <si>
    <t>2720 kg
 link 2</t>
  </si>
  <si>
    <t>1340 kg
 link 2</t>
  </si>
  <si>
    <t>1380 kg
 link 2</t>
  </si>
  <si>
    <t xml:space="preserve">link1: https://xetaimientay.com.vn/xe-du-lich-jac-16-cho-sunray-m628-69.html#progression-specs. 
</t>
  </si>
  <si>
    <t xml:space="preserve">link2: https://hyundai-achau.vn/gioi-thieu-hyundai-solati-h350/. </t>
  </si>
  <si>
    <t>link 3: https://xetaimienbac.com.vn/san-pham/1020/</t>
  </si>
  <si>
    <t>Nguyễn Tấn</t>
  </si>
  <si>
    <t>Vàng</t>
  </si>
  <si>
    <t>3300 mm
 link1</t>
  </si>
  <si>
    <t>6075 mm 
link 1</t>
  </si>
  <si>
    <t>2050 mm 
link 1</t>
  </si>
  <si>
    <t>2670 mm
 link 1</t>
  </si>
  <si>
    <t>2720 kg 
link 3</t>
  </si>
  <si>
    <t>1340 kg
link 3</t>
  </si>
  <si>
    <t>3950 kg 
link 2</t>
  </si>
  <si>
    <t>5.375
 link 1</t>
  </si>
  <si>
    <r>
      <t xml:space="preserve">link1: https://drive.google.com/file/d/1BFEZ0iKJhHlcTCWQkpn1iaYG5GsNmIDl/view 
</t>
    </r>
    <r>
      <rPr>
        <sz val="12"/>
        <color theme="1"/>
        <rFont val="Times New Roman"/>
        <family val="1"/>
      </rPr>
      <t/>
    </r>
  </si>
  <si>
    <t>link2: http://xetaitoancau.net/san-pham/xe-du-lich-16-cho-sunray-m628.html</t>
  </si>
  <si>
    <t xml:space="preserve">link3: https://ototaihyundai.com.vn/san-pham/hyundai-solati-s-ban-thieu-16-cho/ </t>
  </si>
  <si>
    <t>Lương Công</t>
  </si>
  <si>
    <t>Vũ</t>
  </si>
  <si>
    <t>3299 mm
 link 1</t>
  </si>
  <si>
    <t>1732 mm 
link 1</t>
  </si>
  <si>
    <t>5585 mm link 1</t>
  </si>
  <si>
    <t>2065 mm link 1</t>
  </si>
  <si>
    <t>2560 mm link 1</t>
  </si>
  <si>
    <t>3070 kg link 2</t>
  </si>
  <si>
    <t>1480 kg link 2</t>
  </si>
  <si>
    <t>1590 kg link 2</t>
  </si>
  <si>
    <t>4070 kg link 3</t>
  </si>
  <si>
    <t>1580 kg link 3</t>
  </si>
  <si>
    <t>2490 kg link 3</t>
  </si>
  <si>
    <t>4.17 link 1</t>
  </si>
  <si>
    <t>3.31 link 1</t>
  </si>
  <si>
    <t xml:space="preserve">Link 1: https://www.car.info/sv-se/ford/transit-na/transit-250-cargo-van-32-td-a6-2017-19973372/specs
</t>
  </si>
  <si>
    <t>Link 2 : https://www.iveco.com/africa-mideast-en/collections/technical_sheets/Documents/Power%20Daily/MINIBUS/A42.13_EN_rel4.pdf</t>
  </si>
  <si>
    <t>Link 3: https://www.jacmotorsksa.com/assets/catalogs/Sunray.pdf</t>
  </si>
  <si>
    <t>Tên</t>
  </si>
  <si>
    <t>Đường link</t>
  </si>
  <si>
    <t>https://hyundainguyengiaphat.vn/xe-solati-16-cho-ghe-universe</t>
  </si>
  <si>
    <t>http://giaxetainhapkhau.com/mini-bus-16-cho-iveco-daily-2020-euro-4-1189187.html</t>
  </si>
  <si>
    <t>http://giaxetainhapkhau.com/xe-jac-16-cho-euro-4-jac-sunray-v6-993843.html</t>
  </si>
  <si>
    <t>https://hyundai-xetai.vn/car/xe-16-cho-hyundai-solati-2020/</t>
  </si>
  <si>
    <t>https://otodonganh.com.vn/san-pham/xe-jac-16-cho-sunray-m628-52PEH.html</t>
  </si>
  <si>
    <t>https://hyundainguyengiaphat.vn/xe-hyundai-solati-16-cho</t>
  </si>
  <si>
    <t>https://www.google.com/amp/s/hyundainguyengiaphat.vn/amp/xe-hyundai-solati-16-cho</t>
  </si>
  <si>
    <t>https://www.ckgt.vn/o-to-kiem-tra-phan-tich-thuc-pham-ford-transit-jx6581t-m4-st4-ckgt-kta</t>
  </si>
  <si>
    <t>https://xeducvinh.com.vn/chieu-dai-va-kich-thuoc-xe-ford-transit-16-cho/</t>
  </si>
  <si>
    <t>3300 - 3750</t>
  </si>
  <si>
    <t>2000 - 2100</t>
  </si>
  <si>
    <t>2360 - 2760</t>
  </si>
  <si>
    <t>2700 - 3730</t>
  </si>
  <si>
    <t>1335 - 2000</t>
  </si>
  <si>
    <t>3050 - 4160</t>
  </si>
  <si>
    <t>1500 - 1970</t>
  </si>
  <si>
    <t>1260 - 2288</t>
  </si>
  <si>
    <t>3,786 - 5,441</t>
  </si>
  <si>
    <t>4,1 - 6,15</t>
  </si>
  <si>
    <t>1712 - 1760</t>
  </si>
  <si>
    <t>5780 - 6195</t>
  </si>
  <si>
    <t>1290 - 1715</t>
  </si>
  <si>
    <t>45 - 52</t>
  </si>
  <si>
    <t>48 - 55</t>
  </si>
  <si>
    <t>Mai Tấn</t>
  </si>
  <si>
    <t>Ngô Thành</t>
  </si>
  <si>
    <t>Phạm Tuấn</t>
  </si>
  <si>
    <t>Kiệt</t>
  </si>
  <si>
    <t>Đệ</t>
  </si>
  <si>
    <t>Khánh</t>
  </si>
  <si>
    <t>Quân</t>
  </si>
  <si>
    <t>Lý Minh</t>
  </si>
  <si>
    <t>Trương Quang</t>
  </si>
  <si>
    <t>Huỳnh Quốc</t>
  </si>
  <si>
    <t>Danh Hoàng</t>
  </si>
  <si>
    <t>Khương</t>
  </si>
  <si>
    <t>Nguyễn Duy</t>
  </si>
  <si>
    <t>Môn học: Đồ án kết cấu, tính toán ô tô (AUE373) / Nhóm: 62.CNOT-3</t>
  </si>
  <si>
    <t>Phạm Quốc</t>
  </si>
  <si>
    <t>Link1: https://xedulichminhduc.com.vn/thong-so-ky-thuat-xe-16-ford-transit/  Link2:  https://media.ford.com/content/dam/fordmedia/North%20America/US/product/2020/transit-passenger-van/20TRANSIT_Tech_Specs.pdf</t>
  </si>
  <si>
    <t xml:space="preserve">Võ Minh </t>
  </si>
  <si>
    <t xml:space="preserve">Đức </t>
  </si>
  <si>
    <t>http://motoring.vn/tracuu/VersionResult-15001027-1529-22</t>
  </si>
  <si>
    <t>Phan Trung</t>
  </si>
  <si>
    <t>Nguyên</t>
  </si>
  <si>
    <t>Link1: https://xeotogiadinh.com/thong-so-xe-huyndai-solati-16-cho/  Link2: http://trucknbus.hyundai.com/global/products/van/h350  Link3: https://www.hyundai-transys.com/resources/upload/ko/product/Powertrain.pdf</t>
  </si>
  <si>
    <t xml:space="preserve">Trần Ngọc </t>
  </si>
  <si>
    <t>http://motoring.vn/tracuu/VersionResult-15001027-1508-22</t>
  </si>
  <si>
    <t>Nguyễn Trọng</t>
  </si>
  <si>
    <t>Link : GAZ 17 chỗ - Xe khách 17 chỗ nhập khẩu từ Nga - Báo giá mới nhất (autobacviet.com.vn) Link 2: http://giaxetainhapkhau.com/gaz-gazelle-next-a65r32-40-ckgt-van6-2021-1329240.html Link 3 : https://www.gazeurope.eu/images/GAZelle-Next-AUTOBUS_A65R32_210x297_Eng_2019.pdf</t>
  </si>
  <si>
    <t xml:space="preserve">Trần Công </t>
  </si>
  <si>
    <t>Thành</t>
  </si>
  <si>
    <t>http://motoring.vn/tracuu/VersionResult-15001027-1503-22</t>
  </si>
  <si>
    <t xml:space="preserve">Dương Ngọc </t>
  </si>
  <si>
    <t xml:space="preserve">Hải </t>
  </si>
  <si>
    <t>https://www.car.info/sv-se/ford/transit-na/transit-250-cargo-van-32-td-a6-2017-19973372/specs</t>
  </si>
  <si>
    <t>Phan Nguyễn Văn</t>
  </si>
  <si>
    <t>Thượng</t>
  </si>
  <si>
    <t>Link1: http://motoring.vn/mua-ban-oto/mini-bus/14152/3/ford-transit-16-cho-24-diesel-2014.html  Link2: https://www.conceptcarz.com/s23223/ford-transit.aspx</t>
  </si>
  <si>
    <t xml:space="preserve">Thông </t>
  </si>
  <si>
    <t>https://www.google.com/url?sa=t&amp;source=web&amp;rct=j&amp;url=https://www.iveco.com/africa-mideast-en/collections/technical_sheets/Documents/Power%2520Daily/MINIBUS/A42.13_EN_rel4.pdf&amp;ved=2ahUKEwjswpeClvD9AhWwZWwGHamlASgQFnoECBMQAQ&amp;usg=AOvVaw1gLBvTKbP_M6SHULF8Osph</t>
  </si>
  <si>
    <t>Lê Thiên</t>
  </si>
  <si>
    <t>Viễn</t>
  </si>
  <si>
    <t>link1: http://www.chinasuppliersonline.com/products/show-10930.html link2: https://www.nextage.jp/carcatalog/toyota/hiace_van/cbf-trh200v/867800/</t>
  </si>
  <si>
    <t>Võ Văn</t>
  </si>
  <si>
    <t>Link 1 https://truonghaithuduc.com/blogs/danh-gia-xe/gioi-thieu-xe-minibus-iveco-daily-thuong-hieu-den-tu-chau-au-doi-tro     Link 2: https://thacoansuonghcm.com/iveco-daily-16-cho-19-cho-1401429.html</t>
  </si>
  <si>
    <t xml:space="preserve">Đinh Quang </t>
  </si>
  <si>
    <t>Lịnk1 https://truonghaithuduc.com/products/xe-bus-iveco-daily-16-cho</t>
  </si>
  <si>
    <t>1350 - 2638</t>
  </si>
  <si>
    <t>3,786 - 5,375</t>
  </si>
  <si>
    <t>3,197 - 5,11</t>
  </si>
  <si>
    <r>
      <t>L</t>
    </r>
    <r>
      <rPr>
        <b/>
        <vertAlign val="subscript"/>
        <sz val="11"/>
        <rFont val="Arial"/>
        <family val="2"/>
        <scheme val="minor"/>
      </rPr>
      <t>O</t>
    </r>
  </si>
  <si>
    <r>
      <t>W</t>
    </r>
    <r>
      <rPr>
        <b/>
        <vertAlign val="subscript"/>
        <sz val="11"/>
        <rFont val="Arial"/>
        <family val="2"/>
        <scheme val="minor"/>
      </rPr>
      <t>O</t>
    </r>
  </si>
  <si>
    <r>
      <t>H</t>
    </r>
    <r>
      <rPr>
        <b/>
        <vertAlign val="subscript"/>
        <sz val="11"/>
        <rFont val="Arial"/>
        <family val="2"/>
        <scheme val="minor"/>
      </rPr>
      <t>O</t>
    </r>
  </si>
  <si>
    <r>
      <t>G</t>
    </r>
    <r>
      <rPr>
        <b/>
        <vertAlign val="subscript"/>
        <sz val="11"/>
        <rFont val="Arial"/>
        <family val="2"/>
        <scheme val="minor"/>
      </rPr>
      <t>O</t>
    </r>
  </si>
  <si>
    <r>
      <t>G</t>
    </r>
    <r>
      <rPr>
        <b/>
        <vertAlign val="subscript"/>
        <sz val="11"/>
        <rFont val="Arial"/>
        <family val="2"/>
        <scheme val="minor"/>
      </rPr>
      <t>O1</t>
    </r>
  </si>
  <si>
    <r>
      <t>G</t>
    </r>
    <r>
      <rPr>
        <b/>
        <vertAlign val="subscript"/>
        <sz val="11"/>
        <rFont val="Arial"/>
        <family val="2"/>
        <scheme val="minor"/>
      </rPr>
      <t>O2</t>
    </r>
  </si>
  <si>
    <r>
      <t>G</t>
    </r>
    <r>
      <rPr>
        <b/>
        <vertAlign val="subscript"/>
        <sz val="11"/>
        <rFont val="Arial"/>
        <family val="2"/>
        <scheme val="minor"/>
      </rPr>
      <t>1</t>
    </r>
  </si>
  <si>
    <r>
      <t>G</t>
    </r>
    <r>
      <rPr>
        <b/>
        <vertAlign val="subscript"/>
        <sz val="11"/>
        <rFont val="Arial"/>
        <family val="2"/>
        <scheme val="minor"/>
      </rPr>
      <t>2</t>
    </r>
  </si>
  <si>
    <t>1655 - 1750</t>
  </si>
  <si>
    <t>4840 - 7080</t>
  </si>
  <si>
    <t>1810 - 2068</t>
  </si>
  <si>
    <t>2105 - 2848</t>
  </si>
  <si>
    <t>1885 - 3190</t>
  </si>
  <si>
    <t>810 - 1755</t>
  </si>
  <si>
    <t>856 - 1580</t>
  </si>
  <si>
    <t>42 - 60</t>
  </si>
  <si>
    <t>40 - 58</t>
  </si>
  <si>
    <t>36 - 56</t>
  </si>
  <si>
    <t>44 - 64</t>
  </si>
  <si>
    <t>Môn học: Đồ án kết cấu, tính toán ô tô (AUE373) / Nhóm: 62.CNOT-1</t>
  </si>
  <si>
    <t>Môn học: Đồ án kết cấu, tính toán ô tô (AUE373) / Nhóm: 62.Kg</t>
  </si>
  <si>
    <t>2570 - 3950</t>
  </si>
  <si>
    <t>1386 - 3100</t>
  </si>
  <si>
    <t>3.727-5.441</t>
  </si>
  <si>
    <t>3080-4710</t>
  </si>
  <si>
    <t>1990-2940</t>
  </si>
  <si>
    <t>1695-2098</t>
  </si>
  <si>
    <t>4695-7080</t>
  </si>
  <si>
    <t>1475-1760</t>
  </si>
  <si>
    <t>2555-3950</t>
  </si>
  <si>
    <t>http://www.t8gallery.com.sg/UserStyle/pdf/NV350-SPEC.pdf</t>
  </si>
  <si>
    <t>2555</t>
  </si>
  <si>
    <t>https://xeotogiadinh.com/thong-so-xe-huyndai-solati-16-cho/</t>
  </si>
  <si>
    <t>Trịnh</t>
  </si>
  <si>
    <t>Võ Quốc</t>
  </si>
  <si>
    <t>https://www.jacmotorsksa.com/assets/catalogs/Sunray.pdf</t>
  </si>
  <si>
    <t>1760</t>
  </si>
  <si>
    <t>Trí</t>
  </si>
  <si>
    <t>http://203.162.20.156/vaq/Xecogioi_sxlr/FoundDetail_tso_oto.asp?sid=2942184</t>
  </si>
  <si>
    <t>https://drive.google.com/file/d/14uTyq5OG-A6kF6rd9zq417OsczPBB54F/view</t>
  </si>
  <si>
    <t>Trần Trọng</t>
  </si>
  <si>
    <t xml:space="preserve">http://giaxetainhapkhau.com/mini-bus-16-cho-iveco-daily-2020-euro-4-1189187.html, </t>
  </si>
  <si>
    <t>Đinh Thanh</t>
  </si>
  <si>
    <t>https://ototaydo.com/san-pham/xe-gaz-cuu-thuong/?fbclid=IwAR2P-7OP0VUDafcbEVUwupmRh2GhzccZMOf9t_8lDUlp-OKNLjiuihMHDA8</t>
  </si>
  <si>
    <t>Kiều</t>
  </si>
  <si>
    <t>Hồ Thị Thúy</t>
  </si>
  <si>
    <t>https://www.ford.co.za/commercial/transit-van/models/2-2-tdci-mwb-ambiente-6mt/</t>
  </si>
  <si>
    <t>1732</t>
  </si>
  <si>
    <t>3300</t>
  </si>
  <si>
    <t>Hồ Thành</t>
  </si>
  <si>
    <t>l http://otohuytan.com/xe-du-lich/16-cho-jac-sunray-m628.html https://xetai-hyundai.com/san-pham/xe-du-lich-jac-16-cho-sunray-m628-banh-doi.html</t>
  </si>
  <si>
    <t>3570</t>
  </si>
  <si>
    <t>Trần Nguyễn Ngọc</t>
  </si>
  <si>
    <t>http://203.162.20.156/vaq/Xecogioi_sxlr/FoundDetail_tso_oto.asp?sid=2933668</t>
  </si>
  <si>
    <t>http://motoring.vn/tracuu/VersionResult-15001027-1530-22</t>
  </si>
  <si>
    <t>1655</t>
  </si>
  <si>
    <t>2570</t>
  </si>
  <si>
    <t>Dũng</t>
  </si>
  <si>
    <t>2,908÷5,11</t>
  </si>
  <si>
    <t>4,17÷5,441</t>
  </si>
  <si>
    <t>1341,9÷3297</t>
  </si>
  <si>
    <t>1400÷2288</t>
  </si>
  <si>
    <t>2982÷4710</t>
  </si>
  <si>
    <t>1600÷3190</t>
  </si>
  <si>
    <t>1980÷2675</t>
  </si>
  <si>
    <t>1695÷2098</t>
  </si>
  <si>
    <t>4695÷7080</t>
  </si>
  <si>
    <t>1470÷1760</t>
  </si>
  <si>
    <t>2570÷3950</t>
  </si>
  <si>
    <t>https://toyota-dealer.org/toyota-hiace-van-specifications.html</t>
  </si>
  <si>
    <t xml:space="preserve">235/70R15 102S </t>
  </si>
  <si>
    <t>820.05</t>
  </si>
  <si>
    <t xml:space="preserve">Trọng </t>
  </si>
  <si>
    <t>Lê Văn</t>
  </si>
  <si>
    <t>https://autocatalogarchive.com/wp-content/uploads/2019/05/Toyota-Hiace-2007-UK.pdf?fbclid=IwAR2uq0QO6v5zO9ll_8dYA4ULDXxDVnUVWqQvO-0Qf14gt1-BFeYpPpoBVOo</t>
  </si>
  <si>
    <t>195/70R15 104R</t>
  </si>
  <si>
    <t>Lê Minh</t>
  </si>
  <si>
    <t>https://www.otojac.com/san-pham/xe-16-cho-jac-sunray-m209-banh-doi-new</t>
  </si>
  <si>
    <t>https://www.google.com/url?sa=t&amp;source=web&amp;rct=j&amp;url=https://senaauto.ge/wp-content/uploads/2021/10/Passanger-Vans-JAC-Sunray-18-Seats-EURO-3.pdf&amp;ved=2ahUKEwiAnJOOxu79AhXvcGwGHShuAWwQFnoECCUQAQ&amp;usg=AOvVaw1CWPfN4M5kei9DDD7tVMxY</t>
  </si>
  <si>
    <t>198.22</t>
  </si>
  <si>
    <t>265/60R18 119Q</t>
  </si>
  <si>
    <t>Nguyễn Phan Thành</t>
  </si>
  <si>
    <t>https://ivecovietnam.vn/Content/UserFiles/Files/e-Catalog-Iveco-VIEW.pdf</t>
  </si>
  <si>
    <t>195/75R16 113N</t>
  </si>
  <si>
    <t xml:space="preserve">Nhàn </t>
  </si>
  <si>
    <t>Phạm Thanh</t>
  </si>
  <si>
    <t>251/80R16 103S</t>
  </si>
  <si>
    <t>862.5</t>
  </si>
  <si>
    <t>Nam</t>
  </si>
  <si>
    <t>Nguyễn Hữu</t>
  </si>
  <si>
    <t>https://drive.google.com/file/d/1E5EPCbiA_9DA1m1svctTOq7cG3T1hrap/view</t>
  </si>
  <si>
    <t>https://xeotogiadinh.com/thong-so-xe-16-cho-toyota-hiace-may-xang-dau/</t>
  </si>
  <si>
    <t>195/65R15 105Q</t>
  </si>
  <si>
    <t>Nguyễn Đức</t>
  </si>
  <si>
    <t>https://www.google.com/url?sa=t&amp;source=web&amp;rct=j&amp;url=https://otodonganh.com.vn/san-pham/xe-jac-16-cho-sunray-m628-52PEH.html&amp;ved=2ahUKEwjE8qr-5vD9AhUCT2wGHa1LD2AQFnoECA8QAQ&amp;usg=AOvVaw3VWnFGkH0dS_xM_aQG38KK</t>
  </si>
  <si>
    <t>https://www.google.com/url?sa=t&amp;source=web&amp;rct=j&amp;url=http://xetaitoancau.com/san-pham/o-to-jac-sunray-m628-16-cho/&amp;ved=2ahUKEwjwmra6zO79AhVGRmwGHSh9CQgQFnoECEAQAQ&amp;usg=AOvVaw2TsFH30fhN4w1cht-uUkOt</t>
  </si>
  <si>
    <t>265/70R16 116S</t>
  </si>
  <si>
    <t xml:space="preserve">Duy </t>
  </si>
  <si>
    <t>Nguyễn Huỳnh</t>
  </si>
  <si>
    <t>http://motoring.vn/tracuu/VersionResult-1500308-1558-27</t>
  </si>
  <si>
    <t>215/75R16 107S</t>
  </si>
  <si>
    <t>https://muaxegiatot.vn/xe-iveco-daily.html</t>
  </si>
  <si>
    <t>195/75R16 125P</t>
  </si>
  <si>
    <t>tên</t>
  </si>
  <si>
    <t>Họ và</t>
  </si>
  <si>
    <t>[3299:3750]</t>
  </si>
  <si>
    <t>[1695:1760]</t>
  </si>
  <si>
    <t>[5585:6075]</t>
  </si>
  <si>
    <t>[2000:2098]</t>
  </si>
  <si>
    <t>[2360:2760]</t>
  </si>
  <si>
    <t>[2720:3070]</t>
  </si>
  <si>
    <t>[1290:1480]</t>
  </si>
  <si>
    <t>[1380:1590]</t>
  </si>
  <si>
    <t>[3950:4280]</t>
  </si>
  <si>
    <t>[1540:1620]</t>
  </si>
  <si>
    <t>[2410:2660]</t>
  </si>
  <si>
    <t>[4.17:5.441]</t>
  </si>
  <si>
    <t>[3.31:4.889]</t>
  </si>
  <si>
    <r>
      <t xml:space="preserve">http://baogiaford.blogspot.com/2014/11/thong-so-ky-thuat-ford-transit-2014.html?m=1 </t>
    </r>
    <r>
      <rPr>
        <u/>
        <sz val="11"/>
        <color rgb="FF1155CC"/>
        <rFont val="Arial"/>
        <family val="2"/>
        <scheme val="minor"/>
      </rPr>
      <t>https://www.cars-data.com/en/ford-transit-l2h2-fwd-2-0-ecoblue-130hp-mhev-ambiente-specs/111697</t>
    </r>
  </si>
  <si>
    <r>
      <rPr>
        <sz val="11"/>
        <color theme="1"/>
        <rFont val="Arial"/>
        <family val="2"/>
        <scheme val="minor"/>
      </rPr>
      <t xml:space="preserve">Môn học: </t>
    </r>
    <r>
      <rPr>
        <b/>
        <sz val="11"/>
        <color theme="1"/>
        <rFont val="Arial"/>
        <family val="2"/>
        <scheme val="minor"/>
      </rPr>
      <t>Đồ án kết cấu, tính toán ô tô (AUE373) / Nhóm: 62.CNOT-4</t>
    </r>
  </si>
  <si>
    <r>
      <t xml:space="preserve">Link1 : </t>
    </r>
    <r>
      <rPr>
        <u/>
        <sz val="11"/>
        <color rgb="FF1155CC"/>
        <rFont val="Arial"/>
        <family val="2"/>
        <scheme val="minor"/>
      </rPr>
      <t>http://ototoanthang.vn/san-pham/xe-jac-sunray-16-cho-dong-co-cummins.html</t>
    </r>
    <r>
      <rPr>
        <u/>
        <sz val="11"/>
        <color theme="1"/>
        <rFont val="Arial"/>
        <family val="2"/>
        <scheme val="minor"/>
      </rPr>
      <t xml:space="preserve"> 
</t>
    </r>
  </si>
  <si>
    <t>30÷55</t>
  </si>
  <si>
    <t>45÷70</t>
  </si>
  <si>
    <t>1900-3420</t>
  </si>
  <si>
    <t>1125-1500</t>
  </si>
  <si>
    <t>820-2050</t>
  </si>
  <si>
    <t>1540-1590</t>
  </si>
  <si>
    <t>2410-2560</t>
  </si>
  <si>
    <t>3100 - 4710</t>
  </si>
  <si>
    <t>3.357-4.5</t>
  </si>
  <si>
    <t>38-39</t>
  </si>
  <si>
    <t>61-62</t>
  </si>
  <si>
    <t>1600-3420</t>
  </si>
  <si>
    <t>810-1755</t>
  </si>
  <si>
    <t>40-60</t>
  </si>
  <si>
    <t>2982-4710</t>
  </si>
  <si>
    <t>1350-2638</t>
  </si>
  <si>
    <t>30-56</t>
  </si>
  <si>
    <t>1342-3297</t>
  </si>
  <si>
    <t>44-70</t>
  </si>
  <si>
    <t>3.197-5.11</t>
  </si>
  <si>
    <r>
      <t xml:space="preserve">Môn học: </t>
    </r>
    <r>
      <rPr>
        <b/>
        <sz val="11"/>
        <color theme="1"/>
        <rFont val="Times New Roman"/>
        <family val="2"/>
        <scheme val="major"/>
      </rPr>
      <t>Đồ án kết cấu, tính toán ô tô (AUE373) / Nhóm: 62.CNOT-1</t>
    </r>
  </si>
  <si>
    <r>
      <t>L</t>
    </r>
    <r>
      <rPr>
        <b/>
        <vertAlign val="subscript"/>
        <sz val="11"/>
        <color theme="1"/>
        <rFont val="Times New Roman"/>
        <family val="2"/>
        <scheme val="major"/>
      </rPr>
      <t>O</t>
    </r>
  </si>
  <si>
    <r>
      <t>W</t>
    </r>
    <r>
      <rPr>
        <b/>
        <vertAlign val="subscript"/>
        <sz val="11"/>
        <color theme="1"/>
        <rFont val="Times New Roman"/>
        <family val="2"/>
        <scheme val="major"/>
      </rPr>
      <t>O</t>
    </r>
  </si>
  <si>
    <r>
      <t>H</t>
    </r>
    <r>
      <rPr>
        <b/>
        <vertAlign val="subscript"/>
        <sz val="11"/>
        <color theme="1"/>
        <rFont val="Times New Roman"/>
        <family val="2"/>
        <scheme val="major"/>
      </rPr>
      <t>O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</si>
  <si>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O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</si>
  <si>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O1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</si>
  <si>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O1</t>
    </r>
    <r>
      <rPr>
        <b/>
        <sz val="11"/>
        <color theme="1"/>
        <rFont val="Times New Roman"/>
        <family val="2"/>
        <scheme val="major"/>
      </rPr>
      <t>%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</si>
  <si>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O2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</si>
  <si>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O2</t>
    </r>
    <r>
      <rPr>
        <b/>
        <sz val="11"/>
        <color theme="1"/>
        <rFont val="Times New Roman"/>
        <family val="2"/>
        <scheme val="major"/>
      </rPr>
      <t>%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</si>
  <si>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1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</si>
  <si>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1</t>
    </r>
    <r>
      <rPr>
        <b/>
        <sz val="11"/>
        <color theme="1"/>
        <rFont val="Times New Roman"/>
        <family val="2"/>
        <scheme val="major"/>
      </rPr>
      <t>%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</si>
  <si>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2</t>
    </r>
  </si>
  <si>
    <r>
      <t>G</t>
    </r>
    <r>
      <rPr>
        <b/>
        <vertAlign val="subscript"/>
        <sz val="11"/>
        <color theme="1"/>
        <rFont val="Times New Roman"/>
        <family val="2"/>
        <scheme val="major"/>
      </rPr>
      <t>2</t>
    </r>
    <r>
      <rPr>
        <b/>
        <sz val="11"/>
        <color theme="1"/>
        <rFont val="Times New Roman"/>
        <family val="2"/>
        <scheme val="major"/>
      </rPr>
      <t>%</t>
    </r>
  </si>
  <si>
    <r>
      <t>i</t>
    </r>
    <r>
      <rPr>
        <b/>
        <vertAlign val="subscript"/>
        <sz val="11"/>
        <color theme="1"/>
        <rFont val="Times New Roman"/>
        <family val="2"/>
        <scheme val="major"/>
      </rPr>
      <t>h1</t>
    </r>
  </si>
  <si>
    <r>
      <t>i</t>
    </r>
    <r>
      <rPr>
        <b/>
        <vertAlign val="subscript"/>
        <sz val="11"/>
        <color theme="1"/>
        <rFont val="Times New Roman"/>
        <family val="2"/>
        <scheme val="major"/>
      </rPr>
      <t>o</t>
    </r>
  </si>
  <si>
    <t>lốp</t>
  </si>
  <si>
    <t>l</t>
  </si>
  <si>
    <t>link 1</t>
  </si>
  <si>
    <t>link 2</t>
  </si>
  <si>
    <t>Nhân [NT]</t>
  </si>
  <si>
    <t>245/70R19,5 173L</t>
  </si>
  <si>
    <t>https://xeducvinh.com.vn/thong-so-ky-thuat-xe-county-29-cho/</t>
  </si>
  <si>
    <t>Trụ</t>
  </si>
  <si>
    <t>275/80R22.5 133L</t>
  </si>
  <si>
    <t>https://otoansuong.vn/xe-khach-hyundai-29-cho</t>
  </si>
  <si>
    <t>Hồ Công</t>
  </si>
  <si>
    <t>255/70R22.5 175L</t>
  </si>
  <si>
    <t>464.25</t>
  </si>
  <si>
    <t>https://muabanxekhach.com.vn/mua-ban-xe-khach/xe-khach-new-county-29-cho-ngoi</t>
  </si>
  <si>
    <t>https://muabanxekhach.com.vn/mua-ban-xe-khach/xe-khach-hyundai-county-29-cho-ngoi</t>
  </si>
  <si>
    <t>Phan Văn</t>
  </si>
  <si>
    <t>Hải</t>
  </si>
  <si>
    <t>225/90/R17.5 172L</t>
  </si>
  <si>
    <t>https://vinbus.com.vn/san-pham/xe-khach-29-cho-hyundai-county-than-dai-county-than-dai-ngo-gia-tu-469</t>
  </si>
  <si>
    <t>Cao Nhật</t>
  </si>
  <si>
    <t>225/90/R18.5 183L</t>
  </si>
  <si>
    <t>xe khách samco felix</t>
  </si>
  <si>
    <t>Trần Huy</t>
  </si>
  <si>
    <t>Hoàng</t>
  </si>
  <si>
    <t>245/80R18 174L</t>
  </si>
  <si>
    <t>https://www.tailieucokhi.net/2017/06/thiet-ke-ky-thuat-oto-khach-29-cho-ngoi.html</t>
  </si>
  <si>
    <t>4085 - 4175</t>
  </si>
  <si>
    <t>1705 - 1890</t>
  </si>
  <si>
    <t>7028 - 8285</t>
  </si>
  <si>
    <t>1873 - 2310</t>
  </si>
  <si>
    <t>1724 - 3130</t>
  </si>
  <si>
    <t>4100 - 6000</t>
  </si>
  <si>
    <t>1950 - 2820</t>
  </si>
  <si>
    <t>44 - 52</t>
  </si>
  <si>
    <t>1995 - 3180</t>
  </si>
  <si>
    <t>48 - 56</t>
  </si>
  <si>
    <t>6275 - 8700</t>
  </si>
  <si>
    <t>2365 - 4089</t>
  </si>
  <si>
    <t>36 - 39</t>
  </si>
  <si>
    <t>3910 - 4611</t>
  </si>
  <si>
    <t>61 - 64</t>
  </si>
  <si>
    <t>5,38 - 6,62</t>
  </si>
  <si>
    <t>1955 - 2305,5</t>
  </si>
  <si>
    <t>115 - 118</t>
  </si>
  <si>
    <t>419,15 - 505,75</t>
  </si>
  <si>
    <t>0,930 - 0,935</t>
  </si>
  <si>
    <t>389,81 - 470,35</t>
  </si>
  <si>
    <r>
      <t xml:space="preserve">Môn học: </t>
    </r>
    <r>
      <rPr>
        <b/>
        <sz val="11"/>
        <rFont val="Times New Roman"/>
        <family val="2"/>
        <scheme val="major"/>
      </rPr>
      <t>Đồ án kết cấu, tính toán ô tô (AUE373) / Nhóm: 62.CNOT-2</t>
    </r>
  </si>
  <si>
    <r>
      <t>L</t>
    </r>
    <r>
      <rPr>
        <b/>
        <vertAlign val="subscript"/>
        <sz val="11"/>
        <rFont val="Times New Roman"/>
        <family val="2"/>
        <scheme val="major"/>
      </rPr>
      <t>O</t>
    </r>
  </si>
  <si>
    <r>
      <t>W</t>
    </r>
    <r>
      <rPr>
        <b/>
        <vertAlign val="subscript"/>
        <sz val="11"/>
        <rFont val="Times New Roman"/>
        <family val="2"/>
        <scheme val="major"/>
      </rPr>
      <t>O</t>
    </r>
  </si>
  <si>
    <r>
      <t>H</t>
    </r>
    <r>
      <rPr>
        <b/>
        <vertAlign val="subscript"/>
        <sz val="11"/>
        <rFont val="Times New Roman"/>
        <family val="2"/>
        <scheme val="major"/>
      </rPr>
      <t>O</t>
    </r>
  </si>
  <si>
    <r>
      <t>G</t>
    </r>
    <r>
      <rPr>
        <b/>
        <vertAlign val="subscript"/>
        <sz val="11"/>
        <rFont val="Times New Roman"/>
        <family val="2"/>
        <scheme val="major"/>
      </rPr>
      <t>O</t>
    </r>
  </si>
  <si>
    <r>
      <t>G</t>
    </r>
    <r>
      <rPr>
        <b/>
        <vertAlign val="subscript"/>
        <sz val="11"/>
        <rFont val="Times New Roman"/>
        <family val="2"/>
        <scheme val="major"/>
      </rPr>
      <t>O1</t>
    </r>
  </si>
  <si>
    <r>
      <t>G</t>
    </r>
    <r>
      <rPr>
        <b/>
        <vertAlign val="subscript"/>
        <sz val="11"/>
        <rFont val="Times New Roman"/>
        <family val="2"/>
        <scheme val="major"/>
      </rPr>
      <t>O2</t>
    </r>
  </si>
  <si>
    <r>
      <t>G</t>
    </r>
    <r>
      <rPr>
        <b/>
        <vertAlign val="subscript"/>
        <sz val="11"/>
        <rFont val="Times New Roman"/>
        <family val="2"/>
        <scheme val="major"/>
      </rPr>
      <t>1</t>
    </r>
  </si>
  <si>
    <r>
      <t>G</t>
    </r>
    <r>
      <rPr>
        <b/>
        <vertAlign val="subscript"/>
        <sz val="11"/>
        <rFont val="Times New Roman"/>
        <family val="2"/>
        <scheme val="major"/>
      </rPr>
      <t>2</t>
    </r>
  </si>
  <si>
    <r>
      <t>i</t>
    </r>
    <r>
      <rPr>
        <b/>
        <vertAlign val="subscript"/>
        <sz val="11"/>
        <rFont val="Times New Roman"/>
        <family val="2"/>
        <scheme val="major"/>
      </rPr>
      <t>h1</t>
    </r>
  </si>
  <si>
    <r>
      <t>i</t>
    </r>
    <r>
      <rPr>
        <b/>
        <vertAlign val="subscript"/>
        <sz val="11"/>
        <rFont val="Times New Roman"/>
        <family val="2"/>
        <scheme val="major"/>
      </rPr>
      <t>o</t>
    </r>
  </si>
  <si>
    <t>Số lượng hoàng thành</t>
  </si>
  <si>
    <t>4085</t>
  </si>
  <si>
    <t>1735</t>
  </si>
  <si>
    <t>7620</t>
  </si>
  <si>
    <t>2090</t>
  </si>
  <si>
    <t>2855</t>
  </si>
  <si>
    <t>4600</t>
  </si>
  <si>
    <t>6900</t>
  </si>
  <si>
    <t>4400</t>
  </si>
  <si>
    <t>5,38</t>
  </si>
  <si>
    <t>13/13</t>
  </si>
  <si>
    <t>245/70R19.5 135L</t>
  </si>
  <si>
    <t xml:space="preserve">Link1: </t>
  </si>
  <si>
    <t>https://hyundai-tphcm.com/hyundai-county/</t>
  </si>
  <si>
    <t>Link 2: ih1</t>
  </si>
  <si>
    <t>https://tailieutuoi.com/tai-lieu/hop-so-thuong-m035s5</t>
  </si>
  <si>
    <t>Link 3:io</t>
  </si>
  <si>
    <t>https://www.hyundai.com/content/dam/hyundai/et/en/data/marketing/brochure/product/county/County-12County-English.pdf</t>
  </si>
  <si>
    <t xml:space="preserve">Phạm Ngọc </t>
  </si>
  <si>
    <t>Thi</t>
  </si>
  <si>
    <t>3900</t>
  </si>
  <si>
    <t>1997</t>
  </si>
  <si>
    <t>6,67</t>
  </si>
  <si>
    <t>215/75R17.5 133L</t>
  </si>
  <si>
    <t>Link1:</t>
  </si>
  <si>
    <t>https://truonghaithuduc.com/products/xe-29-cho-thaco-bus-tb81s-29d-2022</t>
  </si>
  <si>
    <t>Link2: go, go1,go2,g,g1,g2</t>
  </si>
  <si>
    <t>https://www.hyundai-achau.com/products/hyundai-county-29-cho-tc</t>
  </si>
  <si>
    <t>Đỗ Đức</t>
  </si>
  <si>
    <t>1705</t>
  </si>
  <si>
    <t>Link:</t>
  </si>
  <si>
    <t>Lê Quốc</t>
  </si>
  <si>
    <t>4260</t>
  </si>
  <si>
    <t>6,4</t>
  </si>
  <si>
    <t>4,11</t>
  </si>
  <si>
    <t>245/70R19.5 131L</t>
  </si>
  <si>
    <t>Xe 28 chỗ THACO BUS TB81S 29D - 2022 (xetaibaoloc.com)</t>
  </si>
  <si>
    <t>Link 2: go,go1,go2-g,g1,g2</t>
  </si>
  <si>
    <t>https://vinbus.com.vn/san-pham/xe-khach-hyundai-county-29-cho-than-dai-ngo-gia-tu-491</t>
  </si>
  <si>
    <t>3900÷4260</t>
  </si>
  <si>
    <t>1705÷1997</t>
  </si>
  <si>
    <t>7080÷8730</t>
  </si>
  <si>
    <t>2040÷2300</t>
  </si>
  <si>
    <t>2780÷3100</t>
  </si>
  <si>
    <t>4070÷4600</t>
  </si>
  <si>
    <t>1950÷2140</t>
  </si>
  <si>
    <t>46÷52</t>
  </si>
  <si>
    <t>1995÷2460</t>
  </si>
  <si>
    <t>48÷54</t>
  </si>
  <si>
    <t>6275÷6900</t>
  </si>
  <si>
    <t>2365÷2500</t>
  </si>
  <si>
    <t>36÷38</t>
  </si>
  <si>
    <t>3910÷4400</t>
  </si>
  <si>
    <t>62÷64</t>
  </si>
  <si>
    <t>5,38÷6,67</t>
  </si>
  <si>
    <t>4,11÷5,375</t>
  </si>
  <si>
    <r>
      <t xml:space="preserve">Môn học: </t>
    </r>
    <r>
      <rPr>
        <b/>
        <sz val="11"/>
        <color theme="1"/>
        <rFont val="Times New Roman"/>
        <family val="2"/>
        <scheme val="major"/>
      </rPr>
      <t>Đồ án kết cấu, tính toán ô tô (AUE373) / Nhóm: 62.CNOT-3</t>
    </r>
  </si>
  <si>
    <t>W(f)</t>
  </si>
  <si>
    <t>Phạm Mai Bách</t>
  </si>
  <si>
    <t>Hiển</t>
  </si>
  <si>
    <t>https://luanvan.net.vn/luan-van/do-an-thiet-ke-ky-thuat-o-to-khach-29-cho-ngoi-tren-co-so-o-to-khach-sat-xi-hyundai-county-23247/</t>
  </si>
  <si>
    <t>Hồ Trung</t>
  </si>
  <si>
    <t>Hiếu</t>
  </si>
  <si>
    <t xml:space="preserve">Link1:https://vinbus.com.vn/san-pham/xe-khach-hyundai-county-29-cho-than-dai-ngo-gia-tu-491# </t>
  </si>
  <si>
    <t>Hoàng Văn</t>
  </si>
  <si>
    <t>Nhất</t>
  </si>
  <si>
    <t>https://l.facebook.com/l.php?u=https%3A%2F%2Fxeducvinh.com.vn%2Fthong-so-ky-thuat-xe-county-29-cho%2F%3Ffbclid%3DIwAR09LyAgekUDsua3mMkVv3xmk9fUVz0qHwEiIhsrPKONgHaz9gM2PHS5MiU&amp;h=AT1JkgEpPEnFCH3CE2Fw5HN8Dj0BfUjnZSWiuJhYR_fqiPKY1f38Ov2UmL9wStBqLbvbo3DTHnn2gBRE583POXJ6RL5vCrjtiNow_7zYYTK96t-ObnkXYgaH2wX1xhPdzmqIboJlAKrYwHs</t>
  </si>
  <si>
    <t>Pháp</t>
  </si>
  <si>
    <t>https://xetaibaoloc.com/san-pham/xe-28-cho-thaco-bus-tb81s-29d.html</t>
  </si>
  <si>
    <t>Phan Ngọc</t>
  </si>
  <si>
    <t>http://otoansuong.com/shops/Xe-khach-HYUNDAI/HYUNDAI-e-COUNTY-3-1-29c-167/</t>
  </si>
  <si>
    <t>Nguyễn</t>
  </si>
  <si>
    <t>1665</t>
  </si>
  <si>
    <t>https://otoansuong.vn/xe-khach-29-cho-vinaxuki-xe-khach-vinaxuki-29c?fbclid=IwAR1HeUjPOMqAAbH_3R8bYpufx1VNKu1XFt08hChLSD6t0JwxlOagP83yga0</t>
  </si>
  <si>
    <t>4175</t>
  </si>
  <si>
    <t>1890</t>
  </si>
  <si>
    <t>http://otoansuong.com/shops/SAMCO/SAMCO-29-34-CHO-173/</t>
  </si>
  <si>
    <t>3900 ÷ 4175</t>
  </si>
  <si>
    <t>1665÷1997</t>
  </si>
  <si>
    <t>6990÷8285</t>
  </si>
  <si>
    <t>1873÷ 2310</t>
  </si>
  <si>
    <t>1724÷3110</t>
  </si>
  <si>
    <t>2025÷7470</t>
  </si>
  <si>
    <t>1180÷2988</t>
  </si>
  <si>
    <t>40÷59</t>
  </si>
  <si>
    <t>845÷4482</t>
  </si>
  <si>
    <t>41÷60</t>
  </si>
  <si>
    <t>5755÷9575</t>
  </si>
  <si>
    <t>2365÷4213</t>
  </si>
  <si>
    <t>36÷44</t>
  </si>
  <si>
    <t>3910÷5362</t>
  </si>
  <si>
    <t>56÷64</t>
  </si>
  <si>
    <t>5.38÷6.67</t>
  </si>
  <si>
    <t>4.11÷5.375</t>
  </si>
  <si>
    <r>
      <t xml:space="preserve">Môn học: </t>
    </r>
    <r>
      <rPr>
        <b/>
        <sz val="11"/>
        <color theme="1"/>
        <rFont val="Times New Roman"/>
        <family val="2"/>
        <scheme val="major"/>
      </rPr>
      <t>Đồ án kết cấu, tính toán ô tô (AUE373) / Nhóm: 62.CNOT-4</t>
    </r>
  </si>
  <si>
    <r>
      <t>%G</t>
    </r>
    <r>
      <rPr>
        <b/>
        <vertAlign val="subscript"/>
        <sz val="11"/>
        <color theme="1"/>
        <rFont val="Times New Roman"/>
        <family val="2"/>
        <scheme val="major"/>
      </rPr>
      <t>O1</t>
    </r>
  </si>
  <si>
    <r>
      <t>%G</t>
    </r>
    <r>
      <rPr>
        <b/>
        <vertAlign val="subscript"/>
        <sz val="11"/>
        <color theme="1"/>
        <rFont val="Times New Roman"/>
        <family val="2"/>
        <scheme val="major"/>
      </rPr>
      <t>O2</t>
    </r>
  </si>
  <si>
    <r>
      <t>%G</t>
    </r>
    <r>
      <rPr>
        <b/>
        <vertAlign val="subscript"/>
        <sz val="11"/>
        <color theme="1"/>
        <rFont val="Times New Roman"/>
        <family val="2"/>
        <scheme val="major"/>
      </rPr>
      <t>1</t>
    </r>
  </si>
  <si>
    <r>
      <t>%G</t>
    </r>
    <r>
      <rPr>
        <b/>
        <vertAlign val="subscript"/>
        <sz val="11"/>
        <color theme="1"/>
        <rFont val="Times New Roman"/>
        <family val="2"/>
        <scheme val="major"/>
      </rPr>
      <t>2</t>
    </r>
  </si>
  <si>
    <t>Đổng Tiến</t>
  </si>
  <si>
    <t>4100</t>
  </si>
  <si>
    <t>1985</t>
  </si>
  <si>
    <t>https://thacobus.net/Content/UserFiles/Files/Catalogue/E-CATALOGUE_THACO%20MEADOW%2085S.pdf</t>
  </si>
  <si>
    <t>Thái Bá</t>
  </si>
  <si>
    <t>Đinh Trí</t>
  </si>
  <si>
    <t>https://xetaibaoloc.com/san-pham/thaco-bus-tb87s-29l-152.html?fbclid=IwAR28ce3tsYftfJcI65usJM7OREH2M8WIXwD-NZ848yTjZJL8fT4_YW1-Qh4</t>
  </si>
  <si>
    <t>Đào Duy</t>
  </si>
  <si>
    <t>https://vinbus.com.vn/san-pham/xe-khach-29-cho-hyundai-county-than-dai-county-than-dai-ngo-gia-tu-469#</t>
  </si>
  <si>
    <t>3950</t>
  </si>
  <si>
    <t>2050</t>
  </si>
  <si>
    <t>https://kimautodaily.vn/xe/king-long-29-cho-nova-82y-29sa/</t>
  </si>
  <si>
    <t>3950-4260</t>
  </si>
  <si>
    <t>1705-2050</t>
  </si>
  <si>
    <t>7028-8730</t>
  </si>
  <si>
    <t>1873-2480</t>
  </si>
  <si>
    <t>1724-3390</t>
  </si>
  <si>
    <t>2025-8525</t>
  </si>
  <si>
    <t>1180-2700</t>
  </si>
  <si>
    <t>31-59</t>
  </si>
  <si>
    <t>845-5825</t>
  </si>
  <si>
    <t>41-69</t>
  </si>
  <si>
    <t>6505-11300</t>
  </si>
  <si>
    <t>2365-2570</t>
  </si>
  <si>
    <t>37-39</t>
  </si>
  <si>
    <t>3910-4100</t>
  </si>
  <si>
    <t>61-63</t>
  </si>
  <si>
    <t>5.38-6.4</t>
  </si>
  <si>
    <t>4.11-5.375</t>
  </si>
  <si>
    <r>
      <t xml:space="preserve">Môn học: </t>
    </r>
    <r>
      <rPr>
        <b/>
        <sz val="11"/>
        <color theme="1"/>
        <rFont val="Times New Roman"/>
        <family val="2"/>
        <scheme val="major"/>
      </rPr>
      <t>Khung gầm ô tô và xe chuyên dụng (AUE301) / Nhóm: 62.DLOT-KG</t>
    </r>
  </si>
  <si>
    <t>Bùi Lê Minh</t>
  </si>
  <si>
    <t>Đức</t>
  </si>
  <si>
    <t>https://samcothanglong.vn/san-pham/thong-so-ky-thuat-xe-hyundai-tracomeco-29-cho-2023</t>
  </si>
  <si>
    <t>Bùi Ngọc</t>
  </si>
  <si>
    <t>http://samcobus.vn/samco-agllegro-si-29200#3</t>
  </si>
  <si>
    <t>Lâm</t>
  </si>
  <si>
    <t>https://thuexeviet.vn/xe-thaco-29-cho/</t>
  </si>
  <si>
    <t>Linh</t>
  </si>
  <si>
    <t>Nguyễn Ngọc</t>
  </si>
  <si>
    <t>Qúi</t>
  </si>
  <si>
    <t>Sơn</t>
  </si>
  <si>
    <t>1899.5</t>
  </si>
  <si>
    <t>https://hangxe.net/thong-so-ky-thuat-va-thong-tin-chi-tiet-xe-hyundai-county/</t>
  </si>
  <si>
    <t>3845 - 4085</t>
  </si>
  <si>
    <t>1705 - 2150</t>
  </si>
  <si>
    <t>7059 - 8460</t>
  </si>
  <si>
    <t>2035 - 2300</t>
  </si>
  <si>
    <t>2755 - 3100</t>
  </si>
  <si>
    <t>4015 - 7850</t>
  </si>
  <si>
    <t>1550 - 2865</t>
  </si>
  <si>
    <t>36 - 52</t>
  </si>
  <si>
    <t>1995 - 4985</t>
  </si>
  <si>
    <t>48 - 64</t>
  </si>
  <si>
    <t>6475- 9985</t>
  </si>
  <si>
    <t>1942 - 3644</t>
  </si>
  <si>
    <t>1532 - 6341</t>
  </si>
  <si>
    <t>5.375 - 7.100</t>
  </si>
  <si>
    <t>5.38 - 6.400</t>
  </si>
  <si>
    <t>3900 ÷ 4260</t>
  </si>
  <si>
    <t>1665 ÷ 2050</t>
  </si>
  <si>
    <t>6990 ÷ 8730</t>
  </si>
  <si>
    <t>1873 ÷ 2480</t>
  </si>
  <si>
    <t>1724 ÷ 3390</t>
  </si>
  <si>
    <t>2025 ÷ 8525</t>
  </si>
  <si>
    <t>1180 ÷ 2988</t>
  </si>
  <si>
    <t>31 ÷ 59</t>
  </si>
  <si>
    <t>845 ÷ 5825</t>
  </si>
  <si>
    <t>41 ÷ 69</t>
  </si>
  <si>
    <t>5755 ÷ 11300</t>
  </si>
  <si>
    <t>2365 ÷ 4213</t>
  </si>
  <si>
    <t>36 ÷ 44</t>
  </si>
  <si>
    <t>3910 ÷ 5362</t>
  </si>
  <si>
    <t>56 ÷ 64</t>
  </si>
  <si>
    <t>5.38 ÷ 6.67</t>
  </si>
  <si>
    <t>4.11 ÷ 5.375</t>
  </si>
  <si>
    <r>
      <t xml:space="preserve">3.153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5.571</t>
    </r>
  </si>
  <si>
    <r>
      <t xml:space="preserve">6.258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8.189</t>
    </r>
  </si>
  <si>
    <r>
      <t xml:space="preserve">62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66</t>
    </r>
  </si>
  <si>
    <r>
      <t xml:space="preserve">9000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10066</t>
    </r>
  </si>
  <si>
    <r>
      <t xml:space="preserve">34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38</t>
    </r>
  </si>
  <si>
    <r>
      <t xml:space="preserve">4486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6000</t>
    </r>
  </si>
  <si>
    <r>
      <t xml:space="preserve">13955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16000</t>
    </r>
  </si>
  <si>
    <r>
      <t xml:space="preserve">62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72</t>
    </r>
  </si>
  <si>
    <r>
      <t xml:space="preserve">6970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10800</t>
    </r>
  </si>
  <si>
    <r>
      <t xml:space="preserve">28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38</t>
    </r>
  </si>
  <si>
    <r>
      <t xml:space="preserve">3400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4800</t>
    </r>
  </si>
  <si>
    <r>
      <t xml:space="preserve">10600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12850</t>
    </r>
  </si>
  <si>
    <r>
      <t xml:space="preserve">3480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3690</t>
    </r>
  </si>
  <si>
    <r>
      <t xml:space="preserve">2490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2945</t>
    </r>
  </si>
  <si>
    <r>
      <t xml:space="preserve">11880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12180</t>
    </r>
  </si>
  <si>
    <r>
      <t xml:space="preserve">2010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2092</t>
    </r>
  </si>
  <si>
    <r>
      <t xml:space="preserve">5950 </t>
    </r>
    <r>
      <rPr>
        <b/>
        <sz val="11"/>
        <color theme="1"/>
        <rFont val="Times New Roman"/>
        <family val="1"/>
      </rPr>
      <t>÷</t>
    </r>
    <r>
      <rPr>
        <b/>
        <sz val="11"/>
        <color theme="1"/>
        <rFont val="Arial"/>
        <family val="2"/>
        <scheme val="minor"/>
      </rPr>
      <t xml:space="preserve"> 6200</t>
    </r>
  </si>
  <si>
    <t>3,364-5,571</t>
  </si>
  <si>
    <t>6,37-7,04</t>
  </si>
  <si>
    <t>62-65</t>
  </si>
  <si>
    <t>9000-10000</t>
  </si>
  <si>
    <t>35-38</t>
  </si>
  <si>
    <t>5455-6000</t>
  </si>
  <si>
    <t>15355-16000</t>
  </si>
  <si>
    <t>62-72</t>
  </si>
  <si>
    <t>7380-8800</t>
  </si>
  <si>
    <t>28-38</t>
  </si>
  <si>
    <t>3400-4800</t>
  </si>
  <si>
    <t>10780-12850</t>
  </si>
  <si>
    <t>3500-3690</t>
  </si>
  <si>
    <t>2490-2945</t>
  </si>
  <si>
    <t>11930-12180</t>
  </si>
  <si>
    <t>2040-2092</t>
  </si>
  <si>
    <t>6000-6200</t>
  </si>
  <si>
    <t>3.364 , 5,125</t>
  </si>
  <si>
    <t>6.258 , 8.189</t>
  </si>
  <si>
    <t>62 , 66</t>
  </si>
  <si>
    <t xml:space="preserve">9000 , 10066 </t>
  </si>
  <si>
    <t>34 , 38</t>
  </si>
  <si>
    <t>4486 , 6000</t>
  </si>
  <si>
    <t>14000 , 16000</t>
  </si>
  <si>
    <t>62 , 69</t>
  </si>
  <si>
    <t>7670 , 8050</t>
  </si>
  <si>
    <t>31 , 38</t>
  </si>
  <si>
    <t>3400 , 4800</t>
  </si>
  <si>
    <t>10600 , 12850</t>
  </si>
  <si>
    <t>3500 ¸ 3600</t>
  </si>
  <si>
    <t>2490 ¸ 2500</t>
  </si>
  <si>
    <t>11880 ¸ 12200</t>
  </si>
  <si>
    <t xml:space="preserve">2010 , 2080 </t>
  </si>
  <si>
    <t>5950 ¸ 6150</t>
  </si>
  <si>
    <t>( 10:13 )</t>
  </si>
  <si>
    <t>( 3,583:5,125 )</t>
  </si>
  <si>
    <t>( 6,528:8,189 )</t>
  </si>
  <si>
    <t>62 - 66</t>
  </si>
  <si>
    <t>( 9198:10000 )</t>
  </si>
  <si>
    <t>37 - 38</t>
  </si>
  <si>
    <t>( 4757:6000 )</t>
  </si>
  <si>
    <t>( 13955:16000 )</t>
  </si>
  <si>
    <t>( 6970:8050 )</t>
  </si>
  <si>
    <t>34 - 38</t>
  </si>
  <si>
    <t>( 3630:4800 )</t>
  </si>
  <si>
    <t>( 10600:12850 )</t>
  </si>
  <si>
    <t>( 3480:3550 )</t>
  </si>
  <si>
    <t>( 2500:2500 )</t>
  </si>
  <si>
    <t>( 11880:12180 )</t>
  </si>
  <si>
    <t>( 2040:2092 )</t>
  </si>
  <si>
    <t>( 6000:6150)</t>
  </si>
  <si>
    <t>mm</t>
  </si>
  <si>
    <t>km/h</t>
  </si>
  <si>
    <t>(3.153-3.91)</t>
  </si>
  <si>
    <t>(6.528-7.40)</t>
  </si>
  <si>
    <t>(62-65)</t>
  </si>
  <si>
    <t>(35-38)</t>
  </si>
  <si>
    <t>(7790-10800)</t>
  </si>
  <si>
    <t>(650-4800)</t>
  </si>
  <si>
    <t>(11450-12850)</t>
  </si>
  <si>
    <t>(3500-3570)</t>
  </si>
  <si>
    <t>(2495-2500)</t>
  </si>
  <si>
    <t>(12020-12180)</t>
  </si>
  <si>
    <t>(2040-2092)</t>
  </si>
  <si>
    <t>(6000-6150)</t>
  </si>
  <si>
    <t>(1-7,805)</t>
  </si>
  <si>
    <t>(6,814-7,04)</t>
  </si>
  <si>
    <t>(62-69)</t>
  </si>
  <si>
    <t xml:space="preserve"> (8000-11.040)</t>
  </si>
  <si>
    <t>(31-38)</t>
  </si>
  <si>
    <t>(4300-6000)</t>
  </si>
  <si>
    <t>(12300-16000)</t>
  </si>
  <si>
    <t>(62-75)</t>
  </si>
  <si>
    <t>(8050-11500)</t>
  </si>
  <si>
    <t>(25-38)</t>
  </si>
  <si>
    <t>(3.373-4800)</t>
  </si>
  <si>
    <t>(12.395-15355)</t>
  </si>
  <si>
    <t>(3.480-3.570)</t>
  </si>
  <si>
    <t>(2,052-2500)</t>
  </si>
  <si>
    <t>(12020-12170)</t>
  </si>
  <si>
    <t>(2092-2500)</t>
  </si>
  <si>
    <t>(6000-6210)</t>
  </si>
  <si>
    <t>https://hyundaivn.com.vn/hyundai-univer-2022/</t>
  </si>
  <si>
    <t>Mã Minh</t>
  </si>
  <si>
    <t>https://otoansuong.vn/xe-khach-samco-47-cho</t>
  </si>
  <si>
    <t>Tân</t>
  </si>
  <si>
    <t>Trần Lê</t>
  </si>
  <si>
    <t>https://thacobus.vn/san-pham/new-bluesky1375</t>
  </si>
  <si>
    <t>7.04</t>
  </si>
  <si>
    <t>Nghiêm</t>
  </si>
  <si>
    <t xml:space="preserve">  https://otoansuong.vn/xe-khach-giuong-nam-2-tang-hyundai-tk47-may-yuchai-330hp-ngo-gia-tu</t>
  </si>
  <si>
    <t>6.87</t>
  </si>
  <si>
    <t>12,060 </t>
  </si>
  <si>
    <t>https://vinbus.com.vn/san-pham/xe-47-cho-universe-noble-weichai-336ps-o-to-3-2-513</t>
  </si>
  <si>
    <t>Lê Dĩ</t>
  </si>
  <si>
    <t>https://otoansuong.vn/xe-khach-giuong-nam-2-tang-hyundai-tk47-may-yuchai-330hp-ngo-gia-tu</t>
  </si>
  <si>
    <t>4,56</t>
  </si>
  <si>
    <t>6,37</t>
  </si>
  <si>
    <t>Ý</t>
  </si>
  <si>
    <t>Cao Viết</t>
  </si>
  <si>
    <t>https://sites.google.com/view/thongsokythuathyndaiuniverse/trang-chủ?authuser=0</t>
  </si>
  <si>
    <t>http://xetaihino.blogspot.com/2010/11/xe-khach-hino-samco-46-cho-hino-be4.html?utm_source=zalo&amp;utm_medium=zalo&amp;utm_campaign=zalo</t>
  </si>
  <si>
    <t>Võ Diệp</t>
  </si>
  <si>
    <t>Link 2: https://xetaithacohaiphong.com/thong-ky-thuat-xe-thaco-bus-47-cho/?fbclid=IwAR1JcFdvGDGgjVQPa-ci___MHYgB0XBf0Op6JW6DRXyAoI_1oVcyYMyWU8Y</t>
  </si>
  <si>
    <t>Link 1: https://vinamotor.vn/blogs/news/xe-47-cho-universe-noble-weichai-336ps-o-to-3-2#</t>
  </si>
  <si>
    <t>7,04</t>
  </si>
  <si>
    <t>Link 3: http://samcomienbac.com.vn/chi-tiet-san-pham-151.html</t>
  </si>
  <si>
    <t>Link2: https://muabanxekhach.com.vn/mua-ban-xe-khach/xe-khach-tracomeco-universe-noble-k47-w336</t>
  </si>
  <si>
    <t>Link 1: https://weichai.com.vn/vi/tin-tuc/showroom-tm-bac-ninh-ban-giao-lo-3-xe-bus-thaco-tb120s-w336</t>
  </si>
  <si>
    <t>Link 3: https://truonghaicantho.com/products/mercedes-benz-montero-s-24-47-cho</t>
  </si>
  <si>
    <t>Link 2: https://vinbus.com.vn/san-pham/xe-khach-47-cho-universe-noble-weichai-336ps-euro-4-o-to-1-5-2018-526</t>
  </si>
  <si>
    <t>Link 1: https://tranghyundai.com/product/hyundai-universe-47-cho-ngoi-premium-may-410ps/</t>
  </si>
  <si>
    <t>Lê Huỳnh Đại</t>
  </si>
  <si>
    <r>
      <t>%G</t>
    </r>
    <r>
      <rPr>
        <b/>
        <vertAlign val="subscript"/>
        <sz val="11"/>
        <color theme="1"/>
        <rFont val="Arial"/>
        <family val="2"/>
        <scheme val="minor"/>
      </rPr>
      <t>imax</t>
    </r>
    <r>
      <rPr>
        <b/>
        <sz val="11"/>
        <color theme="1"/>
        <rFont val="Arial"/>
        <family val="2"/>
        <scheme val="minor"/>
      </rPr>
      <t>/2</t>
    </r>
  </si>
  <si>
    <r>
      <t>%G</t>
    </r>
    <r>
      <rPr>
        <b/>
        <vertAlign val="subscript"/>
        <sz val="11"/>
        <color theme="1"/>
        <rFont val="Arial"/>
        <family val="2"/>
        <scheme val="minor"/>
      </rPr>
      <t>2</t>
    </r>
  </si>
  <si>
    <r>
      <t>%G</t>
    </r>
    <r>
      <rPr>
        <b/>
        <vertAlign val="subscript"/>
        <sz val="11"/>
        <color theme="1"/>
        <rFont val="Arial"/>
        <family val="2"/>
        <scheme val="minor"/>
      </rPr>
      <t>1</t>
    </r>
  </si>
  <si>
    <r>
      <t>%G</t>
    </r>
    <r>
      <rPr>
        <b/>
        <vertAlign val="subscript"/>
        <sz val="11"/>
        <color theme="1"/>
        <rFont val="Arial"/>
        <family val="2"/>
        <scheme val="minor"/>
      </rPr>
      <t>O2</t>
    </r>
  </si>
  <si>
    <t>2040</t>
  </si>
  <si>
    <t>6150</t>
  </si>
  <si>
    <t>Trân</t>
  </si>
  <si>
    <t>Phạm Duy</t>
  </si>
  <si>
    <t>2070</t>
  </si>
  <si>
    <t>6100</t>
  </si>
  <si>
    <t>Toàn</t>
  </si>
  <si>
    <t>Hồ Thế</t>
  </si>
  <si>
    <t>6000</t>
  </si>
  <si>
    <t>Phong</t>
  </si>
  <si>
    <t>Huỳnh Quang</t>
  </si>
  <si>
    <t>2010</t>
  </si>
  <si>
    <t>Học</t>
  </si>
  <si>
    <t>Đỗ Tấn</t>
  </si>
  <si>
    <t>link tỷ số truyền</t>
  </si>
  <si>
    <t>link trọng lượng xe</t>
  </si>
  <si>
    <t>i1</t>
  </si>
  <si>
    <r>
      <t>G</t>
    </r>
    <r>
      <rPr>
        <b/>
        <vertAlign val="sub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>= %G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</si>
  <si>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o2</t>
    </r>
    <r>
      <rPr>
        <b/>
        <sz val="11"/>
        <color theme="1"/>
        <rFont val="Arial"/>
        <family val="2"/>
        <scheme val="minor"/>
      </rPr>
      <t>= %G</t>
    </r>
    <r>
      <rPr>
        <b/>
        <vertAlign val="subscript"/>
        <sz val="11"/>
        <color theme="1"/>
        <rFont val="Arial"/>
        <family val="2"/>
        <scheme val="minor"/>
      </rPr>
      <t>O</t>
    </r>
  </si>
  <si>
    <t>https://www.google.com/amp/s/xetaibaoloc.com/san-pham/xe-47-cho-mercedes-benz-mb120s.amp.html</t>
  </si>
  <si>
    <t>ih1,io</t>
  </si>
  <si>
    <t>Thông</t>
  </si>
  <si>
    <t>Nguyễn Hoàng Duy</t>
  </si>
  <si>
    <t>https://vinbus.com.vn/san-pham/xe-khach-47-cho-universe-noble-weichai-336ps-euro-4-o-to-1-5-2018-526</t>
  </si>
  <si>
    <t>G,G01,G02,G,G1,G2</t>
  </si>
  <si>
    <t>https://truonghaithuduc.com/products/xe-45-cho-thaco-bus-tb120s-47l-2022</t>
  </si>
  <si>
    <t>2092</t>
  </si>
  <si>
    <t>Thương</t>
  </si>
  <si>
    <t>Nguyễn Trần Minh</t>
  </si>
  <si>
    <t>https://muabanxekhach.com.vn/mua-ban-xe-khach/xe-khach-tracomeco-universe-noble-k47-w336</t>
  </si>
  <si>
    <t>G0,G01,G02,</t>
  </si>
  <si>
    <t>https://muabanxekhach.com.vn/mua-ban-xe-khach/thaco-blue-sky-120s-tb120s-w336e4-47-cho</t>
  </si>
  <si>
    <t>15930</t>
  </si>
  <si>
    <t>12345</t>
  </si>
  <si>
    <t>3500</t>
  </si>
  <si>
    <t>12180</t>
  </si>
  <si>
    <t>Khoa</t>
  </si>
  <si>
    <t>https://vatgia.com/raovat/12610/10950173/ban-xe-khach-hino-47-cho-thong-so-ky-thuat-xe-47-cho-hino-tiet-kiem-nhien-lieu.html?fbclid=IwAR0_RfyU2z2OECGp3I2-3SoudFFWfwm7Go7dQuHMDETV4VaUQYZbLLnusr0</t>
  </si>
  <si>
    <t>9198</t>
  </si>
  <si>
    <t>4757</t>
  </si>
  <si>
    <t>13955</t>
  </si>
  <si>
    <t>10600</t>
  </si>
  <si>
    <t>3550</t>
  </si>
  <si>
    <t>11880</t>
  </si>
  <si>
    <t>Nguyễn Trường</t>
  </si>
  <si>
    <t>Link kiểm tra</t>
  </si>
  <si>
    <t>http://www.casumina.com/lop-greenstone-cho-xe-chay-duong-truong/gs626</t>
  </si>
  <si>
    <t>Xuân Tuấn công thức bánh xe 47 chỗ.xlsx</t>
  </si>
  <si>
    <t>https://truonghaithuduc.com/products/xe-47-cho-mercedes-benz-mb120s-2022</t>
  </si>
  <si>
    <t>https://vinamotor.vn/blogs/news/xe-47-cho-universe-noble-weichai-336ps-o-to-3-2</t>
  </si>
  <si>
    <t>295/80R22.5 148M</t>
  </si>
  <si>
    <t>Nguyễn Xuân</t>
  </si>
  <si>
    <t>http://www.casumina.com/lop-greenstone-cho-xe-chay-duong-truong/gs625</t>
  </si>
  <si>
    <t>Huỳnh Anh Tuấn.xlsx</t>
  </si>
  <si>
    <t>https://www.flickr.com/photos/blackrose0728_flickr/4440068927</t>
  </si>
  <si>
    <t>https://dokumen.tips/documents/catalog-hb120s-12315pdf.html?page=3</t>
  </si>
  <si>
    <t>315/80R22.5 148L</t>
  </si>
  <si>
    <t>Huỳnh Anh</t>
  </si>
  <si>
    <t>http://www.casumina.com/lop-greenstone-cho-xe-chay-duong-truong/gs624</t>
  </si>
  <si>
    <t>Quang công thức bánh xe.xlsx</t>
  </si>
  <si>
    <t>https://www.google.com/url?sa=t&amp;source=web&amp;rct=j&amp;url=https://thacobus.net/san-pham/thaco-bluesky-120s1394&amp;ved=2ahUKEwjOkajW4Mv9AhWis1YBHYbtA6sQFnoECBEQAQ&amp;usg=AOvVa</t>
  </si>
  <si>
    <t>295/80R22.5 149M</t>
  </si>
  <si>
    <t>Quang</t>
  </si>
  <si>
    <t>Lữ Đình</t>
  </si>
  <si>
    <t>http://www.casumina.com/lop-greenstone-cho-xe-chay-duong-truong/gs623</t>
  </si>
  <si>
    <t>PHONG CÔNG THỨC BÁNH XE (1).xlsx</t>
  </si>
  <si>
    <t>https://xetaibaoloc.com/san-pham/xe-bus-bluesky-120s-47-cho.html</t>
  </si>
  <si>
    <t>http://giaxetainhapkhau.com/xe-khach-47-cho-dothanh-scania-a50-2020-euro-4-1112355.html?fbclid=IwAR0-9SkujyIHLE-8uGrYTystV8d58vUcoXogh9DaOo503uMDbJcLyqIwOO0</t>
  </si>
  <si>
    <t>275/80R22.5 149L</t>
  </si>
  <si>
    <t>2082</t>
  </si>
  <si>
    <t>Đỗ Duy</t>
  </si>
  <si>
    <t>http://www.casumina.com/lop-greenstone-cho-xe-chay-duong-truong/gs622</t>
  </si>
  <si>
    <t>Hưng công thức bánh xe 47 chỗ.xlsx</t>
  </si>
  <si>
    <t>https://muabanxekhach.com.vn/mua-ban-xe-khach/xe-khach-universe-47-cho-ngoi-hino-hue</t>
  </si>
  <si>
    <t>http://autovina.net/xe-khach-47-cho-universe-noble-weichai-336ps-o-to-3-2.html</t>
  </si>
  <si>
    <t>https://hyundai-mienbac.com/san-pham/hyundai-universe-47-cho-ngoi-premium</t>
  </si>
  <si>
    <t>12R22.5 148M</t>
  </si>
  <si>
    <t>2076</t>
  </si>
  <si>
    <t>Hoàng Phúc</t>
  </si>
  <si>
    <t>http://www.casumina.com/lop-greenstone-cho-xe-chay-duong-truong/gs621</t>
  </si>
  <si>
    <t>Hùng công thức bánh xe.xlsx</t>
  </si>
  <si>
    <t>https://xetaithacohaiphong.com/thong-ky-thuat-xe-thaco-bus-47-cho/</t>
  </si>
  <si>
    <t>https://hyundaianlac.vn/san-pham/xe-o-to-khach-hyundai-universe-advanced-premium-45-47-cho</t>
  </si>
  <si>
    <t>315/80R22.5 150L</t>
  </si>
  <si>
    <t>2052</t>
  </si>
  <si>
    <t>Hùng</t>
  </si>
  <si>
    <t>Võ Huy</t>
  </si>
  <si>
    <t>LINK LỐP THAM KHẢO</t>
  </si>
  <si>
    <t xml:space="preserve"> Chọn lốp, tính ro, rb</t>
  </si>
  <si>
    <t>LINK 4 LẤY SỐ LIỆU</t>
  </si>
  <si>
    <t>LINK 3 LẤY SỐ LIỆU</t>
  </si>
  <si>
    <t>LINK 2 LẤY SÔ LIỆU</t>
  </si>
  <si>
    <t>LINK 1 XE MẪU</t>
  </si>
  <si>
    <r>
      <t>r</t>
    </r>
    <r>
      <rPr>
        <b/>
        <vertAlign val="subscript"/>
        <sz val="11"/>
        <color theme="1"/>
        <rFont val="Arial"/>
        <family val="2"/>
        <scheme val="minor"/>
      </rPr>
      <t>b</t>
    </r>
  </si>
  <si>
    <r>
      <t>r</t>
    </r>
    <r>
      <rPr>
        <b/>
        <vertAlign val="subscript"/>
        <sz val="11"/>
        <color theme="1"/>
        <rFont val="Arial"/>
        <family val="2"/>
        <scheme val="minor"/>
      </rPr>
      <t>o</t>
    </r>
  </si>
  <si>
    <r>
      <t>v</t>
    </r>
    <r>
      <rPr>
        <b/>
        <vertAlign val="subscript"/>
        <sz val="11"/>
        <color theme="1"/>
        <rFont val="Arial"/>
        <family val="2"/>
        <scheme val="minor"/>
      </rPr>
      <t>max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</si>
  <si>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2</t>
    </r>
    <r>
      <rPr>
        <b/>
        <sz val="11"/>
        <color theme="1"/>
        <rFont val="Arial"/>
        <family val="2"/>
        <scheme val="minor"/>
      </rPr>
      <t>%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</si>
  <si>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1</t>
    </r>
    <r>
      <rPr>
        <b/>
        <sz val="11"/>
        <color theme="1"/>
        <rFont val="Arial"/>
        <family val="2"/>
        <scheme val="minor"/>
      </rPr>
      <t>%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</si>
  <si>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O2</t>
    </r>
    <r>
      <rPr>
        <b/>
        <sz val="11"/>
        <color theme="1"/>
        <rFont val="Arial"/>
        <family val="2"/>
        <scheme val="minor"/>
      </rPr>
      <t>%</t>
    </r>
  </si>
  <si>
    <r>
      <t>G</t>
    </r>
    <r>
      <rPr>
        <b/>
        <vertAlign val="subscript"/>
        <sz val="11"/>
        <color theme="1"/>
        <rFont val="Arial"/>
        <family val="2"/>
        <scheme val="minor"/>
      </rPr>
      <t>O1</t>
    </r>
    <r>
      <rPr>
        <b/>
        <sz val="11"/>
        <color theme="1"/>
        <rFont val="Arial"/>
        <family val="2"/>
        <scheme val="minor"/>
      </rPr>
      <t>%</t>
    </r>
  </si>
  <si>
    <t>Học kỳ 2 Năm học 2022-2023</t>
  </si>
  <si>
    <t>DANH SÁCH &amp; PHIẾU GHI ĐIỂM SINH VIÊN THI LẦN 1</t>
  </si>
  <si>
    <r>
      <t xml:space="preserve">Môn học: </t>
    </r>
    <r>
      <rPr>
        <b/>
        <sz val="11"/>
        <rFont val="Arial"/>
        <family val="2"/>
        <scheme val="minor"/>
      </rPr>
      <t>Đồ án kết cấu, tính toán ô tô (AUE373) / Nhóm: 62.CNOT-2</t>
    </r>
  </si>
  <si>
    <r>
      <t>i</t>
    </r>
    <r>
      <rPr>
        <b/>
        <vertAlign val="subscript"/>
        <sz val="11"/>
        <rFont val="Arial"/>
        <family val="2"/>
        <scheme val="minor"/>
      </rPr>
      <t>h1</t>
    </r>
  </si>
  <si>
    <r>
      <t>i</t>
    </r>
    <r>
      <rPr>
        <b/>
        <vertAlign val="subscript"/>
        <sz val="11"/>
        <rFont val="Arial"/>
        <family val="2"/>
        <scheme val="minor"/>
      </rPr>
      <t>o</t>
    </r>
  </si>
  <si>
    <t>Đinh Nguyên</t>
  </si>
  <si>
    <t>4500</t>
  </si>
  <si>
    <t> TERA 190SL</t>
  </si>
  <si>
    <t>https://hyundainhapkhausg.com/xe-tai-teraco/xe-tai-19-tan-tera-190sl-thung-mui-bat.html</t>
  </si>
  <si>
    <t>ih1, io</t>
  </si>
  <si>
    <t>https://teracotruongloc.vn/san-pham/gia-xe-tai-teraco-tera-190sl.html</t>
  </si>
  <si>
    <t>Lý Hoàng</t>
  </si>
  <si>
    <t>3010</t>
  </si>
  <si>
    <t>7990</t>
  </si>
  <si>
    <t xml:space="preserve"> Hyundai Mighty EX8L</t>
  </si>
  <si>
    <t>https://otogiaiphong.com/bai-viet/bang-thong-so-ky-thuat-xe-hyundai-mighty-ex8l-thung-dai</t>
  </si>
  <si>
    <t>Đinh Duy</t>
  </si>
  <si>
    <t>Tính</t>
  </si>
  <si>
    <t xml:space="preserve">HYUNDAI PORTER H150 </t>
  </si>
  <si>
    <t>http://hyundaiphumy.com.vn/hyundai-h150-p4.html?fbclid=IwAR2_7CB8SvFPzR1J8QHX6spJqknn2uv971Ylo0olXPJzhZKMRz1WYvxt_SM</t>
  </si>
  <si>
    <t>G,G1, G2 ,G0 ,G01,G02</t>
  </si>
  <si>
    <t>https://xetaihyundai247.com/xe/hyundai-porter-h150/?fbclid=IwAR1RDxXlnFz_pzzP1HUPNKJBk8wIvYIh-QM5QqqLDsPECtGTs3AZLeKC4jg</t>
  </si>
  <si>
    <t>Isuzu QKR 2.9T</t>
  </si>
  <si>
    <t>https://xetaiphamquang.vn/san-pham/gia-xe-tai-isuzu-qkr-29-tan-thung-kin-thung-bat-thung-lung-44-met-29-tan.html</t>
  </si>
  <si>
    <t xml:space="preserve">ISUZU QKR </t>
  </si>
  <si>
    <t>https://isuzu-hadong.com/isuzu-qkr-270-2t8-thung-kin</t>
  </si>
  <si>
    <t>Trọng</t>
  </si>
  <si>
    <t>TERA 345SL</t>
  </si>
  <si>
    <t>https://www.giaxetai.com.vn/xe-tai-tera-345sl-3t5-thung-dai-6m2-435</t>
  </si>
  <si>
    <t>G,G1, G2</t>
  </si>
  <si>
    <t>https://hyundainhapkhausg.com/xe-tai-teraco/xe-tai-tera-345sl-35-tan-thung-dai-6m2.html</t>
  </si>
  <si>
    <t>G0, G01, G02</t>
  </si>
  <si>
    <t>TERACO 345SL</t>
  </si>
  <si>
    <t>https://hyundaixuyenviet.com/san-pham/xe-tai-3-5-tan-teraco-345sl-thung-dai-6m2.html</t>
  </si>
  <si>
    <t>Isuzu QKR 270</t>
  </si>
  <si>
    <t>https://isuzumiendong.com/san-pham/xe-tai-isuzu-qkr-270-2-5-tan/</t>
  </si>
  <si>
    <t>ISUZU 2T4 QKR77FE4 </t>
  </si>
  <si>
    <t>https://isuzu-hadong.com/isuzu-2t4-thung-mui-bat</t>
  </si>
  <si>
    <t>https://hyundaitruongchinhtai.com.vn/xe/hyundai-new-mighty-n250-n250sl?gclid=EAIaIQobChMIvOKAu6vx_QIVxm4qCh1PkQEDEAAYAiAAEgL6TvD_BwE</t>
  </si>
  <si>
    <t>2640 - 4500</t>
  </si>
  <si>
    <t>1385 - 1680</t>
  </si>
  <si>
    <t>5245 - 7900</t>
  </si>
  <si>
    <t>1760 - 2230</t>
  </si>
  <si>
    <t>2600 - 3130</t>
  </si>
  <si>
    <t>2155 - 3505</t>
  </si>
  <si>
    <t>1080 - 1810</t>
  </si>
  <si>
    <t>1075-1770</t>
  </si>
  <si>
    <t>3500 - 11000</t>
  </si>
  <si>
    <t>1380 - 3010</t>
  </si>
  <si>
    <t>27 - 42</t>
  </si>
  <si>
    <t>2120 - 7990</t>
  </si>
  <si>
    <t>58 - 73</t>
  </si>
  <si>
    <t>4,714 - 5,38</t>
  </si>
  <si>
    <t>5,714 - 6,166</t>
  </si>
  <si>
    <r>
      <t xml:space="preserve">Môn học: </t>
    </r>
    <r>
      <rPr>
        <b/>
        <sz val="11"/>
        <rFont val="Arial"/>
        <family val="2"/>
        <scheme val="minor"/>
      </rPr>
      <t>Đồ án kết cấu, tính toán ô tô (AUE373) / Nhóm: 62.CNOT-3</t>
    </r>
  </si>
  <si>
    <r>
      <t xml:space="preserve">....:KT% </t>
    </r>
    <r>
      <rPr>
        <sz val="11"/>
        <rFont val="Arial"/>
        <family val="2"/>
        <scheme val="minor"/>
      </rPr>
      <t xml:space="preserve">   CBGD: </t>
    </r>
    <r>
      <rPr>
        <b/>
        <sz val="11"/>
        <rFont val="Arial"/>
        <family val="2"/>
        <scheme val="minor"/>
      </rPr>
      <t>Huỳnh Trọng Chương</t>
    </r>
  </si>
  <si>
    <r>
      <t>G</t>
    </r>
    <r>
      <rPr>
        <b/>
        <vertAlign val="subscript"/>
        <sz val="11"/>
        <rFont val="Arial"/>
        <family val="2"/>
        <scheme val="minor"/>
      </rPr>
      <t>o1</t>
    </r>
    <r>
      <rPr>
        <b/>
        <sz val="11"/>
        <rFont val="Arial"/>
        <family val="2"/>
        <scheme val="minor"/>
      </rPr>
      <t>= %G</t>
    </r>
    <r>
      <rPr>
        <b/>
        <vertAlign val="subscript"/>
        <sz val="11"/>
        <rFont val="Arial"/>
        <family val="2"/>
        <scheme val="minor"/>
      </rPr>
      <t>O</t>
    </r>
  </si>
  <si>
    <r>
      <t>G</t>
    </r>
    <r>
      <rPr>
        <b/>
        <vertAlign val="subscript"/>
        <sz val="11"/>
        <rFont val="Arial"/>
        <family val="2"/>
        <scheme val="minor"/>
      </rPr>
      <t>o2</t>
    </r>
    <r>
      <rPr>
        <b/>
        <sz val="11"/>
        <rFont val="Arial"/>
        <family val="2"/>
        <scheme val="minor"/>
      </rPr>
      <t>= %G</t>
    </r>
    <r>
      <rPr>
        <b/>
        <vertAlign val="subscript"/>
        <sz val="11"/>
        <rFont val="Arial"/>
        <family val="2"/>
        <scheme val="minor"/>
      </rPr>
      <t>O</t>
    </r>
  </si>
  <si>
    <r>
      <t>G</t>
    </r>
    <r>
      <rPr>
        <b/>
        <vertAlign val="subscript"/>
        <sz val="11"/>
        <rFont val="Arial"/>
        <family val="2"/>
        <scheme val="minor"/>
      </rPr>
      <t>1</t>
    </r>
    <r>
      <rPr>
        <b/>
        <sz val="11"/>
        <rFont val="Arial"/>
        <family val="2"/>
        <scheme val="minor"/>
      </rPr>
      <t>= %G</t>
    </r>
  </si>
  <si>
    <r>
      <t>G</t>
    </r>
    <r>
      <rPr>
        <b/>
        <vertAlign val="subscript"/>
        <sz val="11"/>
        <rFont val="Arial"/>
        <family val="2"/>
        <scheme val="minor"/>
      </rPr>
      <t>2</t>
    </r>
    <r>
      <rPr>
        <b/>
        <sz val="11"/>
        <rFont val="Arial"/>
        <family val="2"/>
        <scheme val="minor"/>
      </rPr>
      <t>= %G</t>
    </r>
  </si>
  <si>
    <r>
      <t>G</t>
    </r>
    <r>
      <rPr>
        <b/>
        <vertAlign val="subscript"/>
        <sz val="11"/>
        <rFont val="Arial"/>
        <family val="2"/>
        <scheme val="minor"/>
      </rPr>
      <t>hh</t>
    </r>
  </si>
  <si>
    <r>
      <t>G</t>
    </r>
    <r>
      <rPr>
        <b/>
        <vertAlign val="subscript"/>
        <sz val="11"/>
        <rFont val="Arial"/>
        <family val="2"/>
        <scheme val="minor"/>
      </rPr>
      <t>2</t>
    </r>
    <r>
      <rPr>
        <b/>
        <sz val="11"/>
        <rFont val="Arial"/>
        <family val="2"/>
        <scheme val="minor"/>
      </rPr>
      <t>/2</t>
    </r>
  </si>
  <si>
    <t>Thông số lốp</t>
  </si>
  <si>
    <t>5.50R13</t>
  </si>
  <si>
    <t xml:space="preserve">https://xetaiphamquang.vn/san-pham/gia-xe-tai-thaco-kia-k250-249-tan-thung-mui-bat-kin-lung-dai-35-met.html </t>
  </si>
  <si>
    <t>https://xetaibaoloc.com/san-pham/xe-tai-kia-k250.html</t>
  </si>
  <si>
    <t>https://drive.google.com/drive/my-drive</t>
  </si>
  <si>
    <t>Trần Nhật</t>
  </si>
  <si>
    <t>1385</t>
  </si>
  <si>
    <t>7.00-15</t>
  </si>
  <si>
    <t>https://drive.google.com/file/d/1mRhj-K0PojfzfidNuL6VidiarmDdESVo/view?usp=share_link</t>
  </si>
  <si>
    <t>https://xeisuzu-vn.com/vi/san-pham/isuzu-qkr77he4-270-tai-trong-19902350-kg-thung-dai-44m-2</t>
  </si>
  <si>
    <t>Lê Nguyễn Quang</t>
  </si>
  <si>
    <t>7,31</t>
  </si>
  <si>
    <t>6,33</t>
  </si>
  <si>
    <t>8.25-16 LT</t>
  </si>
  <si>
    <t>https://xetaichuyendung.vn/xe-tai-thung-345-tan-dongfeng/v/18.aspx</t>
  </si>
  <si>
    <t>1712</t>
  </si>
  <si>
    <t>235/65 R16C-8PR</t>
  </si>
  <si>
    <t>https://trucknbus.hyundai.com/global/en/products/van/h350</t>
  </si>
  <si>
    <t>https://drive.google.com/file/d/1QxH4z30KNgY2ykPQc0usQZGtbbTEas0t/view?usp=share_link</t>
  </si>
  <si>
    <t>https://drive.google.com/file/d/1nVNGARlX6robumW_3XBdDLokXlkZ-7xJ/view?usp=share_link</t>
  </si>
  <si>
    <t>Lê Hoàng</t>
  </si>
  <si>
    <t>Trước: 6.50R16-10PR; Sau: 5.50R13-8PR</t>
  </si>
  <si>
    <t>https://drive.google.com/file/d/1hFlbvGhD5C24xp5Glvkk1WJz5wAjV-NS/view?usp=sharing</t>
  </si>
  <si>
    <t>Lương Thái</t>
  </si>
  <si>
    <t>Quốc</t>
  </si>
  <si>
    <t>1485</t>
  </si>
  <si>
    <t>Lốp trục 1: 6.50R16 
Lốp trục 2: 5.50R13</t>
  </si>
  <si>
    <t>https://otogiaiphong.com/bai-viet/565-thong-so-ky-thuat-xe-tai-n250sl-thung-mui-bat</t>
  </si>
  <si>
    <t>Nguyễn Bá</t>
  </si>
  <si>
    <t>Triệu</t>
  </si>
  <si>
    <t>205/65R16 - 8PR</t>
  </si>
  <si>
    <t>https://drive.google.com/file/d/1TGbZ_yawtr8etjt1_j66grgH6SDrSyvW/view?usp=drivesdk</t>
  </si>
  <si>
    <t>1510</t>
  </si>
  <si>
    <t>6.00-15 113/111 K SV730</t>
  </si>
  <si>
    <t>https://quangtuanauto.vn/product/xe-tmt-daisaki-nh-249t-euro-4/</t>
  </si>
  <si>
    <t>https://thegioixetai.vn/san-pham/xe-tai-tmt-daisaki-nh-249-2t5-thung-mui-bat.html</t>
  </si>
  <si>
    <t>Cao Văn</t>
  </si>
  <si>
    <t>Trực</t>
  </si>
  <si>
    <t>8.25-16R</t>
  </si>
  <si>
    <t>https://otogiaiphong.com/bai-viet/bang-thong-so-ky-thuat-xe-hyundai-mighty-ex8l-thung-dai?fbclid=IwAR029NBcF0vINpnj-kEHuQG5ka0MIah8GwcfNXHw9hB1MwpYVod6JZKgVuc</t>
  </si>
  <si>
    <t>2810 ÷ 4670</t>
  </si>
  <si>
    <t>1385 ÷ 1870</t>
  </si>
  <si>
    <t>5235 ÷ 8490</t>
  </si>
  <si>
    <t>1760 ÷ 2250</t>
  </si>
  <si>
    <t>2150 ÷ 3210</t>
  </si>
  <si>
    <t>1745 ÷ 5000</t>
  </si>
  <si>
    <t>1230 ÷ 2250</t>
  </si>
  <si>
    <t>45 ÷ 74</t>
  </si>
  <si>
    <t>460 ÷ 2750</t>
  </si>
  <si>
    <t>27 ÷ 55</t>
  </si>
  <si>
    <t>3495 ÷ 11000</t>
  </si>
  <si>
    <t>1656 ÷ 2978</t>
  </si>
  <si>
    <t>27 ÷ 48</t>
  </si>
  <si>
    <t>1817 ÷ 8022</t>
  </si>
  <si>
    <t>52 ÷ 73</t>
  </si>
  <si>
    <t>3,538 ÷ 7,31</t>
  </si>
  <si>
    <t>3,917 ÷  6,33</t>
  </si>
  <si>
    <t>1300 ÷ 7300</t>
  </si>
  <si>
    <t>909 ÷ 4026</t>
  </si>
  <si>
    <t>Nguyễn Vĩnh</t>
  </si>
  <si>
    <t>http://hyundaiphumy.com.vn/hyundai-h150-p4.html</t>
  </si>
  <si>
    <t>https://otoansuong.vn/xe-tai-dongfeng-9t5?tag=xe%20tai%20dongfeng</t>
  </si>
  <si>
    <t>https://oto.enbac.com/Ha-Noi/Xe-tai-dau-keo/p2969169/Xe-tai-thung-9500kg-dongfeng-viet-trung.html</t>
  </si>
  <si>
    <t>Thi Văn</t>
  </si>
  <si>
    <t>Hòa</t>
  </si>
  <si>
    <t>https://giabanxetai.net/xe-tai-hd99-thung-kin-inox.html</t>
  </si>
  <si>
    <t>https://otoxetaihcm.com/san-pham/hyundai-hd650-6-5-tan-tp-hcm/</t>
  </si>
  <si>
    <t>https://hyundaivn.com/hyundai-hd72-35-tan/hyundai-mighty-hd72-35-tan-thung-kin/</t>
  </si>
  <si>
    <t>https://www.hyundai-achau.com/products/hyundai-hd72-35-tan</t>
  </si>
  <si>
    <t>https://otodonganh.vn/xe-tai-hyundai-mighty-hd72-35t-thung-kin</t>
  </si>
  <si>
    <t>Lê Hồng</t>
  </si>
  <si>
    <t>7,44</t>
  </si>
  <si>
    <t>https://tailieuoto.vn/do-an-kiem-nghiem-he-thong-phanh-khi-nen-o-to-zil-130/</t>
  </si>
  <si>
    <t>Mai Quang</t>
  </si>
  <si>
    <t>Quý</t>
  </si>
  <si>
    <t>https://vinamotors.com.vn/ra-mat-san-pham-hyundai-n250sl-thung-dai-cua-thanh-cong/</t>
  </si>
  <si>
    <t>https://xetaichinhhang.com.vn/xe-tai-hyundai-n250sl-2-35-tan-thung-kin-doi-2022-2023/</t>
  </si>
  <si>
    <t>https://xetaichuyendung.com.vn/xe-tai/xe-tai-hyundai-h150-tai-trong-1tan-den-1-5-tan-2022-p335.html</t>
  </si>
  <si>
    <t>https://www.hyundai-achau.com/products/xe-tai-hyundai-new-porter-1-5-tan</t>
  </si>
  <si>
    <t>2640-6650</t>
  </si>
  <si>
    <t>1485-1910</t>
  </si>
  <si>
    <t>5240-10270</t>
  </si>
  <si>
    <t>1760-2500</t>
  </si>
  <si>
    <t>2215-2970</t>
  </si>
  <si>
    <t>1990-5050</t>
  </si>
  <si>
    <t>1100-2950</t>
  </si>
  <si>
    <t>49-72</t>
  </si>
  <si>
    <t>540-2180</t>
  </si>
  <si>
    <t>28 -51</t>
  </si>
  <si>
    <t>3500-16000</t>
  </si>
  <si>
    <t>1905-6000</t>
  </si>
  <si>
    <t>27-39</t>
  </si>
  <si>
    <t>3090-10000</t>
  </si>
  <si>
    <t>61-73</t>
  </si>
  <si>
    <t>4.271-7.44</t>
  </si>
  <si>
    <t>3.814-6.32</t>
  </si>
  <si>
    <t>Cái Lê Anh</t>
  </si>
  <si>
    <t>https://otogiaiphong.com/bai-viet/563-thong-so-ky-thuat-xe-tai-hyundai-n250sl-thung-dai-4m3</t>
  </si>
  <si>
    <t>Hậu</t>
  </si>
  <si>
    <t>https://otokinhbac.vn/hyundai-110sl-p928768.html#Thong_so_ky_thuat_Hyundai_110SL_thung_dai</t>
  </si>
  <si>
    <t>Lê Hoàng Phi</t>
  </si>
  <si>
    <t>https://xetaibaoloc.com/san-pham/mitsubishi-fuso-3t5-thung-mui-bat.html</t>
  </si>
  <si>
    <t>https://xetaibaoloc.com/san-pham/mitsubishi-fuso-1t9.html</t>
  </si>
  <si>
    <t>Lương Quan</t>
  </si>
  <si>
    <t>https://otogiaiphong.com/bai-viet/bang-thong-so-ky-thuat-xe-hyundai-mighty-ex8l-thung-dai#Thong_tin_ve_xe_tai_Hyundai_Mighty_EX8L</t>
  </si>
  <si>
    <t>Nguyễn Vủ</t>
  </si>
  <si>
    <t>2,18</t>
  </si>
  <si>
    <t>TMT 8.5 Tấn ST10590D Mẫu Xe Ben { Giá Rẻ } Nhà Máy Cửu Long Motor (cuulongmotors.com)</t>
  </si>
  <si>
    <t>Trần Nam</t>
  </si>
  <si>
    <t>4,3</t>
  </si>
  <si>
    <t>https://ototaihyundai.com.vn/san-pham/xe-tai-van-hyundai-solati/</t>
  </si>
  <si>
    <t>Phan Huy</t>
  </si>
  <si>
    <t>Trực</t>
  </si>
  <si>
    <t>6.33</t>
  </si>
  <si>
    <t>https://cuulongmotors.com/xe-tai-cuu-long/tmt-6-5-tan-st8565d/</t>
  </si>
  <si>
    <t>https://hyundai-xetai.vn/car/xe-tai-3-5-tan-dong-lanh-2021-hyundai-new-mighty-75s-thung-4m4/</t>
  </si>
  <si>
    <r>
      <t>2800</t>
    </r>
    <r>
      <rPr>
        <sz val="11"/>
        <color theme="1"/>
        <rFont val="Arial"/>
        <family val="2"/>
        <scheme val="minor"/>
      </rPr>
      <t>÷7720</t>
    </r>
  </si>
  <si>
    <r>
      <t>1390</t>
    </r>
    <r>
      <rPr>
        <sz val="11"/>
        <color theme="1"/>
        <rFont val="Arial"/>
        <family val="2"/>
        <scheme val="minor"/>
      </rPr>
      <t>÷1940</t>
    </r>
  </si>
  <si>
    <t>4200÷7430</t>
  </si>
  <si>
    <t>1760÷2500</t>
  </si>
  <si>
    <t>1830÷3130</t>
  </si>
  <si>
    <t>1900÷7060</t>
  </si>
  <si>
    <t>1075÷3715</t>
  </si>
  <si>
    <t>48 ÷ 72</t>
  </si>
  <si>
    <t>540÷3345</t>
  </si>
  <si>
    <t>28 ÷ 52</t>
  </si>
  <si>
    <t>4000÷15705</t>
  </si>
  <si>
    <t>1120÷5705</t>
  </si>
  <si>
    <t>27 ÷ 53</t>
  </si>
  <si>
    <t>2395÷10000</t>
  </si>
  <si>
    <t>47 ÷ 73</t>
  </si>
  <si>
    <t>3,786÷8,810</t>
  </si>
  <si>
    <t>2,18÷6,33</t>
  </si>
  <si>
    <t>2640 ÷ 6650</t>
  </si>
  <si>
    <t>1760 ÷ 2500</t>
  </si>
  <si>
    <t>3495 ÷ 16000</t>
  </si>
  <si>
    <t>1817 ÷ 10000</t>
  </si>
  <si>
    <t>3,538 ÷ 7,44</t>
  </si>
  <si>
    <r>
      <t xml:space="preserve">Môn học: </t>
    </r>
    <r>
      <rPr>
        <b/>
        <sz val="11"/>
        <color theme="1"/>
        <rFont val="Arial"/>
        <family val="2"/>
        <charset val="163"/>
        <scheme val="minor"/>
      </rPr>
      <t>Đồ án kết cấu, tính toán ô tô (AUE373) / Nhóm: 62.CNOT-1</t>
    </r>
  </si>
  <si>
    <r>
      <t>L</t>
    </r>
    <r>
      <rPr>
        <b/>
        <vertAlign val="subscript"/>
        <sz val="11"/>
        <color theme="1"/>
        <rFont val="Arial"/>
        <family val="2"/>
        <charset val="163"/>
        <scheme val="minor"/>
      </rPr>
      <t>O</t>
    </r>
  </si>
  <si>
    <r>
      <t>W</t>
    </r>
    <r>
      <rPr>
        <b/>
        <vertAlign val="subscript"/>
        <sz val="11"/>
        <color theme="1"/>
        <rFont val="Arial"/>
        <family val="2"/>
        <charset val="163"/>
        <scheme val="minor"/>
      </rPr>
      <t>O</t>
    </r>
  </si>
  <si>
    <r>
      <t>H</t>
    </r>
    <r>
      <rPr>
        <b/>
        <vertAlign val="subscript"/>
        <sz val="11"/>
        <color theme="1"/>
        <rFont val="Arial"/>
        <family val="2"/>
        <charset val="163"/>
        <scheme val="minor"/>
      </rPr>
      <t>O</t>
    </r>
  </si>
  <si>
    <r>
      <t>G</t>
    </r>
    <r>
      <rPr>
        <b/>
        <vertAlign val="subscript"/>
        <sz val="11"/>
        <color theme="1"/>
        <rFont val="Arial"/>
        <family val="2"/>
        <charset val="163"/>
        <scheme val="minor"/>
      </rPr>
      <t>O</t>
    </r>
  </si>
  <si>
    <r>
      <t>G</t>
    </r>
    <r>
      <rPr>
        <b/>
        <vertAlign val="subscript"/>
        <sz val="11"/>
        <color rgb="FFFF0000"/>
        <rFont val="Arial"/>
        <family val="2"/>
        <charset val="163"/>
        <scheme val="minor"/>
      </rPr>
      <t>O1</t>
    </r>
  </si>
  <si>
    <r>
      <t>G</t>
    </r>
    <r>
      <rPr>
        <b/>
        <vertAlign val="subscript"/>
        <sz val="11"/>
        <color rgb="FFFF0000"/>
        <rFont val="Arial"/>
        <family val="2"/>
        <charset val="163"/>
        <scheme val="minor"/>
      </rPr>
      <t>O2</t>
    </r>
  </si>
  <si>
    <r>
      <t>G</t>
    </r>
    <r>
      <rPr>
        <b/>
        <vertAlign val="subscript"/>
        <sz val="11"/>
        <color rgb="FFFF0000"/>
        <rFont val="Arial"/>
        <family val="2"/>
        <charset val="163"/>
        <scheme val="minor"/>
      </rPr>
      <t>1</t>
    </r>
  </si>
  <si>
    <r>
      <t>G</t>
    </r>
    <r>
      <rPr>
        <b/>
        <vertAlign val="subscript"/>
        <sz val="11"/>
        <color rgb="FFFF0000"/>
        <rFont val="Arial"/>
        <family val="2"/>
        <charset val="163"/>
        <scheme val="minor"/>
      </rPr>
      <t>2</t>
    </r>
  </si>
  <si>
    <r>
      <t>i</t>
    </r>
    <r>
      <rPr>
        <b/>
        <vertAlign val="subscript"/>
        <sz val="11"/>
        <color theme="1"/>
        <rFont val="Arial"/>
        <family val="2"/>
        <charset val="163"/>
        <scheme val="minor"/>
      </rPr>
      <t>h1</t>
    </r>
  </si>
  <si>
    <r>
      <t>i</t>
    </r>
    <r>
      <rPr>
        <b/>
        <vertAlign val="subscript"/>
        <sz val="11"/>
        <color theme="1"/>
        <rFont val="Arial"/>
        <family val="2"/>
        <charset val="163"/>
        <scheme val="minor"/>
      </rPr>
      <t>o</t>
    </r>
  </si>
  <si>
    <t>Lưu Quang</t>
  </si>
  <si>
    <t>3310</t>
  </si>
  <si>
    <t>2200</t>
  </si>
  <si>
    <t>1900</t>
  </si>
  <si>
    <t>540</t>
  </si>
  <si>
    <t>1360</t>
  </si>
  <si>
    <t>4995</t>
  </si>
  <si>
    <t>2000</t>
  </si>
  <si>
    <t>2995</t>
  </si>
  <si>
    <t>4</t>
  </si>
  <si>
    <t>6.95</t>
  </si>
  <si>
    <t>1497.5</t>
  </si>
  <si>
    <t>105</t>
  </si>
  <si>
    <t>235/65R1</t>
  </si>
  <si>
    <t>356.9</t>
  </si>
  <si>
    <t>332.63</t>
  </si>
  <si>
    <t>https://l.facebook.com/l.php?u=https%3A%2F%2Fotogiaiphong.com%2Fbai-viet%2F563-thong-so-ky-thuat-xe-tai-hyundai-n250sl-thung-dai-4m3%3Ffbclid%3DIwAR16uqNYbgGSkYoucRFsQzTAJQMgH62mc  -  https://otogiaiphong.com/bai-viet/563-thong-so-ky-thuat-xe-tai-hyundai-n250sl-thung-dai-4m3?fbclid=IwAR16uqNYbgGSkYoucRFsQzTAJQMgH62mc-HxlZZOI7OdrcrAJ6eTCmkaz4Y</t>
  </si>
  <si>
    <t>Phan Nhật</t>
  </si>
  <si>
    <t>3360</t>
  </si>
  <si>
    <t>215/75R 16.5 124M</t>
  </si>
  <si>
    <t>: https://hyundaiviethan.vn/product/do-thanh-iz49/     -    https://xetaithanhcong.com.vn/san-pham/hyundai-n250-xe-tai-2-5-tan/#Thong-so-ky-thuat-xe-tai-Hyundai-N250     -    https://ototuanphat.com.vn/xe/iz49-do-thanh-euro4/</t>
  </si>
  <si>
    <t>Tài Hoàng Gia</t>
  </si>
  <si>
    <t>2810</t>
  </si>
  <si>
    <t>145/95R13 107L</t>
  </si>
  <si>
    <t>https://ototaithaco.com/car/xe-tai-thaco-new-frontier-k250-tai-trong-1-49-tan-va-2-49-tan</t>
  </si>
  <si>
    <t>Võ Phan Anh</t>
  </si>
  <si>
    <t>4200</t>
  </si>
  <si>
    <t>Y45 - 8.25-16 14PR</t>
  </si>
  <si>
    <t>: https://otoansuong.vn/xe-aumark-3t45-aumanrk-3t45-dai-ly-thaco-gia-xe-tai-aumark,-thaco-truong-hai-3t45    -   https://otoansuong.vn/xe-tai%20-hino-xzu730l-5t2-5m6-ban-xe-hino-5-2t-dai-ly-ban-xe-hino-5-2-tan</t>
  </si>
  <si>
    <t>Lại Quang</t>
  </si>
  <si>
    <t>3735</t>
  </si>
  <si>
    <t>1650</t>
  </si>
  <si>
    <t>7-16 (7R16)</t>
  </si>
  <si>
    <t>https://ototaithaco.com/thong-so-ky-thuat-xe-tai-thaco-hyundai-hd650-nang-tai-64-tan.html</t>
  </si>
  <si>
    <t>https://otophucuong.vn/xe-tai-jac-6-4t-n680-tk/?fbclid=IwAR3yhWBtJVZkU0umUnUpwAWnrMSOWvGVIBejfx4lBExPsW-PuJisYfIdtBE</t>
  </si>
  <si>
    <t>3850</t>
  </si>
  <si>
    <t>1695</t>
  </si>
  <si>
    <t>275/80R22.5 142L</t>
  </si>
  <si>
    <t>: https://hyundainguyengiaphat.vn/hyundai-mighty-ex6  -  https://baogiaxetai.vn/san-pham/xe-tai-hyundai-ex6-thanh-cong/   -  https://www.hyundai-achau.com/products/mighty-ex6-5-tan</t>
  </si>
  <si>
    <t>Mã Nguyễn Quốc Việt</t>
  </si>
  <si>
    <t>Việt</t>
  </si>
  <si>
    <t>235/80R16 125M</t>
  </si>
  <si>
    <t>https://xetaibaoloc.com/tin-tuc/cac-dong-xe-tai-3-5-tan.html</t>
  </si>
  <si>
    <t>https://otophucuong.vn/xe-tai-vm-1-45t-bat-bung-nang/?fbclid=IwAR33tPI-aprD7hKo2ylZnlJuLNBRmS1C1oPw5MERt2WxPkFVCsxkw6hw52U</t>
  </si>
  <si>
    <t>Nguyễn Nhật</t>
  </si>
  <si>
    <t>225/70R19.5 126M</t>
  </si>
  <si>
    <t>https://otoansuong.vn/Xe-tai-kia-k165-1t65</t>
  </si>
  <si>
    <t>https://www.tyresgator.com/product/36x13-50r22-versatyre-mxt-hd-122q-12ply/</t>
  </si>
  <si>
    <t>https://ototaithaco.com/car/sieu-pham-kia-k200-new-2018-may-dien-euro-4?fbclid=IwAR18lDsnmzTZdcoLscH2cbqQZPWBeFOzN4x2WRPWT0ce79DbjBaxh10TdbQ</t>
  </si>
  <si>
    <t>Biện Huy</t>
  </si>
  <si>
    <t>1550</t>
  </si>
  <si>
    <t xml:space="preserve">DRC 7,50-16 /53D/16pr </t>
  </si>
  <si>
    <t>http://xetaicuulong.com/xe-tai-thung-495-6-tan-cuu-long-tmt-kc-6660t_i903_c109.aspx</t>
  </si>
  <si>
    <t>https://otophuman.vn/san-pham/xe-tai-tmt-6-tan-km6660t-160.html</t>
  </si>
  <si>
    <t>2810-4200</t>
  </si>
  <si>
    <t>1385-1695</t>
  </si>
  <si>
    <t>5430-6855</t>
  </si>
  <si>
    <t>1760-2160</t>
  </si>
  <si>
    <t>2000-3000</t>
  </si>
  <si>
    <t>1860-6400</t>
  </si>
  <si>
    <t>540-1645</t>
  </si>
  <si>
    <t>28-71</t>
  </si>
  <si>
    <t>550-1420</t>
  </si>
  <si>
    <t>29-72</t>
  </si>
  <si>
    <t>3845-11330</t>
  </si>
  <si>
    <t>1000-3330</t>
  </si>
  <si>
    <t>21-48</t>
  </si>
  <si>
    <t>2730-8000</t>
  </si>
  <si>
    <t>52-79</t>
  </si>
  <si>
    <t>4.271-6.314</t>
  </si>
  <si>
    <t>3.979-6.95</t>
  </si>
  <si>
    <t>1385 ÷ 1910</t>
  </si>
  <si>
    <t>5235 ÷ 10270</t>
  </si>
  <si>
    <t>2000 ÷ 3210</t>
  </si>
  <si>
    <t>1745 ÷ 6400</t>
  </si>
  <si>
    <t>28 ÷ 74</t>
  </si>
  <si>
    <t>540 ÷ 2950</t>
  </si>
  <si>
    <t>27 ÷ 72</t>
  </si>
  <si>
    <t>1000 ÷ 6000</t>
  </si>
  <si>
    <t>21 ÷ 48</t>
  </si>
  <si>
    <t>52 ÷ 79</t>
  </si>
  <si>
    <t>3,814 ÷  6,95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</si>
</sst>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1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vertAlign val="subscript"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vertAlign val="subscript"/>
      <sz val="11"/>
      <color rgb="FFFF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141414"/>
      <name val="Arial"/>
      <family val="2"/>
      <scheme val="minor"/>
    </font>
    <font>
      <sz val="11"/>
      <color rgb="FF212529"/>
      <name val="Arial"/>
      <family val="2"/>
      <scheme val="minor"/>
    </font>
    <font>
      <sz val="11"/>
      <color rgb="FF1D273B"/>
      <name val="Arial"/>
      <family val="2"/>
      <scheme val="minor"/>
    </font>
    <font>
      <u/>
      <sz val="11"/>
      <color rgb="FF800080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u/>
      <sz val="11"/>
      <color rgb="FF0563C1"/>
      <name val="Times New Roman"/>
      <family val="1"/>
    </font>
    <font>
      <b/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474747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rgb="FF00B050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u/>
      <sz val="11"/>
      <color rgb="FF00B050"/>
      <name val="Calibri"/>
      <family val="2"/>
      <charset val="163"/>
    </font>
    <font>
      <u/>
      <sz val="11"/>
      <color rgb="FF00B050"/>
      <name val="Arial"/>
      <family val="2"/>
      <scheme val="minor"/>
    </font>
    <font>
      <b/>
      <sz val="11"/>
      <color rgb="FF00B050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u/>
      <sz val="10"/>
      <color rgb="FF00B050"/>
      <name val="Arial"/>
      <family val="2"/>
      <scheme val="minor"/>
    </font>
    <font>
      <sz val="10"/>
      <color rgb="FF00B050"/>
      <name val="Times New Roman"/>
      <family val="1"/>
    </font>
    <font>
      <sz val="12"/>
      <color theme="1"/>
      <name val="Times New Roman"/>
      <family val="1"/>
    </font>
    <font>
      <u/>
      <sz val="11"/>
      <color rgb="FF0000FF"/>
      <name val="Arial"/>
      <family val="2"/>
      <scheme val="minor"/>
    </font>
    <font>
      <b/>
      <vertAlign val="subscript"/>
      <sz val="11"/>
      <name val="Arial"/>
      <family val="2"/>
      <scheme val="minor"/>
    </font>
    <font>
      <u/>
      <sz val="11"/>
      <name val="Arial"/>
      <family val="2"/>
      <scheme val="minor"/>
    </font>
    <font>
      <sz val="11"/>
      <color rgb="FF333333"/>
      <name val="Arial"/>
      <family val="2"/>
      <scheme val="minor"/>
    </font>
    <font>
      <sz val="11"/>
      <color theme="8"/>
      <name val="Arial"/>
      <family val="2"/>
      <scheme val="minor"/>
    </font>
    <font>
      <u/>
      <sz val="11"/>
      <color theme="8"/>
      <name val="Arial"/>
      <family val="2"/>
      <scheme val="minor"/>
    </font>
    <font>
      <u/>
      <sz val="11"/>
      <color rgb="FF0563C1"/>
      <name val="Arial"/>
      <family val="2"/>
      <scheme val="minor"/>
    </font>
    <font>
      <u/>
      <sz val="11"/>
      <color rgb="FF1155CC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0"/>
      <name val="Arial"/>
      <family val="2"/>
      <scheme val="minor"/>
    </font>
    <font>
      <b/>
      <sz val="11"/>
      <color theme="1"/>
      <name val="Times New Roman"/>
      <family val="2"/>
      <scheme val="major"/>
    </font>
    <font>
      <sz val="11"/>
      <color theme="1"/>
      <name val="Times New Roman"/>
      <family val="2"/>
      <scheme val="major"/>
    </font>
    <font>
      <b/>
      <vertAlign val="subscript"/>
      <sz val="11"/>
      <color theme="1"/>
      <name val="Times New Roman"/>
      <family val="2"/>
      <scheme val="major"/>
    </font>
    <font>
      <u/>
      <sz val="11"/>
      <color theme="10"/>
      <name val="Times New Roman"/>
      <family val="2"/>
      <scheme val="major"/>
    </font>
    <font>
      <sz val="11"/>
      <name val="Times New Roman"/>
      <family val="2"/>
      <scheme val="major"/>
    </font>
    <font>
      <b/>
      <sz val="11"/>
      <name val="Times New Roman"/>
      <family val="2"/>
      <scheme val="major"/>
    </font>
    <font>
      <b/>
      <vertAlign val="subscript"/>
      <sz val="11"/>
      <name val="Times New Roman"/>
      <family val="2"/>
      <scheme val="major"/>
    </font>
    <font>
      <u/>
      <sz val="11"/>
      <name val="Times New Roman"/>
      <family val="2"/>
      <scheme val="major"/>
    </font>
    <font>
      <i/>
      <sz val="11"/>
      <color theme="1"/>
      <name val="Times New Roman"/>
      <family val="2"/>
      <scheme val="major"/>
    </font>
    <font>
      <u/>
      <sz val="11"/>
      <color rgb="FF800080"/>
      <name val="Times New Roman"/>
      <family val="2"/>
      <scheme val="major"/>
    </font>
    <font>
      <sz val="11"/>
      <color rgb="FF212529"/>
      <name val="Times New Roman"/>
      <family val="2"/>
      <scheme val="major"/>
    </font>
    <font>
      <sz val="11"/>
      <color rgb="FFFF0000"/>
      <name val="Times New Roman"/>
      <family val="2"/>
      <scheme val="major"/>
    </font>
    <font>
      <b/>
      <sz val="11"/>
      <color rgb="FFFF0000"/>
      <name val="Times New Roman"/>
      <family val="2"/>
      <scheme val="major"/>
    </font>
    <font>
      <sz val="11"/>
      <color theme="4"/>
      <name val="Arial"/>
      <family val="2"/>
      <scheme val="minor"/>
    </font>
    <font>
      <sz val="11"/>
      <color theme="5"/>
      <name val="Arial"/>
      <family val="2"/>
      <scheme val="minor"/>
    </font>
    <font>
      <sz val="11"/>
      <color theme="9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0070C0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0070C0"/>
      <name val="Arial"/>
      <family val="2"/>
      <scheme val="minor"/>
    </font>
    <font>
      <sz val="11"/>
      <color indexed="8"/>
      <name val="Arial"/>
      <family val="2"/>
      <scheme val="minor"/>
    </font>
    <font>
      <u/>
      <sz val="11"/>
      <color rgb="FFFF0000"/>
      <name val="Arial"/>
      <family val="2"/>
      <scheme val="minor"/>
    </font>
    <font>
      <sz val="11"/>
      <color indexed="63"/>
      <name val="Arial"/>
      <family val="2"/>
      <scheme val="minor"/>
    </font>
    <font>
      <sz val="11"/>
      <color rgb="FF222222"/>
      <name val="Arial"/>
      <family val="2"/>
      <scheme val="minor"/>
    </font>
    <font>
      <b/>
      <sz val="11"/>
      <color theme="10"/>
      <name val="Arial"/>
      <family val="2"/>
      <scheme val="minor"/>
    </font>
    <font>
      <u/>
      <sz val="11"/>
      <color theme="7"/>
      <name val="Arial"/>
      <family val="2"/>
      <scheme val="minor"/>
    </font>
    <font>
      <u/>
      <sz val="11"/>
      <color rgb="FF7030A0"/>
      <name val="Arial"/>
      <family val="2"/>
      <scheme val="minor"/>
    </font>
    <font>
      <u/>
      <sz val="11"/>
      <color theme="5"/>
      <name val="Arial"/>
      <family val="2"/>
      <scheme val="minor"/>
    </font>
    <font>
      <u/>
      <sz val="11"/>
      <color theme="9"/>
      <name val="Arial"/>
      <family val="2"/>
      <scheme val="minor"/>
    </font>
    <font>
      <u/>
      <sz val="11"/>
      <color rgb="FF0070C0"/>
      <name val="Arial"/>
      <family val="2"/>
      <scheme val="minor"/>
    </font>
    <font>
      <sz val="11"/>
      <color theme="7"/>
      <name val="Arial"/>
      <family val="2"/>
      <scheme val="minor"/>
    </font>
    <font>
      <b/>
      <sz val="11"/>
      <color rgb="FFE32124"/>
      <name val="Arial"/>
      <family val="2"/>
      <scheme val="minor"/>
    </font>
    <font>
      <b/>
      <sz val="11"/>
      <color rgb="FF666666"/>
      <name val="Arial"/>
      <family val="2"/>
      <scheme val="minor"/>
    </font>
    <font>
      <i/>
      <sz val="11"/>
      <name val="Arial"/>
      <family val="2"/>
      <scheme val="minor"/>
    </font>
    <font>
      <u/>
      <sz val="11"/>
      <color indexed="20"/>
      <name val="Arial"/>
      <family val="2"/>
      <scheme val="minor"/>
    </font>
    <font>
      <b/>
      <vertAlign val="subscript"/>
      <sz val="11"/>
      <color theme="1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  <font>
      <b/>
      <vertAlign val="subscript"/>
      <sz val="11"/>
      <color rgb="FFFF000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00FF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EFF2F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D2D2DF"/>
      </left>
      <right style="thin">
        <color rgb="FFD2D2DF"/>
      </right>
      <top/>
      <bottom style="thin">
        <color rgb="FFD2D2DF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" fillId="0" borderId="0"/>
  </cellStyleXfs>
  <cellXfs count="1118">
    <xf numFmtId="0" fontId="0" fillId="0" borderId="0" xfId="0"/>
    <xf numFmtId="0" fontId="0" fillId="0" borderId="0" xfId="0" applyAlignment="1">
      <alignment horizontal="left"/>
    </xf>
    <xf numFmtId="0" fontId="23" fillId="0" borderId="0" xfId="0" applyFont="1"/>
    <xf numFmtId="0" fontId="1" fillId="0" borderId="0" xfId="43" applyFont="1"/>
    <xf numFmtId="0" fontId="1" fillId="0" borderId="0" xfId="0" applyFont="1"/>
    <xf numFmtId="0" fontId="24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5" fillId="35" borderId="23" xfId="43" applyNumberFormat="1" applyFont="1" applyFill="1" applyBorder="1" applyAlignment="1">
      <alignment horizontal="center" vertical="center"/>
    </xf>
    <xf numFmtId="0" fontId="23" fillId="0" borderId="0" xfId="43" applyFont="1" applyAlignment="1">
      <alignment horizontal="center" vertical="center" wrapText="1"/>
    </xf>
    <xf numFmtId="0" fontId="19" fillId="0" borderId="26" xfId="0" applyFont="1" applyBorder="1" applyAlignment="1">
      <alignment horizontal="center"/>
    </xf>
    <xf numFmtId="0" fontId="19" fillId="0" borderId="0" xfId="43" applyFont="1" applyAlignment="1">
      <alignment horizontal="left" vertical="center" wrapText="1"/>
    </xf>
    <xf numFmtId="0" fontId="4" fillId="0" borderId="0" xfId="43" applyFont="1"/>
    <xf numFmtId="0" fontId="4" fillId="0" borderId="0" xfId="0" applyFont="1"/>
    <xf numFmtId="0" fontId="19" fillId="0" borderId="11" xfId="43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35" borderId="11" xfId="43" applyFont="1" applyFill="1" applyBorder="1" applyAlignment="1">
      <alignment horizontal="center" vertical="center" wrapText="1"/>
    </xf>
    <xf numFmtId="0" fontId="4" fillId="35" borderId="11" xfId="43" applyFont="1" applyFill="1" applyBorder="1" applyAlignment="1">
      <alignment horizontal="center" vertical="center"/>
    </xf>
    <xf numFmtId="0" fontId="4" fillId="35" borderId="17" xfId="43" applyFont="1" applyFill="1" applyBorder="1" applyAlignment="1">
      <alignment horizontal="left" vertical="center"/>
    </xf>
    <xf numFmtId="0" fontId="4" fillId="35" borderId="18" xfId="43" applyFont="1" applyFill="1" applyBorder="1" applyAlignment="1">
      <alignment horizontal="left" vertical="center"/>
    </xf>
    <xf numFmtId="49" fontId="4" fillId="35" borderId="15" xfId="43" applyNumberFormat="1" applyFont="1" applyFill="1" applyBorder="1" applyAlignment="1">
      <alignment horizontal="center" vertical="center"/>
    </xf>
    <xf numFmtId="49" fontId="17" fillId="35" borderId="15" xfId="43" applyNumberFormat="1" applyFont="1" applyFill="1" applyBorder="1" applyAlignment="1">
      <alignment horizontal="center" vertical="center"/>
    </xf>
    <xf numFmtId="49" fontId="17" fillId="35" borderId="23" xfId="43" applyNumberFormat="1" applyFont="1" applyFill="1" applyBorder="1" applyAlignment="1">
      <alignment horizontal="center" vertical="center"/>
    </xf>
    <xf numFmtId="49" fontId="25" fillId="35" borderId="10" xfId="43" applyNumberFormat="1" applyFont="1" applyFill="1" applyBorder="1" applyAlignment="1">
      <alignment horizontal="center" vertical="center"/>
    </xf>
    <xf numFmtId="0" fontId="21" fillId="0" borderId="10" xfId="42" applyBorder="1" applyAlignment="1">
      <alignment horizontal="center" vertical="center"/>
    </xf>
    <xf numFmtId="49" fontId="4" fillId="35" borderId="11" xfId="43" applyNumberFormat="1" applyFont="1" applyFill="1" applyBorder="1" applyAlignment="1">
      <alignment horizontal="center" vertical="center"/>
    </xf>
    <xf numFmtId="49" fontId="4" fillId="35" borderId="11" xfId="43" applyNumberFormat="1" applyFont="1" applyFill="1" applyBorder="1" applyAlignment="1">
      <alignment horizontal="center" vertical="center" wrapText="1"/>
    </xf>
    <xf numFmtId="0" fontId="4" fillId="35" borderId="11" xfId="43" applyFont="1" applyFill="1" applyBorder="1" applyAlignment="1">
      <alignment horizontal="center" vertical="center" wrapText="1"/>
    </xf>
    <xf numFmtId="0" fontId="17" fillId="35" borderId="11" xfId="43" applyFont="1" applyFill="1" applyBorder="1" applyAlignment="1">
      <alignment horizontal="center" vertical="center" wrapText="1"/>
    </xf>
    <xf numFmtId="0" fontId="17" fillId="35" borderId="17" xfId="43" applyFont="1" applyFill="1" applyBorder="1" applyAlignment="1">
      <alignment horizontal="center" vertical="center" wrapText="1"/>
    </xf>
    <xf numFmtId="0" fontId="25" fillId="35" borderId="17" xfId="43" applyFont="1" applyFill="1" applyBorder="1" applyAlignment="1">
      <alignment horizontal="center" vertical="center" wrapText="1"/>
    </xf>
    <xf numFmtId="0" fontId="25" fillId="35" borderId="10" xfId="43" applyFont="1" applyFill="1" applyBorder="1" applyAlignment="1">
      <alignment horizontal="center" vertical="center" wrapText="1"/>
    </xf>
    <xf numFmtId="0" fontId="21" fillId="35" borderId="24" xfId="42" applyFill="1" applyBorder="1" applyAlignment="1">
      <alignment horizontal="left" vertical="center" wrapText="1"/>
    </xf>
    <xf numFmtId="0" fontId="21" fillId="35" borderId="10" xfId="42" applyFill="1" applyBorder="1" applyAlignment="1">
      <alignment horizontal="center" vertical="center"/>
    </xf>
    <xf numFmtId="0" fontId="4" fillId="35" borderId="10" xfId="0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9" fillId="0" borderId="0" xfId="43" applyFont="1" applyAlignment="1">
      <alignment horizontal="center" vertical="center" wrapText="1"/>
    </xf>
    <xf numFmtId="0" fontId="19" fillId="0" borderId="0" xfId="43" applyFont="1" applyAlignment="1">
      <alignment horizontal="left" vertical="center"/>
    </xf>
    <xf numFmtId="0" fontId="19" fillId="0" borderId="25" xfId="0" applyFont="1" applyBorder="1" applyAlignment="1">
      <alignment horizontal="center" wrapText="1"/>
    </xf>
    <xf numFmtId="0" fontId="19" fillId="0" borderId="25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25" xfId="0" applyFont="1" applyBorder="1" applyAlignment="1">
      <alignment wrapText="1"/>
    </xf>
    <xf numFmtId="0" fontId="4" fillId="36" borderId="25" xfId="0" applyFont="1" applyFill="1" applyBorder="1" applyAlignment="1">
      <alignment horizontal="center"/>
    </xf>
    <xf numFmtId="0" fontId="4" fillId="36" borderId="25" xfId="0" applyFont="1" applyFill="1" applyBorder="1" applyAlignment="1">
      <alignment horizontal="center" wrapText="1"/>
    </xf>
    <xf numFmtId="164" fontId="4" fillId="36" borderId="25" xfId="0" applyNumberFormat="1" applyFont="1" applyFill="1" applyBorder="1" applyAlignment="1">
      <alignment horizontal="center"/>
    </xf>
    <xf numFmtId="164" fontId="4" fillId="36" borderId="25" xfId="0" applyNumberFormat="1" applyFont="1" applyFill="1" applyBorder="1" applyAlignment="1">
      <alignment horizontal="center" wrapText="1"/>
    </xf>
    <xf numFmtId="164" fontId="4" fillId="36" borderId="27" xfId="0" applyNumberFormat="1" applyFont="1" applyFill="1" applyBorder="1" applyAlignment="1">
      <alignment horizontal="center" wrapText="1"/>
    </xf>
    <xf numFmtId="0" fontId="4" fillId="36" borderId="27" xfId="0" applyFont="1" applyFill="1" applyBorder="1" applyAlignment="1">
      <alignment horizontal="center"/>
    </xf>
    <xf numFmtId="0" fontId="4" fillId="36" borderId="28" xfId="0" applyFont="1" applyFill="1" applyBorder="1" applyAlignment="1">
      <alignment horizontal="center" wrapText="1"/>
    </xf>
    <xf numFmtId="0" fontId="21" fillId="0" borderId="26" xfId="42" applyBorder="1" applyAlignment="1"/>
    <xf numFmtId="0" fontId="21" fillId="0" borderId="0" xfId="42" applyFill="1" applyAlignment="1">
      <alignment horizontal="left" vertical="center"/>
    </xf>
    <xf numFmtId="0" fontId="21" fillId="0" borderId="0" xfId="42"/>
    <xf numFmtId="0" fontId="4" fillId="37" borderId="25" xfId="0" applyFont="1" applyFill="1" applyBorder="1" applyAlignment="1">
      <alignment horizontal="center" wrapText="1"/>
    </xf>
    <xf numFmtId="164" fontId="4" fillId="37" borderId="27" xfId="0" applyNumberFormat="1" applyFont="1" applyFill="1" applyBorder="1" applyAlignment="1">
      <alignment horizontal="center" wrapText="1"/>
    </xf>
    <xf numFmtId="0" fontId="21" fillId="0" borderId="26" xfId="42" applyBorder="1" applyAlignment="1">
      <alignment vertical="center"/>
    </xf>
    <xf numFmtId="49" fontId="4" fillId="36" borderId="25" xfId="43" applyNumberFormat="1" applyFont="1" applyFill="1" applyBorder="1" applyAlignment="1">
      <alignment horizontal="center" vertical="center"/>
    </xf>
    <xf numFmtId="49" fontId="4" fillId="36" borderId="25" xfId="43" applyNumberFormat="1" applyFont="1" applyFill="1" applyBorder="1" applyAlignment="1">
      <alignment horizontal="center" vertical="center" wrapText="1"/>
    </xf>
    <xf numFmtId="0" fontId="4" fillId="36" borderId="25" xfId="43" applyFont="1" applyFill="1" applyBorder="1" applyAlignment="1">
      <alignment horizontal="center" vertical="center" wrapText="1"/>
    </xf>
    <xf numFmtId="0" fontId="4" fillId="37" borderId="25" xfId="43" applyFont="1" applyFill="1" applyBorder="1" applyAlignment="1">
      <alignment horizontal="center" vertical="center" wrapText="1"/>
    </xf>
    <xf numFmtId="0" fontId="4" fillId="36" borderId="27" xfId="0" applyFont="1" applyFill="1" applyBorder="1" applyAlignment="1">
      <alignment horizontal="center" vertical="center"/>
    </xf>
    <xf numFmtId="0" fontId="4" fillId="36" borderId="28" xfId="43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1" fillId="0" borderId="0" xfId="42" applyAlignment="1">
      <alignment horizontal="left"/>
    </xf>
    <xf numFmtId="0" fontId="25" fillId="0" borderId="0" xfId="42" applyFont="1" applyFill="1" applyAlignment="1">
      <alignment horizontal="left" vertical="center"/>
    </xf>
    <xf numFmtId="164" fontId="4" fillId="37" borderId="29" xfId="0" applyNumberFormat="1" applyFont="1" applyFill="1" applyBorder="1" applyAlignment="1">
      <alignment horizontal="center" wrapText="1"/>
    </xf>
    <xf numFmtId="0" fontId="4" fillId="36" borderId="30" xfId="0" applyFont="1" applyFill="1" applyBorder="1" applyAlignment="1">
      <alignment horizontal="center" wrapText="1"/>
    </xf>
    <xf numFmtId="0" fontId="4" fillId="36" borderId="31" xfId="0" applyFont="1" applyFill="1" applyBorder="1" applyAlignment="1">
      <alignment horizontal="center" wrapText="1"/>
    </xf>
    <xf numFmtId="0" fontId="4" fillId="36" borderId="33" xfId="0" applyFont="1" applyFill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0" fontId="4" fillId="0" borderId="3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9" fillId="0" borderId="0" xfId="43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19" fillId="0" borderId="10" xfId="43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29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1" fillId="0" borderId="0" xfId="42" applyBorder="1" applyAlignment="1">
      <alignment horizontal="left"/>
    </xf>
    <xf numFmtId="0" fontId="21" fillId="0" borderId="14" xfId="42" applyBorder="1" applyAlignment="1">
      <alignment horizontal="left"/>
    </xf>
    <xf numFmtId="0" fontId="29" fillId="0" borderId="10" xfId="0" applyFont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1" fillId="0" borderId="10" xfId="42" applyBorder="1" applyAlignment="1">
      <alignment horizontal="left" vertical="center"/>
    </xf>
    <xf numFmtId="0" fontId="29" fillId="0" borderId="0" xfId="0" applyFont="1"/>
    <xf numFmtId="0" fontId="21" fillId="0" borderId="0" xfId="42" applyAlignment="1">
      <alignment horizontal="left" vertical="center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19" fillId="0" borderId="0" xfId="0" applyFont="1"/>
    <xf numFmtId="0" fontId="19" fillId="0" borderId="1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4" fillId="33" borderId="11" xfId="0" applyFont="1" applyFill="1" applyBorder="1" applyAlignment="1">
      <alignment horizontal="center" vertical="center"/>
    </xf>
    <xf numFmtId="0" fontId="4" fillId="33" borderId="17" xfId="0" applyFont="1" applyFill="1" applyBorder="1" applyAlignment="1">
      <alignment horizontal="center" vertical="center"/>
    </xf>
    <xf numFmtId="0" fontId="25" fillId="33" borderId="18" xfId="0" applyFont="1" applyFill="1" applyBorder="1" applyAlignment="1">
      <alignment horizontal="center" vertical="center"/>
    </xf>
    <xf numFmtId="49" fontId="4" fillId="33" borderId="11" xfId="0" applyNumberFormat="1" applyFont="1" applyFill="1" applyBorder="1" applyAlignment="1">
      <alignment horizontal="center" vertical="center"/>
    </xf>
    <xf numFmtId="49" fontId="17" fillId="33" borderId="11" xfId="0" applyNumberFormat="1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right" vertical="center"/>
    </xf>
    <xf numFmtId="0" fontId="17" fillId="33" borderId="11" xfId="0" applyFont="1" applyFill="1" applyBorder="1" applyAlignment="1">
      <alignment horizontal="center" vertical="center" wrapText="1"/>
    </xf>
    <xf numFmtId="49" fontId="17" fillId="33" borderId="17" xfId="0" applyNumberFormat="1" applyFont="1" applyFill="1" applyBorder="1" applyAlignment="1">
      <alignment horizontal="center" vertical="center"/>
    </xf>
    <xf numFmtId="49" fontId="4" fillId="33" borderId="10" xfId="0" applyNumberFormat="1" applyFont="1" applyFill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 wrapText="1"/>
    </xf>
    <xf numFmtId="0" fontId="17" fillId="33" borderId="17" xfId="0" applyFont="1" applyFill="1" applyBorder="1" applyAlignment="1">
      <alignment horizontal="center" vertical="center" wrapText="1"/>
    </xf>
    <xf numFmtId="0" fontId="4" fillId="33" borderId="10" xfId="0" applyFont="1" applyFill="1" applyBorder="1" applyAlignment="1">
      <alignment horizontal="center" vertical="center" wrapText="1"/>
    </xf>
    <xf numFmtId="0" fontId="21" fillId="34" borderId="19" xfId="42" applyFill="1" applyBorder="1" applyAlignment="1">
      <alignment horizontal="left" vertical="center"/>
    </xf>
    <xf numFmtId="0" fontId="4" fillId="33" borderId="18" xfId="0" applyFont="1" applyFill="1" applyBorder="1" applyAlignment="1">
      <alignment horizontal="center" vertical="center"/>
    </xf>
    <xf numFmtId="0" fontId="4" fillId="33" borderId="17" xfId="0" applyFont="1" applyFill="1" applyBorder="1" applyAlignment="1">
      <alignment horizontal="center" vertical="center" wrapText="1"/>
    </xf>
    <xf numFmtId="0" fontId="21" fillId="34" borderId="20" xfId="42" applyFill="1" applyBorder="1" applyAlignment="1">
      <alignment horizontal="center"/>
    </xf>
    <xf numFmtId="9" fontId="17" fillId="33" borderId="11" xfId="0" applyNumberFormat="1" applyFont="1" applyFill="1" applyBorder="1" applyAlignment="1">
      <alignment horizontal="center" vertical="center" wrapText="1"/>
    </xf>
    <xf numFmtId="0" fontId="31" fillId="33" borderId="10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 vertical="center"/>
    </xf>
    <xf numFmtId="0" fontId="4" fillId="33" borderId="15" xfId="0" applyFont="1" applyFill="1" applyBorder="1" applyAlignment="1">
      <alignment horizontal="center" vertical="center" wrapText="1"/>
    </xf>
    <xf numFmtId="0" fontId="17" fillId="33" borderId="15" xfId="0" applyFont="1" applyFill="1" applyBorder="1" applyAlignment="1">
      <alignment horizontal="center" vertical="center" wrapText="1"/>
    </xf>
    <xf numFmtId="0" fontId="4" fillId="33" borderId="10" xfId="0" applyFont="1" applyFill="1" applyBorder="1" applyAlignment="1">
      <alignment horizontal="center" vertical="center"/>
    </xf>
    <xf numFmtId="0" fontId="33" fillId="33" borderId="10" xfId="0" applyFont="1" applyFill="1" applyBorder="1" applyAlignment="1">
      <alignment horizontal="center" vertical="center"/>
    </xf>
    <xf numFmtId="0" fontId="4" fillId="33" borderId="0" xfId="0" applyFont="1" applyFill="1" applyAlignment="1">
      <alignment horizontal="center" vertical="center"/>
    </xf>
    <xf numFmtId="3" fontId="4" fillId="33" borderId="11" xfId="0" applyNumberFormat="1" applyFont="1" applyFill="1" applyBorder="1" applyAlignment="1">
      <alignment horizontal="center" vertical="center" wrapText="1"/>
    </xf>
    <xf numFmtId="3" fontId="17" fillId="33" borderId="17" xfId="0" applyNumberFormat="1" applyFont="1" applyFill="1" applyBorder="1" applyAlignment="1">
      <alignment horizontal="center" vertical="center" wrapText="1"/>
    </xf>
    <xf numFmtId="0" fontId="34" fillId="0" borderId="0" xfId="42" applyFont="1" applyAlignment="1">
      <alignment vertical="center"/>
    </xf>
    <xf numFmtId="0" fontId="25" fillId="36" borderId="25" xfId="0" applyFont="1" applyFill="1" applyBorder="1"/>
    <xf numFmtId="0" fontId="25" fillId="36" borderId="25" xfId="0" applyFont="1" applyFill="1" applyBorder="1" applyAlignment="1">
      <alignment wrapText="1"/>
    </xf>
    <xf numFmtId="0" fontId="4" fillId="37" borderId="25" xfId="0" applyFont="1" applyFill="1" applyBorder="1"/>
    <xf numFmtId="0" fontId="4" fillId="37" borderId="25" xfId="0" applyFont="1" applyFill="1" applyBorder="1" applyAlignment="1">
      <alignment wrapText="1"/>
    </xf>
    <xf numFmtId="0" fontId="25" fillId="36" borderId="31" xfId="0" applyFont="1" applyFill="1" applyBorder="1" applyAlignment="1">
      <alignment horizontal="center" wrapText="1"/>
    </xf>
    <xf numFmtId="0" fontId="25" fillId="36" borderId="32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5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2" fontId="36" fillId="0" borderId="0" xfId="0" applyNumberFormat="1" applyFont="1" applyAlignment="1">
      <alignment horizontal="center"/>
    </xf>
    <xf numFmtId="4" fontId="36" fillId="0" borderId="0" xfId="0" applyNumberFormat="1" applyFont="1" applyAlignment="1">
      <alignment horizontal="center"/>
    </xf>
    <xf numFmtId="0" fontId="0" fillId="33" borderId="0" xfId="0" applyFill="1" applyAlignment="1">
      <alignment wrapText="1"/>
    </xf>
    <xf numFmtId="0" fontId="0" fillId="38" borderId="0" xfId="0" applyFill="1" applyAlignment="1">
      <alignment wrapText="1"/>
    </xf>
    <xf numFmtId="0" fontId="36" fillId="0" borderId="0" xfId="0" applyFont="1" applyAlignment="1">
      <alignment horizontal="center" vertical="center"/>
    </xf>
    <xf numFmtId="0" fontId="37" fillId="0" borderId="0" xfId="0" applyFont="1"/>
    <xf numFmtId="3" fontId="37" fillId="0" borderId="0" xfId="0" applyNumberFormat="1" applyFont="1"/>
    <xf numFmtId="0" fontId="36" fillId="0" borderId="0" xfId="0" applyFont="1" applyAlignment="1">
      <alignment horizontal="left"/>
    </xf>
    <xf numFmtId="0" fontId="36" fillId="33" borderId="0" xfId="0" applyFont="1" applyFill="1"/>
    <xf numFmtId="0" fontId="38" fillId="0" borderId="0" xfId="0" applyFont="1" applyAlignment="1">
      <alignment horizontal="left"/>
    </xf>
    <xf numFmtId="0" fontId="36" fillId="0" borderId="11" xfId="0" applyFont="1" applyBorder="1"/>
    <xf numFmtId="49" fontId="36" fillId="0" borderId="10" xfId="0" applyNumberFormat="1" applyFont="1" applyBorder="1" applyAlignment="1">
      <alignment horizontal="center"/>
    </xf>
    <xf numFmtId="2" fontId="36" fillId="39" borderId="10" xfId="0" applyNumberFormat="1" applyFont="1" applyFill="1" applyBorder="1" applyAlignment="1">
      <alignment horizontal="center"/>
    </xf>
    <xf numFmtId="49" fontId="36" fillId="39" borderId="10" xfId="0" applyNumberFormat="1" applyFont="1" applyFill="1" applyBorder="1" applyAlignment="1">
      <alignment horizontal="center"/>
    </xf>
    <xf numFmtId="1" fontId="36" fillId="39" borderId="10" xfId="0" applyNumberFormat="1" applyFont="1" applyFill="1" applyBorder="1" applyAlignment="1">
      <alignment horizontal="center"/>
    </xf>
    <xf numFmtId="3" fontId="36" fillId="39" borderId="10" xfId="0" applyNumberFormat="1" applyFont="1" applyFill="1" applyBorder="1" applyAlignment="1">
      <alignment horizontal="center"/>
    </xf>
    <xf numFmtId="4" fontId="37" fillId="0" borderId="10" xfId="0" applyNumberFormat="1" applyFont="1" applyBorder="1" applyAlignment="1">
      <alignment horizontal="center"/>
    </xf>
    <xf numFmtId="0" fontId="36" fillId="39" borderId="10" xfId="0" applyFont="1" applyFill="1" applyBorder="1" applyAlignment="1">
      <alignment horizontal="center"/>
    </xf>
    <xf numFmtId="0" fontId="36" fillId="40" borderId="10" xfId="0" applyFont="1" applyFill="1" applyBorder="1" applyAlignment="1">
      <alignment horizontal="center"/>
    </xf>
    <xf numFmtId="0" fontId="36" fillId="39" borderId="10" xfId="0" applyFont="1" applyFill="1" applyBorder="1" applyAlignment="1">
      <alignment horizontal="left"/>
    </xf>
    <xf numFmtId="0" fontId="36" fillId="39" borderId="10" xfId="0" applyFont="1" applyFill="1" applyBorder="1" applyAlignment="1">
      <alignment horizontal="center" vertical="center"/>
    </xf>
    <xf numFmtId="0" fontId="39" fillId="39" borderId="10" xfId="0" applyFont="1" applyFill="1" applyBorder="1" applyAlignment="1">
      <alignment horizontal="center"/>
    </xf>
    <xf numFmtId="0" fontId="37" fillId="33" borderId="0" xfId="0" applyFont="1" applyFill="1"/>
    <xf numFmtId="0" fontId="36" fillId="0" borderId="10" xfId="0" applyFont="1" applyBorder="1" applyAlignment="1">
      <alignment horizontal="center"/>
    </xf>
    <xf numFmtId="2" fontId="36" fillId="0" borderId="10" xfId="0" applyNumberFormat="1" applyFont="1" applyBorder="1" applyAlignment="1">
      <alignment horizontal="center"/>
    </xf>
    <xf numFmtId="0" fontId="36" fillId="0" borderId="10" xfId="0" applyFont="1" applyBorder="1"/>
    <xf numFmtId="0" fontId="36" fillId="0" borderId="10" xfId="0" applyFont="1" applyBorder="1" applyAlignment="1">
      <alignment horizontal="center" vertical="center"/>
    </xf>
    <xf numFmtId="3" fontId="37" fillId="0" borderId="10" xfId="0" applyNumberFormat="1" applyFont="1" applyBorder="1" applyAlignment="1">
      <alignment horizontal="center"/>
    </xf>
    <xf numFmtId="49" fontId="37" fillId="33" borderId="10" xfId="0" applyNumberFormat="1" applyFont="1" applyFill="1" applyBorder="1" applyAlignment="1">
      <alignment horizontal="center"/>
    </xf>
    <xf numFmtId="2" fontId="37" fillId="33" borderId="10" xfId="0" applyNumberFormat="1" applyFont="1" applyFill="1" applyBorder="1" applyAlignment="1">
      <alignment horizontal="center"/>
    </xf>
    <xf numFmtId="49" fontId="37" fillId="38" borderId="10" xfId="0" applyNumberFormat="1" applyFont="1" applyFill="1" applyBorder="1" applyAlignment="1">
      <alignment horizontal="center"/>
    </xf>
    <xf numFmtId="49" fontId="37" fillId="0" borderId="10" xfId="0" applyNumberFormat="1" applyFont="1" applyBorder="1" applyAlignment="1">
      <alignment horizontal="center"/>
    </xf>
    <xf numFmtId="0" fontId="37" fillId="33" borderId="10" xfId="0" applyFont="1" applyFill="1" applyBorder="1" applyAlignment="1">
      <alignment horizontal="center"/>
    </xf>
    <xf numFmtId="0" fontId="36" fillId="39" borderId="10" xfId="0" applyFont="1" applyFill="1" applyBorder="1"/>
    <xf numFmtId="0" fontId="39" fillId="39" borderId="10" xfId="0" applyFont="1" applyFill="1" applyBorder="1" applyAlignment="1">
      <alignment horizontal="right"/>
    </xf>
    <xf numFmtId="0" fontId="40" fillId="0" borderId="0" xfId="0" applyFont="1"/>
    <xf numFmtId="2" fontId="37" fillId="0" borderId="10" xfId="0" applyNumberFormat="1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39" borderId="10" xfId="0" applyFont="1" applyFill="1" applyBorder="1" applyAlignment="1">
      <alignment horizontal="center"/>
    </xf>
    <xf numFmtId="0" fontId="37" fillId="38" borderId="10" xfId="0" applyFont="1" applyFill="1" applyBorder="1" applyAlignment="1">
      <alignment horizontal="center"/>
    </xf>
    <xf numFmtId="0" fontId="21" fillId="0" borderId="0" xfId="42" applyFill="1"/>
    <xf numFmtId="0" fontId="37" fillId="41" borderId="0" xfId="0" applyFont="1" applyFill="1"/>
    <xf numFmtId="0" fontId="36" fillId="41" borderId="10" xfId="0" applyFont="1" applyFill="1" applyBorder="1"/>
    <xf numFmtId="0" fontId="36" fillId="41" borderId="10" xfId="0" applyFont="1" applyFill="1" applyBorder="1" applyAlignment="1">
      <alignment horizontal="center" vertical="center"/>
    </xf>
    <xf numFmtId="0" fontId="39" fillId="41" borderId="10" xfId="0" applyFont="1" applyFill="1" applyBorder="1" applyAlignment="1">
      <alignment horizontal="right"/>
    </xf>
    <xf numFmtId="0" fontId="41" fillId="0" borderId="0" xfId="42" applyFont="1" applyFill="1"/>
    <xf numFmtId="0" fontId="37" fillId="41" borderId="10" xfId="0" applyFont="1" applyFill="1" applyBorder="1" applyAlignment="1">
      <alignment horizontal="center"/>
    </xf>
    <xf numFmtId="2" fontId="37" fillId="41" borderId="10" xfId="0" applyNumberFormat="1" applyFont="1" applyFill="1" applyBorder="1" applyAlignment="1">
      <alignment horizontal="center"/>
    </xf>
    <xf numFmtId="3" fontId="37" fillId="41" borderId="10" xfId="0" applyNumberFormat="1" applyFont="1" applyFill="1" applyBorder="1" applyAlignment="1">
      <alignment horizontal="center"/>
    </xf>
    <xf numFmtId="49" fontId="36" fillId="41" borderId="10" xfId="0" applyNumberFormat="1" applyFont="1" applyFill="1" applyBorder="1" applyAlignment="1">
      <alignment horizontal="center"/>
    </xf>
    <xf numFmtId="0" fontId="36" fillId="41" borderId="10" xfId="0" applyFont="1" applyFill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0" borderId="18" xfId="0" applyFont="1" applyBorder="1" applyAlignment="1">
      <alignment horizontal="left"/>
    </xf>
    <xf numFmtId="0" fontId="23" fillId="0" borderId="10" xfId="0" applyFont="1" applyBorder="1" applyAlignment="1">
      <alignment horizontal="center" vertical="center" wrapText="1"/>
    </xf>
    <xf numFmtId="2" fontId="39" fillId="0" borderId="10" xfId="0" applyNumberFormat="1" applyFont="1" applyBorder="1" applyAlignment="1">
      <alignment horizontal="center"/>
    </xf>
    <xf numFmtId="4" fontId="39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3" fillId="42" borderId="10" xfId="0" applyFont="1" applyFill="1" applyBorder="1" applyAlignment="1">
      <alignment horizontal="center" vertical="center" wrapText="1"/>
    </xf>
    <xf numFmtId="0" fontId="42" fillId="42" borderId="10" xfId="0" applyFont="1" applyFill="1" applyBorder="1" applyAlignment="1">
      <alignment horizontal="center"/>
    </xf>
    <xf numFmtId="0" fontId="43" fillId="42" borderId="10" xfId="0" applyFont="1" applyFill="1" applyBorder="1" applyAlignment="1">
      <alignment horizontal="center"/>
    </xf>
    <xf numFmtId="0" fontId="43" fillId="42" borderId="37" xfId="0" applyFont="1" applyFill="1" applyBorder="1" applyAlignment="1">
      <alignment horizontal="center"/>
    </xf>
    <xf numFmtId="0" fontId="46" fillId="0" borderId="10" xfId="0" applyFont="1" applyBorder="1" applyAlignment="1">
      <alignment horizontal="center" vertical="center"/>
    </xf>
    <xf numFmtId="0" fontId="48" fillId="42" borderId="10" xfId="0" applyFont="1" applyFill="1" applyBorder="1" applyAlignment="1">
      <alignment horizontal="center" vertical="center" wrapText="1"/>
    </xf>
    <xf numFmtId="0" fontId="49" fillId="42" borderId="10" xfId="0" applyFont="1" applyFill="1" applyBorder="1" applyAlignment="1">
      <alignment horizontal="center" vertical="center"/>
    </xf>
    <xf numFmtId="0" fontId="49" fillId="42" borderId="10" xfId="0" applyFont="1" applyFill="1" applyBorder="1" applyAlignment="1">
      <alignment horizontal="left" vertical="center"/>
    </xf>
    <xf numFmtId="0" fontId="49" fillId="42" borderId="10" xfId="0" applyFont="1" applyFill="1" applyBorder="1" applyAlignment="1">
      <alignment horizontal="center" vertical="center" wrapText="1"/>
    </xf>
    <xf numFmtId="0" fontId="50" fillId="42" borderId="10" xfId="0" applyFont="1" applyFill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1" fillId="42" borderId="10" xfId="0" applyFont="1" applyFill="1" applyBorder="1" applyAlignment="1">
      <alignment horizontal="center" vertical="center" wrapText="1"/>
    </xf>
    <xf numFmtId="3" fontId="50" fillId="0" borderId="10" xfId="0" applyNumberFormat="1" applyFont="1" applyBorder="1" applyAlignment="1">
      <alignment horizontal="center" vertical="center"/>
    </xf>
    <xf numFmtId="0" fontId="51" fillId="42" borderId="10" xfId="0" applyFont="1" applyFill="1" applyBorder="1" applyAlignment="1">
      <alignment horizontal="center"/>
    </xf>
    <xf numFmtId="0" fontId="49" fillId="42" borderId="10" xfId="0" applyFont="1" applyFill="1" applyBorder="1"/>
    <xf numFmtId="0" fontId="49" fillId="42" borderId="10" xfId="0" applyFont="1" applyFill="1" applyBorder="1" applyAlignment="1">
      <alignment vertical="center"/>
    </xf>
    <xf numFmtId="0" fontId="49" fillId="42" borderId="22" xfId="0" applyFont="1" applyFill="1" applyBorder="1" applyAlignment="1">
      <alignment horizontal="left" vertical="center"/>
    </xf>
    <xf numFmtId="0" fontId="49" fillId="42" borderId="22" xfId="0" applyFont="1" applyFill="1" applyBorder="1" applyAlignment="1">
      <alignment horizontal="center" vertical="center" wrapText="1"/>
    </xf>
    <xf numFmtId="0" fontId="50" fillId="42" borderId="22" xfId="0" applyFont="1" applyFill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 wrapText="1"/>
    </xf>
    <xf numFmtId="0" fontId="51" fillId="42" borderId="22" xfId="0" applyFont="1" applyFill="1" applyBorder="1" applyAlignment="1">
      <alignment horizontal="center" vertical="center" wrapText="1"/>
    </xf>
    <xf numFmtId="0" fontId="51" fillId="42" borderId="38" xfId="0" applyFont="1" applyFill="1" applyBorder="1" applyAlignment="1">
      <alignment horizontal="center" vertical="center" wrapText="1"/>
    </xf>
    <xf numFmtId="0" fontId="50" fillId="0" borderId="10" xfId="42" applyFont="1" applyFill="1" applyBorder="1" applyAlignment="1" applyProtection="1">
      <alignment horizontal="center" vertical="top"/>
      <protection locked="0"/>
    </xf>
    <xf numFmtId="3" fontId="51" fillId="0" borderId="10" xfId="42" applyNumberFormat="1" applyFont="1" applyFill="1" applyBorder="1" applyAlignment="1" applyProtection="1">
      <alignment horizontal="center" vertical="top"/>
      <protection locked="0"/>
    </xf>
    <xf numFmtId="0" fontId="52" fillId="0" borderId="10" xfId="42" applyFont="1" applyFill="1" applyBorder="1" applyAlignment="1" applyProtection="1">
      <alignment vertical="top"/>
      <protection locked="0"/>
    </xf>
    <xf numFmtId="0" fontId="49" fillId="42" borderId="10" xfId="0" applyFont="1" applyFill="1" applyBorder="1" applyAlignment="1">
      <alignment vertical="center" wrapText="1"/>
    </xf>
    <xf numFmtId="0" fontId="49" fillId="42" borderId="37" xfId="0" applyFont="1" applyFill="1" applyBorder="1" applyAlignment="1">
      <alignment horizontal="left" vertical="center" wrapText="1"/>
    </xf>
    <xf numFmtId="0" fontId="49" fillId="42" borderId="20" xfId="0" applyFont="1" applyFill="1" applyBorder="1" applyAlignment="1">
      <alignment horizontal="left" vertical="center" wrapText="1"/>
    </xf>
    <xf numFmtId="0" fontId="49" fillId="42" borderId="20" xfId="0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 wrapText="1"/>
    </xf>
    <xf numFmtId="0" fontId="51" fillId="0" borderId="20" xfId="0" applyFont="1" applyBorder="1" applyAlignment="1">
      <alignment horizontal="center" vertical="center" wrapText="1"/>
    </xf>
    <xf numFmtId="0" fontId="51" fillId="42" borderId="20" xfId="0" applyFont="1" applyFill="1" applyBorder="1" applyAlignment="1">
      <alignment horizontal="center" vertical="center" wrapText="1"/>
    </xf>
    <xf numFmtId="0" fontId="51" fillId="42" borderId="39" xfId="0" applyFont="1" applyFill="1" applyBorder="1" applyAlignment="1">
      <alignment horizontal="center" vertical="center" wrapText="1"/>
    </xf>
    <xf numFmtId="3" fontId="50" fillId="42" borderId="22" xfId="42" applyNumberFormat="1" applyFont="1" applyFill="1" applyBorder="1" applyAlignment="1" applyProtection="1">
      <alignment horizontal="center" wrapText="1"/>
    </xf>
    <xf numFmtId="3" fontId="51" fillId="42" borderId="10" xfId="42" applyNumberFormat="1" applyFont="1" applyFill="1" applyBorder="1" applyAlignment="1" applyProtection="1">
      <alignment horizontal="center" wrapText="1"/>
    </xf>
    <xf numFmtId="0" fontId="52" fillId="42" borderId="10" xfId="42" applyNumberFormat="1" applyFont="1" applyFill="1" applyBorder="1" applyAlignment="1" applyProtection="1">
      <alignment wrapText="1"/>
    </xf>
    <xf numFmtId="0" fontId="42" fillId="42" borderId="10" xfId="0" applyFont="1" applyFill="1" applyBorder="1" applyAlignment="1">
      <alignment vertical="center"/>
    </xf>
    <xf numFmtId="0" fontId="42" fillId="42" borderId="10" xfId="0" applyFont="1" applyFill="1" applyBorder="1" applyAlignment="1">
      <alignment horizontal="center" vertical="center"/>
    </xf>
    <xf numFmtId="0" fontId="42" fillId="42" borderId="37" xfId="0" applyFont="1" applyFill="1" applyBorder="1" applyAlignment="1">
      <alignment horizontal="left" vertical="center"/>
    </xf>
    <xf numFmtId="0" fontId="42" fillId="42" borderId="20" xfId="0" applyFont="1" applyFill="1" applyBorder="1" applyAlignment="1">
      <alignment horizontal="left" vertical="center"/>
    </xf>
    <xf numFmtId="3" fontId="50" fillId="0" borderId="20" xfId="0" applyNumberFormat="1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42" borderId="10" xfId="42" applyFont="1" applyFill="1" applyBorder="1" applyAlignment="1" applyProtection="1">
      <alignment vertical="center"/>
    </xf>
    <xf numFmtId="0" fontId="42" fillId="42" borderId="10" xfId="0" applyFont="1" applyFill="1" applyBorder="1" applyAlignment="1">
      <alignment horizontal="left" vertical="center"/>
    </xf>
    <xf numFmtId="0" fontId="42" fillId="42" borderId="16" xfId="0" applyFont="1" applyFill="1" applyBorder="1" applyAlignment="1">
      <alignment horizontal="left" vertical="center"/>
    </xf>
    <xf numFmtId="0" fontId="42" fillId="42" borderId="16" xfId="0" applyFont="1" applyFill="1" applyBorder="1" applyAlignment="1">
      <alignment horizontal="center" vertical="center" wrapText="1"/>
    </xf>
    <xf numFmtId="0" fontId="50" fillId="42" borderId="16" xfId="0" applyFont="1" applyFill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1" fillId="42" borderId="16" xfId="0" applyFont="1" applyFill="1" applyBorder="1" applyAlignment="1">
      <alignment horizontal="center" vertical="center" wrapText="1"/>
    </xf>
    <xf numFmtId="0" fontId="51" fillId="42" borderId="13" xfId="0" applyFont="1" applyFill="1" applyBorder="1" applyAlignment="1">
      <alignment horizontal="center" vertical="center" wrapText="1"/>
    </xf>
    <xf numFmtId="0" fontId="50" fillId="42" borderId="16" xfId="0" applyFont="1" applyFill="1" applyBorder="1" applyAlignment="1">
      <alignment horizontal="center"/>
    </xf>
    <xf numFmtId="3" fontId="51" fillId="42" borderId="10" xfId="0" applyNumberFormat="1" applyFont="1" applyFill="1" applyBorder="1" applyAlignment="1">
      <alignment horizontal="center"/>
    </xf>
    <xf numFmtId="0" fontId="52" fillId="42" borderId="10" xfId="42" applyFont="1" applyFill="1" applyBorder="1" applyAlignment="1" applyProtection="1"/>
    <xf numFmtId="0" fontId="50" fillId="42" borderId="10" xfId="0" applyFont="1" applyFill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42" borderId="10" xfId="0" applyFont="1" applyFill="1" applyBorder="1" applyAlignment="1">
      <alignment horizontal="center" vertical="center"/>
    </xf>
    <xf numFmtId="0" fontId="51" fillId="42" borderId="37" xfId="0" applyFont="1" applyFill="1" applyBorder="1" applyAlignment="1">
      <alignment horizontal="center" vertical="center"/>
    </xf>
    <xf numFmtId="49" fontId="50" fillId="42" borderId="10" xfId="0" applyNumberFormat="1" applyFont="1" applyFill="1" applyBorder="1" applyAlignment="1">
      <alignment horizontal="center" vertical="center"/>
    </xf>
    <xf numFmtId="49" fontId="51" fillId="42" borderId="10" xfId="0" applyNumberFormat="1" applyFont="1" applyFill="1" applyBorder="1" applyAlignment="1">
      <alignment horizontal="center" vertical="center"/>
    </xf>
    <xf numFmtId="49" fontId="52" fillId="42" borderId="10" xfId="42" applyNumberFormat="1" applyFont="1" applyFill="1" applyBorder="1" applyAlignment="1" applyProtection="1">
      <alignment horizontal="left" vertical="center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23" fillId="0" borderId="0" xfId="43" applyFont="1" applyAlignment="1">
      <alignment vertical="center" wrapText="1"/>
    </xf>
    <xf numFmtId="0" fontId="50" fillId="0" borderId="0" xfId="0" applyFont="1"/>
    <xf numFmtId="0" fontId="53" fillId="0" borderId="0" xfId="0" applyFont="1"/>
    <xf numFmtId="0" fontId="53" fillId="0" borderId="16" xfId="0" applyFont="1" applyBorder="1" applyAlignment="1">
      <alignment horizontal="center" vertical="center"/>
    </xf>
    <xf numFmtId="0" fontId="53" fillId="0" borderId="0" xfId="0" applyFont="1" applyAlignment="1">
      <alignment horizontal="left"/>
    </xf>
    <xf numFmtId="0" fontId="41" fillId="0" borderId="0" xfId="42" applyFont="1" applyAlignment="1" applyProtection="1">
      <alignment horizontal="left" vertical="center"/>
    </xf>
    <xf numFmtId="49" fontId="41" fillId="0" borderId="0" xfId="42" applyNumberFormat="1" applyFont="1" applyAlignment="1" applyProtection="1">
      <alignment horizontal="left" vertical="center"/>
    </xf>
    <xf numFmtId="0" fontId="53" fillId="0" borderId="10" xfId="43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56" fillId="0" borderId="10" xfId="43" applyFont="1" applyBorder="1" applyAlignment="1">
      <alignment horizontal="center" vertical="center"/>
    </xf>
    <xf numFmtId="0" fontId="53" fillId="0" borderId="10" xfId="0" applyFont="1" applyBorder="1" applyAlignment="1">
      <alignment horizontal="left" vertical="center"/>
    </xf>
    <xf numFmtId="0" fontId="57" fillId="0" borderId="10" xfId="0" applyFont="1" applyBorder="1" applyAlignment="1">
      <alignment horizontal="left" vertical="center" wrapText="1"/>
    </xf>
    <xf numFmtId="0" fontId="41" fillId="0" borderId="0" xfId="42" applyFont="1" applyAlignment="1" applyProtection="1">
      <alignment horizontal="left"/>
    </xf>
    <xf numFmtId="0" fontId="58" fillId="0" borderId="0" xfId="42" applyFont="1" applyAlignment="1" applyProtection="1">
      <alignment horizontal="left"/>
    </xf>
    <xf numFmtId="0" fontId="56" fillId="0" borderId="10" xfId="43" applyFont="1" applyBorder="1" applyAlignment="1">
      <alignment horizontal="center" vertical="center" wrapText="1"/>
    </xf>
    <xf numFmtId="49" fontId="56" fillId="0" borderId="10" xfId="43" applyNumberFormat="1" applyFont="1" applyBorder="1" applyAlignment="1">
      <alignment horizontal="center" vertical="center"/>
    </xf>
    <xf numFmtId="49" fontId="58" fillId="0" borderId="0" xfId="42" applyNumberFormat="1" applyFont="1" applyAlignment="1" applyProtection="1">
      <alignment horizontal="left" vertical="center"/>
    </xf>
    <xf numFmtId="0" fontId="54" fillId="0" borderId="10" xfId="43" applyFont="1" applyBorder="1" applyAlignment="1">
      <alignment horizontal="center" vertical="center" wrapText="1"/>
    </xf>
    <xf numFmtId="0" fontId="54" fillId="0" borderId="10" xfId="0" applyFont="1" applyBorder="1" applyAlignment="1">
      <alignment horizontal="left" vertical="center"/>
    </xf>
    <xf numFmtId="0" fontId="59" fillId="0" borderId="10" xfId="0" applyFont="1" applyBorder="1" applyAlignment="1">
      <alignment horizontal="left" vertical="center" wrapText="1"/>
    </xf>
    <xf numFmtId="0" fontId="41" fillId="0" borderId="0" xfId="42" applyFont="1" applyAlignment="1" applyProtection="1"/>
    <xf numFmtId="0" fontId="58" fillId="0" borderId="0" xfId="42" applyFont="1" applyAlignment="1" applyProtection="1">
      <alignment horizontal="left" vertical="center"/>
    </xf>
    <xf numFmtId="0" fontId="53" fillId="0" borderId="0" xfId="0" applyFont="1" applyAlignment="1">
      <alignment horizontal="left" vertical="center"/>
    </xf>
    <xf numFmtId="0" fontId="57" fillId="0" borderId="10" xfId="0" applyFont="1" applyBorder="1" applyAlignment="1">
      <alignment horizontal="center" vertical="center"/>
    </xf>
    <xf numFmtId="0" fontId="57" fillId="0" borderId="10" xfId="43" applyFont="1" applyBorder="1" applyAlignment="1">
      <alignment horizontal="left" vertical="center" wrapText="1"/>
    </xf>
    <xf numFmtId="0" fontId="53" fillId="0" borderId="0" xfId="43" applyFont="1" applyAlignment="1">
      <alignment horizontal="left"/>
    </xf>
    <xf numFmtId="0" fontId="57" fillId="0" borderId="0" xfId="43" applyFont="1" applyAlignment="1">
      <alignment horizontal="left" vertical="center" wrapText="1"/>
    </xf>
    <xf numFmtId="0" fontId="53" fillId="0" borderId="0" xfId="43" applyFont="1" applyAlignment="1">
      <alignment horizontal="left" vertical="center" wrapText="1"/>
    </xf>
    <xf numFmtId="0" fontId="61" fillId="0" borderId="0" xfId="43" applyFont="1" applyAlignment="1">
      <alignment horizontal="left" vertical="center" wrapText="1"/>
    </xf>
    <xf numFmtId="0" fontId="37" fillId="0" borderId="0" xfId="43" applyFont="1"/>
    <xf numFmtId="0" fontId="61" fillId="0" borderId="11" xfId="43" applyFont="1" applyBorder="1" applyAlignment="1">
      <alignment horizontal="center" vertical="center" wrapText="1"/>
    </xf>
    <xf numFmtId="0" fontId="61" fillId="0" borderId="28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37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3" fillId="0" borderId="11" xfId="43" applyFont="1" applyBorder="1" applyAlignment="1">
      <alignment horizontal="center" wrapText="1"/>
    </xf>
    <xf numFmtId="0" fontId="64" fillId="0" borderId="11" xfId="43" applyFont="1" applyBorder="1" applyAlignment="1">
      <alignment horizontal="left"/>
    </xf>
    <xf numFmtId="0" fontId="64" fillId="0" borderId="17" xfId="43" applyFont="1" applyBorder="1" applyAlignment="1">
      <alignment horizontal="left"/>
    </xf>
    <xf numFmtId="0" fontId="64" fillId="0" borderId="18" xfId="43" applyFont="1" applyBorder="1" applyAlignment="1">
      <alignment horizontal="left"/>
    </xf>
    <xf numFmtId="49" fontId="64" fillId="0" borderId="11" xfId="43" applyNumberFormat="1" applyFont="1" applyBorder="1" applyAlignment="1">
      <alignment horizontal="center" vertical="center"/>
    </xf>
    <xf numFmtId="49" fontId="64" fillId="0" borderId="11" xfId="43" applyNumberFormat="1" applyFont="1" applyBorder="1" applyAlignment="1">
      <alignment horizontal="center" vertical="center" wrapText="1"/>
    </xf>
    <xf numFmtId="0" fontId="64" fillId="0" borderId="11" xfId="43" applyFont="1" applyBorder="1" applyAlignment="1">
      <alignment horizontal="center" vertical="center" wrapText="1"/>
    </xf>
    <xf numFmtId="164" fontId="64" fillId="0" borderId="11" xfId="43" applyNumberFormat="1" applyFont="1" applyBorder="1" applyAlignment="1">
      <alignment horizontal="center" vertical="center" wrapText="1"/>
    </xf>
    <xf numFmtId="9" fontId="64" fillId="0" borderId="11" xfId="0" applyNumberFormat="1" applyFont="1" applyBorder="1" applyAlignment="1">
      <alignment horizontal="center" vertical="center" wrapText="1"/>
    </xf>
    <xf numFmtId="1" fontId="64" fillId="0" borderId="11" xfId="43" applyNumberFormat="1" applyFont="1" applyBorder="1" applyAlignment="1">
      <alignment horizontal="center" vertical="center" wrapText="1"/>
    </xf>
    <xf numFmtId="9" fontId="65" fillId="0" borderId="11" xfId="0" applyNumberFormat="1" applyFont="1" applyBorder="1" applyAlignment="1">
      <alignment horizontal="center" vertical="center" wrapText="1"/>
    </xf>
    <xf numFmtId="4" fontId="64" fillId="0" borderId="17" xfId="43" applyNumberFormat="1" applyFont="1" applyBorder="1" applyAlignment="1">
      <alignment horizontal="center" vertical="center" wrapText="1"/>
    </xf>
    <xf numFmtId="0" fontId="66" fillId="0" borderId="11" xfId="0" applyFont="1" applyBorder="1"/>
    <xf numFmtId="0" fontId="67" fillId="0" borderId="0" xfId="42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0" borderId="0" xfId="0" applyFont="1"/>
    <xf numFmtId="0" fontId="68" fillId="0" borderId="11" xfId="43" applyFont="1" applyBorder="1" applyAlignment="1">
      <alignment horizontal="center" wrapText="1"/>
    </xf>
    <xf numFmtId="0" fontId="69" fillId="0" borderId="11" xfId="43" applyFont="1" applyBorder="1" applyAlignment="1">
      <alignment horizontal="left"/>
    </xf>
    <xf numFmtId="0" fontId="69" fillId="0" borderId="17" xfId="43" applyFont="1" applyBorder="1" applyAlignment="1">
      <alignment horizontal="left"/>
    </xf>
    <xf numFmtId="0" fontId="69" fillId="0" borderId="18" xfId="43" applyFont="1" applyBorder="1" applyAlignment="1">
      <alignment horizontal="left"/>
    </xf>
    <xf numFmtId="49" fontId="69" fillId="0" borderId="11" xfId="43" applyNumberFormat="1" applyFont="1" applyBorder="1" applyAlignment="1">
      <alignment horizontal="center" vertical="center"/>
    </xf>
    <xf numFmtId="49" fontId="69" fillId="0" borderId="11" xfId="43" applyNumberFormat="1" applyFont="1" applyBorder="1" applyAlignment="1">
      <alignment horizontal="center" vertical="center" wrapText="1"/>
    </xf>
    <xf numFmtId="0" fontId="69" fillId="0" borderId="11" xfId="43" applyFont="1" applyBorder="1" applyAlignment="1">
      <alignment horizontal="center" vertical="center" wrapText="1"/>
    </xf>
    <xf numFmtId="0" fontId="70" fillId="0" borderId="11" xfId="43" applyFont="1" applyBorder="1" applyAlignment="1">
      <alignment horizontal="center" vertical="center" wrapText="1"/>
    </xf>
    <xf numFmtId="9" fontId="69" fillId="0" borderId="11" xfId="43" applyNumberFormat="1" applyFont="1" applyBorder="1" applyAlignment="1">
      <alignment horizontal="center" vertical="center" wrapText="1"/>
    </xf>
    <xf numFmtId="3" fontId="69" fillId="0" borderId="17" xfId="43" applyNumberFormat="1" applyFont="1" applyBorder="1" applyAlignment="1">
      <alignment horizontal="center" vertical="center" wrapText="1"/>
    </xf>
    <xf numFmtId="3" fontId="69" fillId="0" borderId="0" xfId="43" applyNumberFormat="1" applyFont="1" applyAlignment="1">
      <alignment horizontal="center" vertical="center" wrapText="1"/>
    </xf>
    <xf numFmtId="0" fontId="71" fillId="0" borderId="10" xfId="42" applyFont="1" applyBorder="1" applyAlignment="1">
      <alignment horizontal="center" vertical="center"/>
    </xf>
    <xf numFmtId="0" fontId="71" fillId="0" borderId="0" xfId="42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9" fontId="69" fillId="0" borderId="0" xfId="0" applyNumberFormat="1" applyFont="1" applyAlignment="1">
      <alignment horizontal="center" vertical="center"/>
    </xf>
    <xf numFmtId="1" fontId="70" fillId="0" borderId="11" xfId="43" applyNumberFormat="1" applyFont="1" applyBorder="1" applyAlignment="1">
      <alignment horizontal="center" vertical="center" wrapText="1"/>
    </xf>
    <xf numFmtId="0" fontId="69" fillId="0" borderId="0" xfId="43" applyFont="1" applyAlignment="1">
      <alignment horizontal="center" vertical="center" wrapText="1"/>
    </xf>
    <xf numFmtId="0" fontId="69" fillId="0" borderId="17" xfId="43" applyFont="1" applyBorder="1" applyAlignment="1">
      <alignment horizontal="center" vertical="center" wrapText="1"/>
    </xf>
    <xf numFmtId="0" fontId="67" fillId="0" borderId="10" xfId="42" applyFont="1" applyBorder="1" applyAlignment="1">
      <alignment horizontal="center" vertical="center"/>
    </xf>
    <xf numFmtId="164" fontId="69" fillId="0" borderId="11" xfId="43" applyNumberFormat="1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/>
    </xf>
    <xf numFmtId="0" fontId="37" fillId="0" borderId="10" xfId="0" applyFont="1" applyBorder="1"/>
    <xf numFmtId="0" fontId="5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5" fillId="0" borderId="0" xfId="0" applyFont="1"/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4" fillId="39" borderId="10" xfId="0" applyFont="1" applyFill="1" applyBorder="1" applyAlignment="1">
      <alignment horizontal="center" vertical="center" wrapText="1"/>
    </xf>
    <xf numFmtId="0" fontId="25" fillId="39" borderId="10" xfId="0" applyFont="1" applyFill="1" applyBorder="1" applyAlignment="1">
      <alignment horizontal="center" vertical="center"/>
    </xf>
    <xf numFmtId="0" fontId="25" fillId="39" borderId="10" xfId="0" applyFont="1" applyFill="1" applyBorder="1" applyAlignment="1">
      <alignment horizontal="left" vertical="center"/>
    </xf>
    <xf numFmtId="0" fontId="25" fillId="39" borderId="10" xfId="0" applyFont="1" applyFill="1" applyBorder="1" applyAlignment="1">
      <alignment horizontal="center" vertical="top" wrapText="1"/>
    </xf>
    <xf numFmtId="0" fontId="25" fillId="39" borderId="10" xfId="0" applyFont="1" applyFill="1" applyBorder="1" applyAlignment="1">
      <alignment horizontal="center" vertical="top"/>
    </xf>
    <xf numFmtId="0" fontId="25" fillId="39" borderId="10" xfId="0" applyFont="1" applyFill="1" applyBorder="1" applyAlignment="1">
      <alignment horizontal="center" vertical="center" wrapText="1"/>
    </xf>
    <xf numFmtId="0" fontId="76" fillId="39" borderId="10" xfId="0" applyFont="1" applyFill="1" applyBorder="1" applyAlignment="1">
      <alignment horizontal="left" vertical="center"/>
    </xf>
    <xf numFmtId="0" fontId="24" fillId="39" borderId="10" xfId="0" applyFont="1" applyFill="1" applyBorder="1" applyAlignment="1">
      <alignment horizontal="center" vertical="top"/>
    </xf>
    <xf numFmtId="0" fontId="74" fillId="39" borderId="10" xfId="0" applyFont="1" applyFill="1" applyBorder="1" applyAlignment="1">
      <alignment vertical="center"/>
    </xf>
    <xf numFmtId="0" fontId="74" fillId="39" borderId="10" xfId="0" applyFont="1" applyFill="1" applyBorder="1" applyAlignment="1">
      <alignment horizontal="left" vertical="center"/>
    </xf>
    <xf numFmtId="0" fontId="74" fillId="39" borderId="10" xfId="0" applyFont="1" applyFill="1" applyBorder="1"/>
    <xf numFmtId="0" fontId="31" fillId="39" borderId="10" xfId="0" applyFont="1" applyFill="1" applyBorder="1" applyAlignment="1">
      <alignment horizontal="center" vertical="top"/>
    </xf>
    <xf numFmtId="0" fontId="29" fillId="39" borderId="10" xfId="0" applyFont="1" applyFill="1" applyBorder="1" applyAlignment="1">
      <alignment horizontal="center"/>
    </xf>
    <xf numFmtId="0" fontId="25" fillId="39" borderId="10" xfId="0" applyFont="1" applyFill="1" applyBorder="1" applyAlignment="1">
      <alignment horizontal="center" wrapText="1"/>
    </xf>
    <xf numFmtId="0" fontId="29" fillId="39" borderId="10" xfId="0" applyFont="1" applyFill="1" applyBorder="1"/>
    <xf numFmtId="0" fontId="25" fillId="0" borderId="10" xfId="0" applyFont="1" applyBorder="1" applyAlignment="1">
      <alignment horizontal="center"/>
    </xf>
    <xf numFmtId="0" fontId="25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5" borderId="10" xfId="0" applyFill="1" applyBorder="1"/>
    <xf numFmtId="0" fontId="1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 wrapText="1"/>
    </xf>
    <xf numFmtId="0" fontId="32" fillId="35" borderId="10" xfId="0" applyFont="1" applyFill="1" applyBorder="1" applyAlignment="1">
      <alignment horizontal="center" vertical="center" wrapText="1"/>
    </xf>
    <xf numFmtId="3" fontId="77" fillId="0" borderId="10" xfId="0" applyNumberFormat="1" applyFont="1" applyBorder="1" applyAlignment="1">
      <alignment horizontal="center" vertical="center" wrapText="1"/>
    </xf>
    <xf numFmtId="0" fontId="0" fillId="35" borderId="10" xfId="43" applyFont="1" applyFill="1" applyBorder="1" applyAlignment="1">
      <alignment horizontal="center" vertical="center" wrapText="1"/>
    </xf>
    <xf numFmtId="0" fontId="78" fillId="35" borderId="10" xfId="0" applyFont="1" applyFill="1" applyBorder="1" applyAlignment="1">
      <alignment horizontal="left"/>
    </xf>
    <xf numFmtId="0" fontId="79" fillId="35" borderId="10" xfId="42" applyFont="1" applyFill="1" applyBorder="1" applyAlignment="1">
      <alignment wrapText="1"/>
    </xf>
    <xf numFmtId="0" fontId="21" fillId="35" borderId="10" xfId="42" applyFill="1" applyBorder="1" applyAlignment="1">
      <alignment horizontal="left" vertical="center" wrapText="1"/>
    </xf>
    <xf numFmtId="0" fontId="79" fillId="35" borderId="10" xfId="42" applyFont="1" applyFill="1" applyBorder="1" applyAlignment="1">
      <alignment horizontal="left" vertical="center" wrapText="1"/>
    </xf>
    <xf numFmtId="0" fontId="29" fillId="35" borderId="10" xfId="0" applyFont="1" applyFill="1" applyBorder="1" applyAlignment="1">
      <alignment horizontal="center" vertical="center" wrapText="1"/>
    </xf>
    <xf numFmtId="3" fontId="0" fillId="35" borderId="10" xfId="43" applyNumberFormat="1" applyFont="1" applyFill="1" applyBorder="1" applyAlignment="1">
      <alignment horizontal="center" vertical="center" wrapText="1"/>
    </xf>
    <xf numFmtId="0" fontId="79" fillId="35" borderId="10" xfId="42" applyFont="1" applyFill="1" applyBorder="1" applyAlignment="1">
      <alignment horizontal="left"/>
    </xf>
    <xf numFmtId="0" fontId="79" fillId="35" borderId="10" xfId="42" applyFont="1" applyFill="1" applyBorder="1" applyAlignment="1"/>
    <xf numFmtId="0" fontId="78" fillId="35" borderId="10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34" fillId="35" borderId="45" xfId="42" applyNumberFormat="1" applyFont="1" applyFill="1" applyBorder="1" applyAlignment="1">
      <alignment vertical="center"/>
    </xf>
    <xf numFmtId="49" fontId="34" fillId="0" borderId="45" xfId="42" applyNumberFormat="1" applyFont="1" applyFill="1" applyBorder="1" applyAlignment="1">
      <alignment horizontal="left" vertical="center"/>
    </xf>
    <xf numFmtId="49" fontId="76" fillId="0" borderId="12" xfId="42" applyNumberFormat="1" applyFont="1" applyFill="1" applyBorder="1" applyAlignment="1">
      <alignment horizontal="left" vertical="center"/>
    </xf>
    <xf numFmtId="49" fontId="76" fillId="0" borderId="0" xfId="42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29" fillId="43" borderId="0" xfId="0" applyFont="1" applyFill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80" fillId="0" borderId="11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29" fillId="43" borderId="17" xfId="0" applyFont="1" applyFill="1" applyBorder="1" applyAlignment="1">
      <alignment horizontal="center" vertical="center"/>
    </xf>
    <xf numFmtId="0" fontId="80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29" fillId="0" borderId="51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0" fillId="0" borderId="0" xfId="43" applyFont="1"/>
    <xf numFmtId="49" fontId="0" fillId="0" borderId="0" xfId="0" applyNumberFormat="1"/>
    <xf numFmtId="0" fontId="19" fillId="0" borderId="40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1" fillId="0" borderId="0" xfId="42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35" borderId="11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 applyAlignment="1">
      <alignment horizontal="left" vertical="center"/>
    </xf>
    <xf numFmtId="0" fontId="0" fillId="35" borderId="18" xfId="0" applyFill="1" applyBorder="1" applyAlignment="1">
      <alignment horizontal="left" vertical="center"/>
    </xf>
    <xf numFmtId="49" fontId="0" fillId="35" borderId="0" xfId="0" applyNumberFormat="1" applyFill="1" applyAlignment="1">
      <alignment vertical="center"/>
    </xf>
    <xf numFmtId="0" fontId="0" fillId="35" borderId="0" xfId="0" applyFill="1" applyAlignment="1">
      <alignment horizontal="center" vertical="center"/>
    </xf>
    <xf numFmtId="49" fontId="21" fillId="0" borderId="45" xfId="42" applyNumberFormat="1" applyBorder="1" applyAlignment="1">
      <alignment horizontal="left" vertical="center"/>
    </xf>
    <xf numFmtId="49" fontId="21" fillId="0" borderId="12" xfId="42" applyNumberFormat="1" applyFill="1" applyBorder="1" applyAlignment="1">
      <alignment horizontal="left" vertical="center"/>
    </xf>
    <xf numFmtId="0" fontId="24" fillId="0" borderId="1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21" fillId="0" borderId="0" xfId="42" applyAlignment="1">
      <alignment horizontal="center" vertical="center"/>
    </xf>
    <xf numFmtId="49" fontId="25" fillId="0" borderId="0" xfId="0" applyNumberFormat="1" applyFont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/>
    </xf>
    <xf numFmtId="0" fontId="19" fillId="0" borderId="10" xfId="43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3" borderId="41" xfId="0" applyFill="1" applyBorder="1" applyAlignment="1">
      <alignment horizontal="center" vertical="center"/>
    </xf>
    <xf numFmtId="0" fontId="0" fillId="35" borderId="41" xfId="0" applyFill="1" applyBorder="1" applyAlignment="1">
      <alignment horizontal="center" vertical="center"/>
    </xf>
    <xf numFmtId="0" fontId="82" fillId="35" borderId="41" xfId="0" applyFont="1" applyFill="1" applyBorder="1" applyAlignment="1">
      <alignment horizontal="center" vertical="top"/>
    </xf>
    <xf numFmtId="0" fontId="21" fillId="0" borderId="0" xfId="42" applyAlignment="1">
      <alignment horizontal="center"/>
    </xf>
    <xf numFmtId="49" fontId="0" fillId="33" borderId="41" xfId="43" applyNumberFormat="1" applyFont="1" applyFill="1" applyBorder="1" applyAlignment="1">
      <alignment horizontal="center" vertical="center"/>
    </xf>
    <xf numFmtId="3" fontId="0" fillId="33" borderId="41" xfId="0" applyNumberFormat="1" applyFill="1" applyBorder="1" applyAlignment="1">
      <alignment horizontal="center" vertical="center"/>
    </xf>
    <xf numFmtId="0" fontId="21" fillId="35" borderId="41" xfId="42" applyFill="1" applyBorder="1" applyAlignment="1">
      <alignment horizontal="center" vertical="top"/>
    </xf>
    <xf numFmtId="49" fontId="0" fillId="35" borderId="41" xfId="43" applyNumberFormat="1" applyFont="1" applyFill="1" applyBorder="1" applyAlignment="1">
      <alignment horizontal="center" vertical="center"/>
    </xf>
    <xf numFmtId="3" fontId="0" fillId="35" borderId="41" xfId="0" applyNumberFormat="1" applyFill="1" applyBorder="1" applyAlignment="1">
      <alignment horizontal="center" vertical="center"/>
    </xf>
    <xf numFmtId="0" fontId="83" fillId="0" borderId="0" xfId="42" applyFont="1" applyAlignment="1">
      <alignment horizontal="center"/>
    </xf>
    <xf numFmtId="0" fontId="0" fillId="35" borderId="41" xfId="43" applyFont="1" applyFill="1" applyBorder="1" applyAlignment="1">
      <alignment horizontal="center" vertical="center"/>
    </xf>
    <xf numFmtId="0" fontId="21" fillId="0" borderId="41" xfId="42" applyBorder="1" applyAlignment="1">
      <alignment horizontal="center" vertical="top"/>
    </xf>
    <xf numFmtId="0" fontId="19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/>
    </xf>
    <xf numFmtId="0" fontId="0" fillId="33" borderId="40" xfId="0" applyFill="1" applyBorder="1" applyAlignment="1">
      <alignment horizontal="center" vertical="center"/>
    </xf>
    <xf numFmtId="0" fontId="81" fillId="33" borderId="41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0" borderId="41" xfId="0" applyBorder="1" applyAlignment="1">
      <alignment horizontal="center" vertical="top"/>
    </xf>
    <xf numFmtId="0" fontId="0" fillId="35" borderId="41" xfId="0" applyFill="1" applyBorder="1" applyAlignment="1">
      <alignment horizontal="center" vertical="top"/>
    </xf>
    <xf numFmtId="0" fontId="21" fillId="0" borderId="0" xfId="42" applyFill="1" applyAlignment="1">
      <alignment horizontal="center" vertical="center"/>
    </xf>
    <xf numFmtId="0" fontId="0" fillId="0" borderId="41" xfId="0" quotePrefix="1" applyBorder="1" applyAlignment="1">
      <alignment horizontal="center" vertical="top"/>
    </xf>
    <xf numFmtId="0" fontId="81" fillId="35" borderId="41" xfId="0" applyFont="1" applyFill="1" applyBorder="1" applyAlignment="1">
      <alignment horizontal="center" vertical="top"/>
    </xf>
    <xf numFmtId="0" fontId="0" fillId="35" borderId="42" xfId="0" applyFill="1" applyBorder="1" applyAlignment="1">
      <alignment horizontal="center" vertical="center"/>
    </xf>
    <xf numFmtId="0" fontId="0" fillId="35" borderId="43" xfId="0" applyFill="1" applyBorder="1" applyAlignment="1">
      <alignment horizontal="center" vertical="center"/>
    </xf>
    <xf numFmtId="0" fontId="81" fillId="35" borderId="43" xfId="0" applyFont="1" applyFill="1" applyBorder="1" applyAlignment="1">
      <alignment horizontal="center" vertical="top"/>
    </xf>
    <xf numFmtId="0" fontId="0" fillId="33" borderId="31" xfId="0" applyFill="1" applyBorder="1" applyAlignment="1">
      <alignment horizontal="center"/>
    </xf>
    <xf numFmtId="0" fontId="0" fillId="33" borderId="44" xfId="0" applyFill="1" applyBorder="1" applyAlignment="1">
      <alignment horizontal="center"/>
    </xf>
    <xf numFmtId="0" fontId="0" fillId="35" borderId="44" xfId="0" applyFill="1" applyBorder="1" applyAlignment="1">
      <alignment horizontal="center"/>
    </xf>
    <xf numFmtId="0" fontId="82" fillId="35" borderId="44" xfId="0" applyFont="1" applyFill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0" fillId="35" borderId="41" xfId="0" applyFill="1" applyBorder="1" applyAlignment="1">
      <alignment horizontal="center"/>
    </xf>
    <xf numFmtId="0" fontId="0" fillId="35" borderId="42" xfId="0" applyFill="1" applyBorder="1" applyAlignment="1">
      <alignment horizontal="center"/>
    </xf>
    <xf numFmtId="0" fontId="0" fillId="35" borderId="43" xfId="0" applyFill="1" applyBorder="1" applyAlignment="1">
      <alignment horizontal="center"/>
    </xf>
    <xf numFmtId="49" fontId="0" fillId="0" borderId="17" xfId="43" applyNumberFormat="1" applyFont="1" applyBorder="1" applyAlignment="1">
      <alignment horizontal="center" vertical="center"/>
    </xf>
    <xf numFmtId="49" fontId="0" fillId="0" borderId="10" xfId="43" applyNumberFormat="1" applyFont="1" applyBorder="1" applyAlignment="1">
      <alignment horizontal="center" vertical="center"/>
    </xf>
    <xf numFmtId="0" fontId="0" fillId="0" borderId="11" xfId="43" applyFont="1" applyBorder="1" applyAlignment="1">
      <alignment horizontal="center" vertical="center" wrapText="1"/>
    </xf>
    <xf numFmtId="49" fontId="0" fillId="35" borderId="17" xfId="43" applyNumberFormat="1" applyFont="1" applyFill="1" applyBorder="1" applyAlignment="1">
      <alignment horizontal="center" vertical="center"/>
    </xf>
    <xf numFmtId="49" fontId="0" fillId="35" borderId="10" xfId="43" applyNumberFormat="1" applyFont="1" applyFill="1" applyBorder="1" applyAlignment="1">
      <alignment horizontal="center" vertical="center"/>
    </xf>
    <xf numFmtId="0" fontId="0" fillId="35" borderId="11" xfId="43" applyFont="1" applyFill="1" applyBorder="1" applyAlignment="1">
      <alignment horizontal="center" vertical="center" wrapText="1"/>
    </xf>
    <xf numFmtId="49" fontId="0" fillId="0" borderId="50" xfId="43" applyNumberFormat="1" applyFont="1" applyBorder="1" applyAlignment="1">
      <alignment horizontal="center" vertical="center"/>
    </xf>
    <xf numFmtId="49" fontId="0" fillId="0" borderId="22" xfId="43" applyNumberFormat="1" applyFont="1" applyBorder="1" applyAlignment="1">
      <alignment horizontal="center" vertical="center"/>
    </xf>
    <xf numFmtId="0" fontId="0" fillId="0" borderId="46" xfId="43" applyFont="1" applyBorder="1" applyAlignment="1">
      <alignment horizontal="center" vertical="center" wrapText="1"/>
    </xf>
    <xf numFmtId="0" fontId="0" fillId="0" borderId="10" xfId="43" applyFont="1" applyBorder="1" applyAlignment="1">
      <alignment horizontal="center" vertical="center"/>
    </xf>
    <xf numFmtId="0" fontId="0" fillId="0" borderId="10" xfId="43" applyFont="1" applyBorder="1" applyAlignment="1">
      <alignment horizontal="center" vertical="center" wrapText="1"/>
    </xf>
    <xf numFmtId="0" fontId="25" fillId="0" borderId="10" xfId="43" applyFont="1" applyBorder="1" applyAlignment="1">
      <alignment horizontal="center" vertical="center"/>
    </xf>
    <xf numFmtId="0" fontId="25" fillId="0" borderId="10" xfId="43" applyFont="1" applyBorder="1" applyAlignment="1">
      <alignment horizontal="center" vertical="center" wrapText="1"/>
    </xf>
    <xf numFmtId="0" fontId="0" fillId="0" borderId="22" xfId="43" applyFont="1" applyBorder="1" applyAlignment="1">
      <alignment horizontal="center" vertical="center"/>
    </xf>
    <xf numFmtId="0" fontId="25" fillId="0" borderId="37" xfId="43" applyFont="1" applyBorder="1" applyAlignment="1">
      <alignment horizontal="center" vertical="center"/>
    </xf>
    <xf numFmtId="0" fontId="25" fillId="0" borderId="11" xfId="43" applyFont="1" applyBorder="1" applyAlignment="1">
      <alignment horizontal="center" vertical="center" wrapText="1"/>
    </xf>
    <xf numFmtId="0" fontId="25" fillId="0" borderId="17" xfId="43" applyFont="1" applyBorder="1" applyAlignment="1">
      <alignment horizontal="center" vertical="center" wrapText="1"/>
    </xf>
    <xf numFmtId="0" fontId="25" fillId="0" borderId="18" xfId="43" applyFont="1" applyBorder="1" applyAlignment="1">
      <alignment horizontal="center" vertical="center" wrapText="1"/>
    </xf>
    <xf numFmtId="0" fontId="0" fillId="0" borderId="37" xfId="43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0" fillId="0" borderId="18" xfId="43" applyFont="1" applyBorder="1" applyAlignment="1">
      <alignment horizontal="center" vertical="center" wrapText="1"/>
    </xf>
    <xf numFmtId="49" fontId="0" fillId="0" borderId="11" xfId="43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0" fillId="0" borderId="17" xfId="43" applyFont="1" applyBorder="1" applyAlignment="1">
      <alignment horizontal="center" vertical="center" wrapText="1"/>
    </xf>
    <xf numFmtId="0" fontId="0" fillId="35" borderId="17" xfId="43" applyFont="1" applyFill="1" applyBorder="1" applyAlignment="1">
      <alignment horizontal="center" vertical="center" wrapText="1"/>
    </xf>
    <xf numFmtId="0" fontId="0" fillId="0" borderId="50" xfId="43" applyFont="1" applyBorder="1" applyAlignment="1">
      <alignment horizontal="center" vertical="center" wrapText="1"/>
    </xf>
    <xf numFmtId="0" fontId="0" fillId="0" borderId="37" xfId="43" applyFont="1" applyBorder="1" applyAlignment="1">
      <alignment horizontal="center" vertical="center" wrapText="1"/>
    </xf>
    <xf numFmtId="0" fontId="25" fillId="0" borderId="37" xfId="6" applyFont="1" applyFill="1" applyBorder="1" applyAlignment="1">
      <alignment horizontal="center" vertical="center" wrapText="1"/>
    </xf>
    <xf numFmtId="0" fontId="0" fillId="35" borderId="18" xfId="43" applyFont="1" applyFill="1" applyBorder="1" applyAlignment="1">
      <alignment horizontal="center" vertical="center" wrapText="1"/>
    </xf>
    <xf numFmtId="0" fontId="0" fillId="0" borderId="49" xfId="43" applyFont="1" applyBorder="1" applyAlignment="1">
      <alignment horizontal="center" vertical="center" wrapText="1"/>
    </xf>
    <xf numFmtId="0" fontId="0" fillId="0" borderId="28" xfId="43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/>
    </xf>
    <xf numFmtId="0" fontId="0" fillId="0" borderId="21" xfId="43" applyFont="1" applyBorder="1" applyAlignment="1">
      <alignment horizontal="center" vertical="center" wrapText="1"/>
    </xf>
    <xf numFmtId="0" fontId="0" fillId="35" borderId="21" xfId="43" applyFont="1" applyFill="1" applyBorder="1" applyAlignment="1">
      <alignment horizontal="center" vertical="center" wrapText="1"/>
    </xf>
    <xf numFmtId="0" fontId="0" fillId="0" borderId="53" xfId="43" applyFont="1" applyBorder="1" applyAlignment="1">
      <alignment horizontal="center" vertical="center" wrapText="1"/>
    </xf>
    <xf numFmtId="0" fontId="0" fillId="0" borderId="40" xfId="43" applyFont="1" applyBorder="1" applyAlignment="1">
      <alignment horizontal="center" vertical="center" wrapText="1"/>
    </xf>
    <xf numFmtId="0" fontId="25" fillId="0" borderId="40" xfId="6" applyFont="1" applyFill="1" applyBorder="1" applyAlignment="1">
      <alignment horizontal="center" vertical="center" wrapText="1"/>
    </xf>
    <xf numFmtId="0" fontId="25" fillId="0" borderId="53" xfId="43" applyFont="1" applyBorder="1" applyAlignment="1">
      <alignment horizontal="center" vertical="center" wrapText="1"/>
    </xf>
    <xf numFmtId="0" fontId="77" fillId="0" borderId="40" xfId="0" applyFont="1" applyBorder="1" applyAlignment="1">
      <alignment horizontal="center" vertical="center"/>
    </xf>
    <xf numFmtId="0" fontId="0" fillId="0" borderId="0" xfId="43" applyFont="1" applyAlignment="1">
      <alignment horizontal="center" vertical="center" wrapText="1"/>
    </xf>
    <xf numFmtId="0" fontId="25" fillId="0" borderId="28" xfId="43" applyFont="1" applyBorder="1" applyAlignment="1">
      <alignment horizontal="center" vertical="center" wrapText="1"/>
    </xf>
    <xf numFmtId="0" fontId="25" fillId="0" borderId="21" xfId="43" applyFont="1" applyBorder="1" applyAlignment="1">
      <alignment horizontal="center" vertical="center" wrapText="1"/>
    </xf>
    <xf numFmtId="0" fontId="25" fillId="0" borderId="37" xfId="43" applyFont="1" applyBorder="1" applyAlignment="1">
      <alignment horizontal="center" vertical="center" wrapText="1"/>
    </xf>
    <xf numFmtId="0" fontId="0" fillId="0" borderId="23" xfId="43" applyFont="1" applyBorder="1" applyAlignment="1">
      <alignment horizontal="center" vertical="center" wrapText="1"/>
    </xf>
    <xf numFmtId="0" fontId="25" fillId="0" borderId="40" xfId="43" applyFont="1" applyBorder="1" applyAlignment="1">
      <alignment horizontal="center" vertical="center" wrapText="1"/>
    </xf>
    <xf numFmtId="0" fontId="0" fillId="0" borderId="52" xfId="43" applyFont="1" applyBorder="1" applyAlignment="1">
      <alignment horizontal="center" vertical="center" wrapText="1"/>
    </xf>
    <xf numFmtId="0" fontId="4" fillId="0" borderId="0" xfId="43" applyFont="1" applyAlignment="1">
      <alignment horizontal="left" vertical="center" wrapText="1"/>
    </xf>
    <xf numFmtId="0" fontId="19" fillId="0" borderId="17" xfId="43" applyFont="1" applyBorder="1" applyAlignment="1">
      <alignment horizontal="center" vertical="center" wrapText="1"/>
    </xf>
    <xf numFmtId="0" fontId="84" fillId="0" borderId="0" xfId="43" applyFont="1" applyAlignment="1">
      <alignment horizontal="center" vertical="center" wrapText="1"/>
    </xf>
    <xf numFmtId="0" fontId="85" fillId="0" borderId="0" xfId="43" applyFont="1" applyAlignment="1">
      <alignment vertical="center"/>
    </xf>
    <xf numFmtId="0" fontId="85" fillId="0" borderId="0" xfId="0" applyFont="1" applyAlignment="1">
      <alignment vertical="center"/>
    </xf>
    <xf numFmtId="0" fontId="84" fillId="0" borderId="0" xfId="43" applyFont="1" applyAlignment="1">
      <alignment horizontal="left" vertical="center" wrapText="1"/>
    </xf>
    <xf numFmtId="0" fontId="84" fillId="0" borderId="10" xfId="43" applyFont="1" applyBorder="1" applyAlignment="1">
      <alignment horizontal="center" vertical="center" wrapText="1"/>
    </xf>
    <xf numFmtId="0" fontId="84" fillId="0" borderId="10" xfId="0" applyFont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 wrapText="1"/>
    </xf>
    <xf numFmtId="0" fontId="84" fillId="0" borderId="37" xfId="0" applyFont="1" applyBorder="1" applyAlignment="1">
      <alignment horizontal="center" vertical="center" wrapText="1"/>
    </xf>
    <xf numFmtId="0" fontId="85" fillId="0" borderId="10" xfId="0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4" fillId="35" borderId="10" xfId="43" applyFont="1" applyFill="1" applyBorder="1" applyAlignment="1">
      <alignment horizontal="center" vertical="center" wrapText="1"/>
    </xf>
    <xf numFmtId="0" fontId="85" fillId="0" borderId="10" xfId="43" applyFont="1" applyBorder="1" applyAlignment="1">
      <alignment horizontal="center" vertical="center"/>
    </xf>
    <xf numFmtId="0" fontId="85" fillId="0" borderId="10" xfId="0" applyFont="1" applyBorder="1" applyAlignment="1">
      <alignment horizontal="left" vertical="center" wrapText="1"/>
    </xf>
    <xf numFmtId="0" fontId="85" fillId="0" borderId="10" xfId="0" applyFont="1" applyBorder="1" applyAlignment="1">
      <alignment horizontal="center" vertical="center" wrapText="1"/>
    </xf>
    <xf numFmtId="0" fontId="85" fillId="0" borderId="37" xfId="0" applyFont="1" applyBorder="1" applyAlignment="1">
      <alignment horizontal="center" vertical="center" wrapText="1"/>
    </xf>
    <xf numFmtId="165" fontId="85" fillId="0" borderId="10" xfId="0" applyNumberFormat="1" applyFont="1" applyBorder="1" applyAlignment="1">
      <alignment horizontal="center" vertical="center" wrapText="1"/>
    </xf>
    <xf numFmtId="0" fontId="87" fillId="0" borderId="10" xfId="42" applyFont="1" applyBorder="1" applyAlignment="1">
      <alignment horizontal="left" vertical="center" wrapText="1"/>
    </xf>
    <xf numFmtId="0" fontId="85" fillId="35" borderId="10" xfId="0" applyFont="1" applyFill="1" applyBorder="1" applyAlignment="1">
      <alignment horizontal="center" vertical="center"/>
    </xf>
    <xf numFmtId="0" fontId="85" fillId="35" borderId="0" xfId="0" applyFont="1" applyFill="1" applyAlignment="1">
      <alignment horizontal="center" vertical="center"/>
    </xf>
    <xf numFmtId="0" fontId="87" fillId="35" borderId="10" xfId="42" applyFont="1" applyFill="1" applyBorder="1" applyAlignment="1">
      <alignment horizontal="center" vertical="center"/>
    </xf>
    <xf numFmtId="0" fontId="85" fillId="42" borderId="37" xfId="0" applyFont="1" applyFill="1" applyBorder="1" applyAlignment="1">
      <alignment horizontal="center" vertical="center" wrapText="1"/>
    </xf>
    <xf numFmtId="0" fontId="85" fillId="0" borderId="37" xfId="0" applyFont="1" applyBorder="1" applyAlignment="1">
      <alignment horizontal="center" vertical="center"/>
    </xf>
    <xf numFmtId="0" fontId="89" fillId="0" borderId="0" xfId="0" applyFont="1" applyAlignment="1">
      <alignment horizontal="left" vertical="center" wrapText="1"/>
    </xf>
    <xf numFmtId="0" fontId="88" fillId="0" borderId="0" xfId="0" applyFont="1" applyAlignment="1">
      <alignment vertical="center"/>
    </xf>
    <xf numFmtId="0" fontId="88" fillId="0" borderId="0" xfId="0" applyFont="1" applyAlignment="1">
      <alignment horizontal="center" vertical="center"/>
    </xf>
    <xf numFmtId="0" fontId="89" fillId="0" borderId="46" xfId="0" applyFont="1" applyBorder="1" applyAlignment="1">
      <alignment horizontal="center" vertical="center" wrapText="1"/>
    </xf>
    <xf numFmtId="0" fontId="89" fillId="0" borderId="49" xfId="0" applyFont="1" applyBorder="1" applyAlignment="1">
      <alignment horizontal="center" vertical="center"/>
    </xf>
    <xf numFmtId="0" fontId="89" fillId="0" borderId="46" xfId="0" applyFont="1" applyBorder="1" applyAlignment="1">
      <alignment horizontal="center" vertical="center"/>
    </xf>
    <xf numFmtId="0" fontId="89" fillId="0" borderId="10" xfId="0" applyFont="1" applyBorder="1" applyAlignment="1">
      <alignment horizontal="center" vertical="center" wrapText="1"/>
    </xf>
    <xf numFmtId="0" fontId="89" fillId="0" borderId="11" xfId="0" applyFont="1" applyBorder="1" applyAlignment="1">
      <alignment horizontal="center" vertical="center" wrapText="1"/>
    </xf>
    <xf numFmtId="0" fontId="89" fillId="0" borderId="17" xfId="0" applyFont="1" applyBorder="1" applyAlignment="1">
      <alignment horizontal="center" vertical="center" wrapText="1"/>
    </xf>
    <xf numFmtId="0" fontId="88" fillId="0" borderId="11" xfId="0" applyFont="1" applyBorder="1" applyAlignment="1">
      <alignment horizontal="center" vertical="center"/>
    </xf>
    <xf numFmtId="0" fontId="88" fillId="0" borderId="11" xfId="0" applyFont="1" applyBorder="1" applyAlignment="1">
      <alignment horizontal="left" vertical="center"/>
    </xf>
    <xf numFmtId="49" fontId="88" fillId="44" borderId="11" xfId="0" applyNumberFormat="1" applyFont="1" applyFill="1" applyBorder="1" applyAlignment="1">
      <alignment horizontal="center" vertical="center"/>
    </xf>
    <xf numFmtId="0" fontId="88" fillId="44" borderId="11" xfId="0" applyFont="1" applyFill="1" applyBorder="1" applyAlignment="1">
      <alignment horizontal="center" vertical="center"/>
    </xf>
    <xf numFmtId="2" fontId="88" fillId="44" borderId="11" xfId="0" applyNumberFormat="1" applyFont="1" applyFill="1" applyBorder="1" applyAlignment="1">
      <alignment horizontal="center" vertical="center"/>
    </xf>
    <xf numFmtId="49" fontId="88" fillId="44" borderId="17" xfId="0" applyNumberFormat="1" applyFont="1" applyFill="1" applyBorder="1" applyAlignment="1">
      <alignment horizontal="center" vertical="center"/>
    </xf>
    <xf numFmtId="49" fontId="88" fillId="44" borderId="54" xfId="0" applyNumberFormat="1" applyFont="1" applyFill="1" applyBorder="1" applyAlignment="1">
      <alignment horizontal="center" vertical="center"/>
    </xf>
    <xf numFmtId="2" fontId="88" fillId="44" borderId="18" xfId="0" applyNumberFormat="1" applyFont="1" applyFill="1" applyBorder="1" applyAlignment="1">
      <alignment horizontal="center" vertical="center"/>
    </xf>
    <xf numFmtId="0" fontId="88" fillId="0" borderId="18" xfId="0" applyFont="1" applyBorder="1" applyAlignment="1">
      <alignment horizontal="center" vertical="center"/>
    </xf>
    <xf numFmtId="0" fontId="91" fillId="0" borderId="11" xfId="0" applyFont="1" applyBorder="1" applyAlignment="1">
      <alignment horizontal="left" vertical="center"/>
    </xf>
    <xf numFmtId="0" fontId="91" fillId="0" borderId="11" xfId="0" applyFont="1" applyBorder="1" applyAlignment="1">
      <alignment horizontal="center" vertical="center"/>
    </xf>
    <xf numFmtId="0" fontId="89" fillId="0" borderId="15" xfId="0" applyFont="1" applyBorder="1" applyAlignment="1">
      <alignment horizontal="center" vertical="center" wrapText="1"/>
    </xf>
    <xf numFmtId="0" fontId="88" fillId="0" borderId="15" xfId="0" applyFont="1" applyBorder="1" applyAlignment="1">
      <alignment horizontal="center" vertical="center"/>
    </xf>
    <xf numFmtId="0" fontId="88" fillId="0" borderId="23" xfId="0" applyFont="1" applyBorder="1" applyAlignment="1">
      <alignment horizontal="left" vertical="center"/>
    </xf>
    <xf numFmtId="0" fontId="88" fillId="0" borderId="51" xfId="0" applyFont="1" applyBorder="1" applyAlignment="1">
      <alignment horizontal="left" vertical="center"/>
    </xf>
    <xf numFmtId="49" fontId="88" fillId="44" borderId="15" xfId="0" applyNumberFormat="1" applyFont="1" applyFill="1" applyBorder="1" applyAlignment="1">
      <alignment horizontal="center" vertical="center"/>
    </xf>
    <xf numFmtId="49" fontId="88" fillId="44" borderId="15" xfId="0" applyNumberFormat="1" applyFont="1" applyFill="1" applyBorder="1" applyAlignment="1">
      <alignment horizontal="center" vertical="center" wrapText="1"/>
    </xf>
    <xf numFmtId="0" fontId="88" fillId="44" borderId="15" xfId="0" applyFont="1" applyFill="1" applyBorder="1" applyAlignment="1">
      <alignment horizontal="center" vertical="center" wrapText="1"/>
    </xf>
    <xf numFmtId="0" fontId="88" fillId="44" borderId="23" xfId="0" applyFont="1" applyFill="1" applyBorder="1" applyAlignment="1">
      <alignment horizontal="center" vertical="center" wrapText="1"/>
    </xf>
    <xf numFmtId="0" fontId="88" fillId="44" borderId="15" xfId="0" applyFont="1" applyFill="1" applyBorder="1" applyAlignment="1">
      <alignment horizontal="center" vertical="center"/>
    </xf>
    <xf numFmtId="2" fontId="88" fillId="44" borderId="10" xfId="0" applyNumberFormat="1" applyFont="1" applyFill="1" applyBorder="1" applyAlignment="1">
      <alignment horizontal="center" vertical="center"/>
    </xf>
    <xf numFmtId="2" fontId="88" fillId="44" borderId="17" xfId="0" applyNumberFormat="1" applyFont="1" applyFill="1" applyBorder="1" applyAlignment="1">
      <alignment horizontal="center" vertical="center"/>
    </xf>
    <xf numFmtId="0" fontId="91" fillId="0" borderId="0" xfId="0" applyFont="1" applyAlignment="1">
      <alignment horizontal="left" vertical="center"/>
    </xf>
    <xf numFmtId="0" fontId="91" fillId="0" borderId="0" xfId="0" applyFont="1" applyAlignment="1">
      <alignment vertical="center"/>
    </xf>
    <xf numFmtId="0" fontId="88" fillId="0" borderId="17" xfId="0" applyFont="1" applyBorder="1" applyAlignment="1">
      <alignment horizontal="left" vertical="center"/>
    </xf>
    <xf numFmtId="0" fontId="88" fillId="0" borderId="18" xfId="0" applyFont="1" applyBorder="1" applyAlignment="1">
      <alignment horizontal="left" vertical="center"/>
    </xf>
    <xf numFmtId="49" fontId="88" fillId="44" borderId="11" xfId="0" applyNumberFormat="1" applyFont="1" applyFill="1" applyBorder="1" applyAlignment="1">
      <alignment horizontal="center" vertical="center" wrapText="1"/>
    </xf>
    <xf numFmtId="0" fontId="88" fillId="44" borderId="11" xfId="0" applyFont="1" applyFill="1" applyBorder="1" applyAlignment="1">
      <alignment horizontal="center" vertical="center" wrapText="1"/>
    </xf>
    <xf numFmtId="0" fontId="88" fillId="44" borderId="17" xfId="0" applyFont="1" applyFill="1" applyBorder="1" applyAlignment="1">
      <alignment horizontal="center" vertical="center" wrapText="1"/>
    </xf>
    <xf numFmtId="49" fontId="88" fillId="44" borderId="46" xfId="0" applyNumberFormat="1" applyFont="1" applyFill="1" applyBorder="1" applyAlignment="1">
      <alignment horizontal="center" vertical="center"/>
    </xf>
    <xf numFmtId="49" fontId="88" fillId="44" borderId="46" xfId="0" applyNumberFormat="1" applyFont="1" applyFill="1" applyBorder="1" applyAlignment="1">
      <alignment horizontal="center" vertical="center" wrapText="1"/>
    </xf>
    <xf numFmtId="0" fontId="88" fillId="44" borderId="46" xfId="0" applyFont="1" applyFill="1" applyBorder="1" applyAlignment="1">
      <alignment horizontal="center" vertical="center" wrapText="1"/>
    </xf>
    <xf numFmtId="0" fontId="88" fillId="44" borderId="50" xfId="0" applyFont="1" applyFill="1" applyBorder="1" applyAlignment="1">
      <alignment horizontal="center" vertical="center" wrapText="1"/>
    </xf>
    <xf numFmtId="0" fontId="88" fillId="44" borderId="46" xfId="0" applyFont="1" applyFill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49" fontId="88" fillId="33" borderId="11" xfId="0" applyNumberFormat="1" applyFont="1" applyFill="1" applyBorder="1" applyAlignment="1">
      <alignment horizontal="center" vertical="center"/>
    </xf>
    <xf numFmtId="0" fontId="88" fillId="33" borderId="11" xfId="0" applyFont="1" applyFill="1" applyBorder="1" applyAlignment="1">
      <alignment horizontal="center" vertical="center"/>
    </xf>
    <xf numFmtId="0" fontId="92" fillId="0" borderId="0" xfId="43" applyFont="1" applyAlignment="1">
      <alignment horizontal="right" vertical="center" wrapText="1"/>
    </xf>
    <xf numFmtId="0" fontId="85" fillId="0" borderId="10" xfId="0" applyFont="1" applyBorder="1" applyAlignment="1">
      <alignment horizontal="left" vertical="center"/>
    </xf>
    <xf numFmtId="49" fontId="85" fillId="0" borderId="10" xfId="43" applyNumberFormat="1" applyFont="1" applyBorder="1" applyAlignment="1">
      <alignment horizontal="center" vertical="center"/>
    </xf>
    <xf numFmtId="49" fontId="85" fillId="0" borderId="10" xfId="43" applyNumberFormat="1" applyFont="1" applyBorder="1" applyAlignment="1">
      <alignment horizontal="center" vertical="center" wrapText="1"/>
    </xf>
    <xf numFmtId="0" fontId="85" fillId="0" borderId="10" xfId="43" applyFont="1" applyBorder="1" applyAlignment="1">
      <alignment horizontal="center" vertical="center" wrapText="1"/>
    </xf>
    <xf numFmtId="0" fontId="87" fillId="0" borderId="10" xfId="42" applyFont="1" applyFill="1" applyBorder="1" applyAlignment="1">
      <alignment vertical="center"/>
    </xf>
    <xf numFmtId="0" fontId="87" fillId="0" borderId="10" xfId="42" applyFont="1" applyBorder="1" applyAlignment="1">
      <alignment vertical="center"/>
    </xf>
    <xf numFmtId="0" fontId="84" fillId="33" borderId="10" xfId="0" applyFont="1" applyFill="1" applyBorder="1" applyAlignment="1">
      <alignment horizontal="center" vertical="center" wrapText="1"/>
    </xf>
    <xf numFmtId="0" fontId="85" fillId="33" borderId="10" xfId="0" applyFont="1" applyFill="1" applyBorder="1" applyAlignment="1">
      <alignment horizontal="center" vertical="center"/>
    </xf>
    <xf numFmtId="0" fontId="85" fillId="33" borderId="10" xfId="0" applyFont="1" applyFill="1" applyBorder="1" applyAlignment="1">
      <alignment horizontal="left" vertical="center"/>
    </xf>
    <xf numFmtId="49" fontId="85" fillId="33" borderId="10" xfId="43" applyNumberFormat="1" applyFont="1" applyFill="1" applyBorder="1" applyAlignment="1">
      <alignment horizontal="center" vertical="center"/>
    </xf>
    <xf numFmtId="49" fontId="85" fillId="33" borderId="10" xfId="43" applyNumberFormat="1" applyFont="1" applyFill="1" applyBorder="1" applyAlignment="1">
      <alignment horizontal="center" vertical="center" wrapText="1"/>
    </xf>
    <xf numFmtId="0" fontId="85" fillId="33" borderId="10" xfId="43" applyFont="1" applyFill="1" applyBorder="1" applyAlignment="1">
      <alignment horizontal="center" vertical="center" wrapText="1"/>
    </xf>
    <xf numFmtId="0" fontId="85" fillId="33" borderId="10" xfId="43" applyFont="1" applyFill="1" applyBorder="1" applyAlignment="1">
      <alignment horizontal="center" vertical="center"/>
    </xf>
    <xf numFmtId="0" fontId="87" fillId="33" borderId="10" xfId="42" applyFont="1" applyFill="1" applyBorder="1" applyAlignment="1">
      <alignment vertical="center"/>
    </xf>
    <xf numFmtId="0" fontId="93" fillId="0" borderId="10" xfId="42" applyFont="1" applyBorder="1" applyAlignment="1">
      <alignment vertical="center"/>
    </xf>
    <xf numFmtId="0" fontId="93" fillId="0" borderId="10" xfId="42" applyFont="1" applyFill="1" applyBorder="1" applyAlignment="1">
      <alignment vertical="center"/>
    </xf>
    <xf numFmtId="0" fontId="84" fillId="33" borderId="10" xfId="0" applyFont="1" applyFill="1" applyBorder="1" applyAlignment="1">
      <alignment horizontal="center" vertical="center"/>
    </xf>
    <xf numFmtId="0" fontId="85" fillId="33" borderId="10" xfId="0" applyFont="1" applyFill="1" applyBorder="1" applyAlignment="1">
      <alignment horizontal="center" vertical="center" wrapText="1"/>
    </xf>
    <xf numFmtId="0" fontId="94" fillId="33" borderId="10" xfId="0" applyFont="1" applyFill="1" applyBorder="1" applyAlignment="1">
      <alignment horizontal="center" vertical="center"/>
    </xf>
    <xf numFmtId="0" fontId="84" fillId="35" borderId="10" xfId="0" applyFont="1" applyFill="1" applyBorder="1" applyAlignment="1">
      <alignment horizontal="center" vertical="center" wrapText="1"/>
    </xf>
    <xf numFmtId="0" fontId="85" fillId="35" borderId="10" xfId="0" applyFont="1" applyFill="1" applyBorder="1" applyAlignment="1">
      <alignment horizontal="left" vertical="center"/>
    </xf>
    <xf numFmtId="49" fontId="85" fillId="35" borderId="10" xfId="43" applyNumberFormat="1" applyFont="1" applyFill="1" applyBorder="1" applyAlignment="1">
      <alignment horizontal="center" vertical="center"/>
    </xf>
    <xf numFmtId="49" fontId="85" fillId="35" borderId="10" xfId="43" applyNumberFormat="1" applyFont="1" applyFill="1" applyBorder="1" applyAlignment="1">
      <alignment horizontal="center" vertical="center" wrapText="1"/>
    </xf>
    <xf numFmtId="0" fontId="85" fillId="35" borderId="10" xfId="43" applyFont="1" applyFill="1" applyBorder="1" applyAlignment="1">
      <alignment horizontal="center" vertical="center" wrapText="1"/>
    </xf>
    <xf numFmtId="0" fontId="87" fillId="35" borderId="10" xfId="42" applyFont="1" applyFill="1" applyBorder="1" applyAlignment="1">
      <alignment vertical="center"/>
    </xf>
    <xf numFmtId="0" fontId="93" fillId="35" borderId="0" xfId="42" applyFont="1" applyFill="1" applyAlignment="1">
      <alignment horizontal="left" vertical="center"/>
    </xf>
    <xf numFmtId="0" fontId="85" fillId="0" borderId="10" xfId="0" applyFont="1" applyBorder="1" applyAlignment="1">
      <alignment vertical="center"/>
    </xf>
    <xf numFmtId="0" fontId="95" fillId="0" borderId="10" xfId="0" applyFont="1" applyBorder="1" applyAlignment="1">
      <alignment horizontal="center" vertical="center"/>
    </xf>
    <xf numFmtId="0" fontId="85" fillId="0" borderId="0" xfId="43" applyFont="1" applyAlignment="1">
      <alignment horizontal="center" vertical="center" wrapText="1"/>
    </xf>
    <xf numFmtId="0" fontId="85" fillId="0" borderId="0" xfId="43" applyFont="1" applyAlignment="1">
      <alignment horizontal="center" vertical="center"/>
    </xf>
    <xf numFmtId="0" fontId="85" fillId="0" borderId="10" xfId="43" applyFont="1" applyBorder="1" applyAlignment="1">
      <alignment horizontal="left" vertical="center" wrapText="1"/>
    </xf>
    <xf numFmtId="0" fontId="87" fillId="0" borderId="0" xfId="42" applyFont="1" applyAlignment="1">
      <alignment horizontal="left" vertical="center"/>
    </xf>
    <xf numFmtId="0" fontId="85" fillId="0" borderId="0" xfId="0" applyFont="1" applyAlignment="1">
      <alignment horizontal="left" vertical="center"/>
    </xf>
    <xf numFmtId="0" fontId="85" fillId="0" borderId="0" xfId="0" applyFont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8" xfId="0" applyFont="1" applyBorder="1" applyAlignment="1">
      <alignment horizontal="center" vertical="center" wrapText="1"/>
    </xf>
    <xf numFmtId="0" fontId="84" fillId="45" borderId="11" xfId="0" applyFont="1" applyFill="1" applyBorder="1" applyAlignment="1">
      <alignment horizontal="center" vertical="center" wrapText="1"/>
    </xf>
    <xf numFmtId="0" fontId="85" fillId="45" borderId="11" xfId="0" applyFont="1" applyFill="1" applyBorder="1" applyAlignment="1">
      <alignment horizontal="center" vertical="center"/>
    </xf>
    <xf numFmtId="0" fontId="85" fillId="45" borderId="17" xfId="0" applyFont="1" applyFill="1" applyBorder="1" applyAlignment="1">
      <alignment horizontal="left" vertical="center"/>
    </xf>
    <xf numFmtId="0" fontId="85" fillId="45" borderId="18" xfId="0" applyFont="1" applyFill="1" applyBorder="1" applyAlignment="1">
      <alignment horizontal="center" vertical="center"/>
    </xf>
    <xf numFmtId="0" fontId="85" fillId="45" borderId="11" xfId="0" applyFont="1" applyFill="1" applyBorder="1" applyAlignment="1">
      <alignment horizontal="center" vertical="center" wrapText="1"/>
    </xf>
    <xf numFmtId="0" fontId="95" fillId="45" borderId="11" xfId="0" applyFont="1" applyFill="1" applyBorder="1" applyAlignment="1">
      <alignment horizontal="center" vertical="center" wrapText="1"/>
    </xf>
    <xf numFmtId="3" fontId="95" fillId="45" borderId="11" xfId="0" applyNumberFormat="1" applyFont="1" applyFill="1" applyBorder="1" applyAlignment="1">
      <alignment horizontal="center" vertical="center" wrapText="1"/>
    </xf>
    <xf numFmtId="0" fontId="93" fillId="0" borderId="0" xfId="42" applyFont="1" applyAlignment="1">
      <alignment horizontal="center" vertical="center"/>
    </xf>
    <xf numFmtId="0" fontId="93" fillId="0" borderId="55" xfId="42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6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97" fillId="0" borderId="0" xfId="0" applyFont="1" applyAlignment="1">
      <alignment horizontal="left"/>
    </xf>
    <xf numFmtId="0" fontId="98" fillId="0" borderId="0" xfId="0" applyFont="1" applyAlignment="1">
      <alignment horizontal="left"/>
    </xf>
    <xf numFmtId="0" fontId="99" fillId="0" borderId="0" xfId="0" applyFont="1"/>
    <xf numFmtId="0" fontId="100" fillId="0" borderId="0" xfId="0" applyFont="1" applyAlignment="1">
      <alignment horizontal="left"/>
    </xf>
    <xf numFmtId="0" fontId="101" fillId="0" borderId="0" xfId="0" applyFont="1"/>
    <xf numFmtId="0" fontId="98" fillId="0" borderId="0" xfId="0" applyFont="1"/>
    <xf numFmtId="0" fontId="27" fillId="0" borderId="0" xfId="0" applyFont="1" applyAlignment="1">
      <alignment horizontal="left"/>
    </xf>
    <xf numFmtId="0" fontId="102" fillId="0" borderId="0" xfId="0" applyFont="1" applyAlignment="1">
      <alignment horizontal="left"/>
    </xf>
    <xf numFmtId="0" fontId="103" fillId="0" borderId="0" xfId="0" applyFont="1" applyAlignment="1">
      <alignment horizontal="left"/>
    </xf>
    <xf numFmtId="0" fontId="104" fillId="0" borderId="0" xfId="0" applyFont="1"/>
    <xf numFmtId="0" fontId="105" fillId="0" borderId="0" xfId="0" applyFont="1" applyAlignment="1">
      <alignment horizontal="left"/>
    </xf>
    <xf numFmtId="0" fontId="106" fillId="0" borderId="0" xfId="0" applyFont="1"/>
    <xf numFmtId="0" fontId="103" fillId="0" borderId="0" xfId="0" applyFont="1"/>
    <xf numFmtId="0" fontId="4" fillId="38" borderId="10" xfId="0" applyFont="1" applyFill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7" fillId="0" borderId="0" xfId="0" applyFont="1"/>
    <xf numFmtId="0" fontId="4" fillId="35" borderId="11" xfId="0" applyFont="1" applyFill="1" applyBorder="1" applyAlignment="1">
      <alignment horizontal="center" vertical="center" wrapText="1"/>
    </xf>
    <xf numFmtId="49" fontId="4" fillId="35" borderId="11" xfId="0" applyNumberFormat="1" applyFont="1" applyFill="1" applyBorder="1" applyAlignment="1">
      <alignment horizontal="center" vertical="center"/>
    </xf>
    <xf numFmtId="0" fontId="4" fillId="35" borderId="18" xfId="0" applyFont="1" applyFill="1" applyBorder="1" applyAlignment="1">
      <alignment horizontal="left" vertical="center"/>
    </xf>
    <xf numFmtId="0" fontId="4" fillId="35" borderId="17" xfId="0" applyFont="1" applyFill="1" applyBorder="1" applyAlignment="1">
      <alignment horizontal="left" vertical="center"/>
    </xf>
    <xf numFmtId="0" fontId="4" fillId="35" borderId="11" xfId="0" applyFont="1" applyFill="1" applyBorder="1" applyAlignment="1">
      <alignment horizontal="center" vertical="center"/>
    </xf>
    <xf numFmtId="0" fontId="4" fillId="35" borderId="0" xfId="0" applyFont="1" applyFill="1"/>
    <xf numFmtId="0" fontId="107" fillId="33" borderId="11" xfId="0" applyFont="1" applyFill="1" applyBorder="1" applyAlignment="1">
      <alignment horizontal="center" vertical="center" wrapText="1"/>
    </xf>
    <xf numFmtId="3" fontId="17" fillId="33" borderId="11" xfId="0" applyNumberFormat="1" applyFont="1" applyFill="1" applyBorder="1" applyAlignment="1">
      <alignment horizontal="center" vertical="center" wrapText="1"/>
    </xf>
    <xf numFmtId="3" fontId="107" fillId="33" borderId="11" xfId="0" applyNumberFormat="1" applyFont="1" applyFill="1" applyBorder="1" applyAlignment="1">
      <alignment horizontal="center" vertical="center" wrapText="1"/>
    </xf>
    <xf numFmtId="0" fontId="4" fillId="33" borderId="18" xfId="0" applyFont="1" applyFill="1" applyBorder="1" applyAlignment="1">
      <alignment horizontal="left" vertical="center"/>
    </xf>
    <xf numFmtId="0" fontId="4" fillId="33" borderId="17" xfId="0" applyFont="1" applyFill="1" applyBorder="1" applyAlignment="1">
      <alignment horizontal="left" vertical="center"/>
    </xf>
    <xf numFmtId="0" fontId="108" fillId="0" borderId="0" xfId="0" applyFont="1" applyAlignment="1">
      <alignment horizontal="left"/>
    </xf>
    <xf numFmtId="0" fontId="27" fillId="33" borderId="10" xfId="0" applyFont="1" applyFill="1" applyBorder="1" applyAlignment="1">
      <alignment horizontal="center" vertical="center"/>
    </xf>
    <xf numFmtId="0" fontId="109" fillId="33" borderId="56" xfId="0" applyFont="1" applyFill="1" applyBorder="1" applyAlignment="1">
      <alignment horizontal="center" vertical="center"/>
    </xf>
    <xf numFmtId="0" fontId="108" fillId="0" borderId="0" xfId="42" applyFont="1" applyAlignment="1">
      <alignment horizontal="left"/>
    </xf>
    <xf numFmtId="0" fontId="108" fillId="35" borderId="10" xfId="42" applyNumberFormat="1" applyFont="1" applyFill="1" applyBorder="1" applyAlignment="1" applyProtection="1">
      <alignment horizontal="left" vertical="center"/>
    </xf>
    <xf numFmtId="0" fontId="25" fillId="33" borderId="57" xfId="0" applyFont="1" applyFill="1" applyBorder="1" applyAlignment="1">
      <alignment horizontal="center" vertical="center" wrapText="1"/>
    </xf>
    <xf numFmtId="0" fontId="107" fillId="33" borderId="10" xfId="0" applyFont="1" applyFill="1" applyBorder="1" applyAlignment="1">
      <alignment horizontal="center" vertical="center"/>
    </xf>
    <xf numFmtId="0" fontId="109" fillId="33" borderId="10" xfId="0" applyFont="1" applyFill="1" applyBorder="1" applyAlignment="1">
      <alignment horizontal="center" vertical="center"/>
    </xf>
    <xf numFmtId="165" fontId="17" fillId="33" borderId="10" xfId="0" applyNumberFormat="1" applyFont="1" applyFill="1" applyBorder="1" applyAlignment="1">
      <alignment horizontal="center" vertical="center"/>
    </xf>
    <xf numFmtId="0" fontId="19" fillId="0" borderId="57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0" xfId="43" applyFont="1" applyBorder="1" applyAlignment="1">
      <alignment horizontal="center" vertical="center" wrapText="1"/>
    </xf>
    <xf numFmtId="3" fontId="4" fillId="0" borderId="10" xfId="43" applyNumberFormat="1" applyFont="1" applyBorder="1" applyAlignment="1">
      <alignment horizontal="center" vertical="center" wrapText="1"/>
    </xf>
    <xf numFmtId="0" fontId="4" fillId="0" borderId="10" xfId="43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1" fillId="33" borderId="10" xfId="42" applyFill="1" applyBorder="1" applyAlignment="1">
      <alignment horizontal="center" vertical="center"/>
    </xf>
    <xf numFmtId="3" fontId="4" fillId="33" borderId="22" xfId="0" applyNumberFormat="1" applyFont="1" applyFill="1" applyBorder="1" applyAlignment="1">
      <alignment horizontal="center" vertical="center"/>
    </xf>
    <xf numFmtId="0" fontId="4" fillId="33" borderId="22" xfId="0" applyFont="1" applyFill="1" applyBorder="1" applyAlignment="1">
      <alignment horizontal="center" vertical="center"/>
    </xf>
    <xf numFmtId="0" fontId="4" fillId="33" borderId="10" xfId="43" applyFont="1" applyFill="1" applyBorder="1" applyAlignment="1">
      <alignment horizontal="center" vertical="center" wrapText="1"/>
    </xf>
    <xf numFmtId="0" fontId="4" fillId="33" borderId="46" xfId="43" applyFont="1" applyFill="1" applyBorder="1" applyAlignment="1">
      <alignment horizontal="center" vertical="center" wrapText="1"/>
    </xf>
    <xf numFmtId="49" fontId="4" fillId="33" borderId="46" xfId="43" applyNumberFormat="1" applyFont="1" applyFill="1" applyBorder="1" applyAlignment="1">
      <alignment horizontal="center" vertical="center" wrapText="1"/>
    </xf>
    <xf numFmtId="49" fontId="4" fillId="33" borderId="46" xfId="43" applyNumberFormat="1" applyFont="1" applyFill="1" applyBorder="1" applyAlignment="1">
      <alignment horizontal="center" vertical="center"/>
    </xf>
    <xf numFmtId="0" fontId="4" fillId="33" borderId="49" xfId="0" applyFont="1" applyFill="1" applyBorder="1" applyAlignment="1">
      <alignment horizontal="left" vertical="center"/>
    </xf>
    <xf numFmtId="0" fontId="4" fillId="33" borderId="50" xfId="0" applyFont="1" applyFill="1" applyBorder="1" applyAlignment="1">
      <alignment horizontal="left" vertical="center"/>
    </xf>
    <xf numFmtId="0" fontId="4" fillId="33" borderId="46" xfId="0" applyFont="1" applyFill="1" applyBorder="1" applyAlignment="1">
      <alignment horizontal="center" vertical="center"/>
    </xf>
    <xf numFmtId="0" fontId="19" fillId="33" borderId="46" xfId="0" applyFont="1" applyFill="1" applyBorder="1" applyAlignment="1">
      <alignment horizontal="center" vertical="center" wrapText="1"/>
    </xf>
    <xf numFmtId="0" fontId="21" fillId="46" borderId="0" xfId="42" applyFill="1" applyAlignment="1">
      <alignment horizontal="center" vertical="center"/>
    </xf>
    <xf numFmtId="0" fontId="21" fillId="33" borderId="0" xfId="42" applyFill="1" applyAlignment="1">
      <alignment horizontal="center" vertical="center"/>
    </xf>
    <xf numFmtId="3" fontId="4" fillId="33" borderId="10" xfId="0" applyNumberFormat="1" applyFont="1" applyFill="1" applyBorder="1" applyAlignment="1">
      <alignment horizontal="center" vertical="center"/>
    </xf>
    <xf numFmtId="0" fontId="4" fillId="37" borderId="10" xfId="43" applyFont="1" applyFill="1" applyBorder="1" applyAlignment="1">
      <alignment horizontal="center" vertical="center" wrapText="1"/>
    </xf>
    <xf numFmtId="0" fontId="4" fillId="37" borderId="11" xfId="43" applyFont="1" applyFill="1" applyBorder="1" applyAlignment="1">
      <alignment horizontal="center" vertical="center" wrapText="1"/>
    </xf>
    <xf numFmtId="0" fontId="4" fillId="33" borderId="11" xfId="43" applyFont="1" applyFill="1" applyBorder="1" applyAlignment="1">
      <alignment horizontal="center" vertical="center" wrapText="1"/>
    </xf>
    <xf numFmtId="49" fontId="4" fillId="33" borderId="11" xfId="43" applyNumberFormat="1" applyFont="1" applyFill="1" applyBorder="1" applyAlignment="1">
      <alignment horizontal="center" vertical="center" wrapText="1"/>
    </xf>
    <xf numFmtId="49" fontId="4" fillId="33" borderId="11" xfId="43" applyNumberFormat="1" applyFont="1" applyFill="1" applyBorder="1" applyAlignment="1">
      <alignment horizontal="center" vertical="center"/>
    </xf>
    <xf numFmtId="3" fontId="110" fillId="33" borderId="10" xfId="0" applyNumberFormat="1" applyFont="1" applyFill="1" applyBorder="1" applyAlignment="1">
      <alignment horizontal="center" vertical="center"/>
    </xf>
    <xf numFmtId="0" fontId="4" fillId="33" borderId="15" xfId="43" applyFont="1" applyFill="1" applyBorder="1" applyAlignment="1">
      <alignment horizontal="center" vertical="center" wrapText="1"/>
    </xf>
    <xf numFmtId="49" fontId="4" fillId="33" borderId="15" xfId="43" applyNumberFormat="1" applyFont="1" applyFill="1" applyBorder="1" applyAlignment="1">
      <alignment horizontal="center" vertical="center" wrapText="1"/>
    </xf>
    <xf numFmtId="49" fontId="4" fillId="33" borderId="15" xfId="43" applyNumberFormat="1" applyFont="1" applyFill="1" applyBorder="1" applyAlignment="1">
      <alignment horizontal="center" vertical="center"/>
    </xf>
    <xf numFmtId="3" fontId="21" fillId="33" borderId="10" xfId="42" applyNumberFormat="1" applyFill="1" applyBorder="1" applyAlignment="1">
      <alignment horizontal="center" vertical="center"/>
    </xf>
    <xf numFmtId="3" fontId="4" fillId="33" borderId="16" xfId="0" applyNumberFormat="1" applyFont="1" applyFill="1" applyBorder="1" applyAlignment="1">
      <alignment horizontal="center" vertical="center"/>
    </xf>
    <xf numFmtId="0" fontId="4" fillId="47" borderId="0" xfId="43" applyFont="1" applyFill="1" applyAlignment="1">
      <alignment horizontal="center" vertical="center"/>
    </xf>
    <xf numFmtId="0" fontId="83" fillId="0" borderId="0" xfId="42" applyFont="1" applyAlignment="1">
      <alignment vertical="center"/>
    </xf>
    <xf numFmtId="0" fontId="83" fillId="0" borderId="0" xfId="42" applyFont="1" applyBorder="1" applyAlignment="1">
      <alignment vertical="center"/>
    </xf>
    <xf numFmtId="0" fontId="111" fillId="35" borderId="0" xfId="42" applyFont="1" applyFill="1" applyBorder="1" applyAlignment="1">
      <alignment vertical="center"/>
    </xf>
    <xf numFmtId="0" fontId="4" fillId="35" borderId="0" xfId="43" applyFont="1" applyFill="1" applyAlignment="1">
      <alignment horizontal="center" vertical="center"/>
    </xf>
    <xf numFmtId="0" fontId="4" fillId="35" borderId="0" xfId="43" applyFont="1" applyFill="1" applyAlignment="1">
      <alignment horizontal="center" vertical="center" wrapText="1"/>
    </xf>
    <xf numFmtId="49" fontId="4" fillId="35" borderId="0" xfId="43" applyNumberFormat="1" applyFont="1" applyFill="1" applyAlignment="1">
      <alignment horizontal="center" vertical="center" wrapText="1"/>
    </xf>
    <xf numFmtId="49" fontId="4" fillId="35" borderId="0" xfId="43" applyNumberFormat="1" applyFont="1" applyFill="1" applyAlignment="1">
      <alignment horizontal="center" vertical="center"/>
    </xf>
    <xf numFmtId="0" fontId="4" fillId="35" borderId="0" xfId="0" applyFont="1" applyFill="1" applyAlignment="1">
      <alignment horizontal="left" vertical="center"/>
    </xf>
    <xf numFmtId="0" fontId="19" fillId="35" borderId="0" xfId="0" applyFont="1" applyFill="1" applyAlignment="1">
      <alignment horizontal="center" vertical="center" wrapText="1"/>
    </xf>
    <xf numFmtId="0" fontId="83" fillId="0" borderId="36" xfId="42" applyFont="1" applyBorder="1" applyAlignment="1">
      <alignment vertical="center"/>
    </xf>
    <xf numFmtId="0" fontId="111" fillId="33" borderId="36" xfId="42" applyFont="1" applyFill="1" applyBorder="1" applyAlignment="1">
      <alignment vertical="center"/>
    </xf>
    <xf numFmtId="0" fontId="4" fillId="33" borderId="58" xfId="43" applyFont="1" applyFill="1" applyBorder="1" applyAlignment="1">
      <alignment horizontal="center" vertical="center"/>
    </xf>
    <xf numFmtId="0" fontId="4" fillId="33" borderId="59" xfId="43" applyFont="1" applyFill="1" applyBorder="1" applyAlignment="1">
      <alignment horizontal="center" vertical="center" wrapText="1"/>
    </xf>
    <xf numFmtId="0" fontId="4" fillId="33" borderId="59" xfId="0" applyFont="1" applyFill="1" applyBorder="1" applyAlignment="1">
      <alignment horizontal="center" vertical="center"/>
    </xf>
    <xf numFmtId="49" fontId="4" fillId="33" borderId="59" xfId="43" applyNumberFormat="1" applyFont="1" applyFill="1" applyBorder="1" applyAlignment="1">
      <alignment horizontal="center" vertical="center" wrapText="1"/>
    </xf>
    <xf numFmtId="49" fontId="4" fillId="33" borderId="60" xfId="43" applyNumberFormat="1" applyFont="1" applyFill="1" applyBorder="1" applyAlignment="1">
      <alignment horizontal="center" vertical="center"/>
    </xf>
    <xf numFmtId="0" fontId="4" fillId="33" borderId="36" xfId="0" applyFont="1" applyFill="1" applyBorder="1" applyAlignment="1">
      <alignment horizontal="left" vertical="center"/>
    </xf>
    <xf numFmtId="0" fontId="4" fillId="33" borderId="58" xfId="0" applyFont="1" applyFill="1" applyBorder="1" applyAlignment="1">
      <alignment horizontal="left" vertical="center"/>
    </xf>
    <xf numFmtId="0" fontId="19" fillId="33" borderId="61" xfId="0" applyFont="1" applyFill="1" applyBorder="1" applyAlignment="1">
      <alignment horizontal="center" vertical="center" wrapText="1"/>
    </xf>
    <xf numFmtId="0" fontId="21" fillId="0" borderId="62" xfId="42" applyBorder="1" applyAlignment="1">
      <alignment vertical="center"/>
    </xf>
    <xf numFmtId="0" fontId="83" fillId="33" borderId="62" xfId="42" applyFont="1" applyFill="1" applyBorder="1" applyAlignment="1">
      <alignment horizontal="center" vertical="center"/>
    </xf>
    <xf numFmtId="0" fontId="4" fillId="33" borderId="63" xfId="43" applyFont="1" applyFill="1" applyBorder="1" applyAlignment="1">
      <alignment horizontal="center" vertical="center"/>
    </xf>
    <xf numFmtId="0" fontId="4" fillId="33" borderId="64" xfId="43" applyFont="1" applyFill="1" applyBorder="1" applyAlignment="1">
      <alignment horizontal="center" vertical="center" wrapText="1"/>
    </xf>
    <xf numFmtId="0" fontId="4" fillId="33" borderId="64" xfId="0" applyFont="1" applyFill="1" applyBorder="1" applyAlignment="1">
      <alignment horizontal="center" vertical="center"/>
    </xf>
    <xf numFmtId="0" fontId="4" fillId="33" borderId="65" xfId="43" applyFont="1" applyFill="1" applyBorder="1" applyAlignment="1">
      <alignment horizontal="center" vertical="center"/>
    </xf>
    <xf numFmtId="0" fontId="4" fillId="33" borderId="66" xfId="43" applyFont="1" applyFill="1" applyBorder="1" applyAlignment="1">
      <alignment horizontal="center" vertical="center"/>
    </xf>
    <xf numFmtId="49" fontId="4" fillId="33" borderId="64" xfId="43" applyNumberFormat="1" applyFont="1" applyFill="1" applyBorder="1" applyAlignment="1">
      <alignment horizontal="center" vertical="center" wrapText="1"/>
    </xf>
    <xf numFmtId="49" fontId="4" fillId="33" borderId="67" xfId="43" applyNumberFormat="1" applyFont="1" applyFill="1" applyBorder="1" applyAlignment="1">
      <alignment horizontal="center" vertical="center"/>
    </xf>
    <xf numFmtId="0" fontId="4" fillId="33" borderId="62" xfId="0" applyFont="1" applyFill="1" applyBorder="1" applyAlignment="1">
      <alignment horizontal="center" vertical="center"/>
    </xf>
    <xf numFmtId="0" fontId="4" fillId="33" borderId="68" xfId="0" applyFont="1" applyFill="1" applyBorder="1" applyAlignment="1">
      <alignment horizontal="left" vertical="center"/>
    </xf>
    <xf numFmtId="0" fontId="4" fillId="33" borderId="69" xfId="0" applyFont="1" applyFill="1" applyBorder="1" applyAlignment="1">
      <alignment horizontal="center" vertical="center"/>
    </xf>
    <xf numFmtId="0" fontId="19" fillId="33" borderId="70" xfId="0" applyFont="1" applyFill="1" applyBorder="1" applyAlignment="1">
      <alignment horizontal="center" vertical="center" wrapText="1"/>
    </xf>
    <xf numFmtId="0" fontId="21" fillId="0" borderId="36" xfId="42" applyBorder="1" applyAlignment="1">
      <alignment vertical="center"/>
    </xf>
    <xf numFmtId="0" fontId="4" fillId="33" borderId="36" xfId="43" applyFont="1" applyFill="1" applyBorder="1" applyAlignment="1">
      <alignment horizontal="center" vertical="center"/>
    </xf>
    <xf numFmtId="0" fontId="4" fillId="47" borderId="12" xfId="43" applyFont="1" applyFill="1" applyBorder="1" applyAlignment="1">
      <alignment horizontal="center" vertical="center"/>
    </xf>
    <xf numFmtId="0" fontId="4" fillId="47" borderId="0" xfId="43" applyFont="1" applyFill="1" applyAlignment="1">
      <alignment horizontal="center" vertical="center" wrapText="1"/>
    </xf>
    <xf numFmtId="49" fontId="4" fillId="47" borderId="0" xfId="43" applyNumberFormat="1" applyFont="1" applyFill="1" applyAlignment="1">
      <alignment horizontal="center" vertical="center" wrapText="1"/>
    </xf>
    <xf numFmtId="49" fontId="4" fillId="47" borderId="0" xfId="43" applyNumberFormat="1" applyFont="1" applyFill="1" applyAlignment="1">
      <alignment horizontal="center" vertical="center"/>
    </xf>
    <xf numFmtId="0" fontId="4" fillId="47" borderId="71" xfId="0" applyFont="1" applyFill="1" applyBorder="1" applyAlignment="1">
      <alignment horizontal="left" vertical="center"/>
    </xf>
    <xf numFmtId="0" fontId="4" fillId="47" borderId="45" xfId="0" applyFont="1" applyFill="1" applyBorder="1" applyAlignment="1">
      <alignment horizontal="left" vertical="center"/>
    </xf>
    <xf numFmtId="0" fontId="19" fillId="0" borderId="72" xfId="0" applyFont="1" applyBorder="1" applyAlignment="1">
      <alignment horizontal="center" vertical="center" wrapText="1"/>
    </xf>
    <xf numFmtId="0" fontId="4" fillId="33" borderId="62" xfId="43" applyFont="1" applyFill="1" applyBorder="1" applyAlignment="1">
      <alignment horizontal="center" vertical="center"/>
    </xf>
    <xf numFmtId="0" fontId="4" fillId="33" borderId="73" xfId="43" applyFont="1" applyFill="1" applyBorder="1" applyAlignment="1">
      <alignment horizontal="center" vertical="center"/>
    </xf>
    <xf numFmtId="0" fontId="4" fillId="33" borderId="74" xfId="43" applyFont="1" applyFill="1" applyBorder="1" applyAlignment="1">
      <alignment horizontal="center" vertical="center" wrapText="1"/>
    </xf>
    <xf numFmtId="0" fontId="4" fillId="33" borderId="75" xfId="43" applyFont="1" applyFill="1" applyBorder="1" applyAlignment="1">
      <alignment horizontal="center" vertical="center" wrapText="1"/>
    </xf>
    <xf numFmtId="0" fontId="4" fillId="33" borderId="76" xfId="43" applyFont="1" applyFill="1" applyBorder="1" applyAlignment="1">
      <alignment horizontal="center" vertical="center" wrapText="1"/>
    </xf>
    <xf numFmtId="49" fontId="4" fillId="33" borderId="75" xfId="43" applyNumberFormat="1" applyFont="1" applyFill="1" applyBorder="1" applyAlignment="1">
      <alignment horizontal="center" vertical="center" wrapText="1"/>
    </xf>
    <xf numFmtId="49" fontId="4" fillId="33" borderId="76" xfId="43" applyNumberFormat="1" applyFont="1" applyFill="1" applyBorder="1" applyAlignment="1">
      <alignment horizontal="center" vertical="center"/>
    </xf>
    <xf numFmtId="0" fontId="4" fillId="33" borderId="25" xfId="0" applyFont="1" applyFill="1" applyBorder="1" applyAlignment="1">
      <alignment horizontal="center" vertical="center"/>
    </xf>
    <xf numFmtId="0" fontId="4" fillId="33" borderId="74" xfId="0" applyFont="1" applyFill="1" applyBorder="1" applyAlignment="1">
      <alignment horizontal="left" vertical="center"/>
    </xf>
    <xf numFmtId="0" fontId="4" fillId="33" borderId="77" xfId="0" applyFont="1" applyFill="1" applyBorder="1" applyAlignment="1">
      <alignment horizontal="center" vertical="center"/>
    </xf>
    <xf numFmtId="0" fontId="19" fillId="33" borderId="78" xfId="0" applyFont="1" applyFill="1" applyBorder="1" applyAlignment="1">
      <alignment horizontal="center" vertical="center" wrapText="1"/>
    </xf>
    <xf numFmtId="0" fontId="4" fillId="47" borderId="38" xfId="43" applyFont="1" applyFill="1" applyBorder="1" applyAlignment="1">
      <alignment horizontal="center" vertical="center"/>
    </xf>
    <xf numFmtId="0" fontId="4" fillId="47" borderId="22" xfId="43" applyFont="1" applyFill="1" applyBorder="1" applyAlignment="1">
      <alignment horizontal="center" vertical="center"/>
    </xf>
    <xf numFmtId="0" fontId="4" fillId="47" borderId="22" xfId="0" applyFont="1" applyFill="1" applyBorder="1" applyAlignment="1">
      <alignment horizontal="center" vertical="center"/>
    </xf>
    <xf numFmtId="49" fontId="4" fillId="47" borderId="46" xfId="43" applyNumberFormat="1" applyFont="1" applyFill="1" applyBorder="1" applyAlignment="1">
      <alignment horizontal="center" vertical="center"/>
    </xf>
    <xf numFmtId="49" fontId="4" fillId="47" borderId="22" xfId="43" applyNumberFormat="1" applyFont="1" applyFill="1" applyBorder="1" applyAlignment="1">
      <alignment horizontal="center" vertical="center"/>
    </xf>
    <xf numFmtId="49" fontId="4" fillId="47" borderId="50" xfId="43" applyNumberFormat="1" applyFont="1" applyFill="1" applyBorder="1" applyAlignment="1">
      <alignment horizontal="center" vertical="center"/>
    </xf>
    <xf numFmtId="49" fontId="4" fillId="47" borderId="49" xfId="43" applyNumberFormat="1" applyFont="1" applyFill="1" applyBorder="1" applyAlignment="1">
      <alignment horizontal="center" vertical="center"/>
    </xf>
    <xf numFmtId="0" fontId="4" fillId="47" borderId="79" xfId="0" applyFont="1" applyFill="1" applyBorder="1" applyAlignment="1">
      <alignment horizontal="left" vertical="center"/>
    </xf>
    <xf numFmtId="0" fontId="4" fillId="47" borderId="50" xfId="0" applyFont="1" applyFill="1" applyBorder="1" applyAlignment="1">
      <alignment horizontal="left" vertical="center"/>
    </xf>
    <xf numFmtId="0" fontId="4" fillId="47" borderId="0" xfId="0" applyFont="1" applyFill="1" applyAlignment="1">
      <alignment horizontal="center" vertical="center"/>
    </xf>
    <xf numFmtId="0" fontId="19" fillId="0" borderId="46" xfId="0" applyFont="1" applyBorder="1" applyAlignment="1">
      <alignment horizontal="center" vertical="center" wrapText="1"/>
    </xf>
    <xf numFmtId="0" fontId="4" fillId="33" borderId="37" xfId="43" applyFont="1" applyFill="1" applyBorder="1" applyAlignment="1">
      <alignment horizontal="center" vertical="center"/>
    </xf>
    <xf numFmtId="0" fontId="4" fillId="37" borderId="10" xfId="43" applyFont="1" applyFill="1" applyBorder="1" applyAlignment="1">
      <alignment horizontal="center" vertical="center"/>
    </xf>
    <xf numFmtId="49" fontId="4" fillId="37" borderId="11" xfId="43" applyNumberFormat="1" applyFont="1" applyFill="1" applyBorder="1" applyAlignment="1">
      <alignment horizontal="center" vertical="center"/>
    </xf>
    <xf numFmtId="49" fontId="4" fillId="33" borderId="18" xfId="43" applyNumberFormat="1" applyFont="1" applyFill="1" applyBorder="1" applyAlignment="1">
      <alignment horizontal="center" vertical="center"/>
    </xf>
    <xf numFmtId="0" fontId="4" fillId="33" borderId="10" xfId="43" applyFont="1" applyFill="1" applyBorder="1" applyAlignment="1">
      <alignment horizontal="center" vertical="center"/>
    </xf>
    <xf numFmtId="49" fontId="4" fillId="33" borderId="50" xfId="43" applyNumberFormat="1" applyFont="1" applyFill="1" applyBorder="1" applyAlignment="1">
      <alignment horizontal="center" vertical="center"/>
    </xf>
    <xf numFmtId="0" fontId="4" fillId="33" borderId="80" xfId="0" applyFont="1" applyFill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21" fillId="0" borderId="65" xfId="42" applyBorder="1" applyAlignment="1">
      <alignment vertical="center"/>
    </xf>
    <xf numFmtId="0" fontId="4" fillId="33" borderId="82" xfId="43" applyFont="1" applyFill="1" applyBorder="1" applyAlignment="1">
      <alignment horizontal="center" vertical="center"/>
    </xf>
    <xf numFmtId="0" fontId="4" fillId="33" borderId="66" xfId="0" applyFont="1" applyFill="1" applyBorder="1" applyAlignment="1">
      <alignment horizontal="center" vertical="center"/>
    </xf>
    <xf numFmtId="49" fontId="4" fillId="33" borderId="83" xfId="43" applyNumberFormat="1" applyFont="1" applyFill="1" applyBorder="1" applyAlignment="1">
      <alignment horizontal="center" vertical="center"/>
    </xf>
    <xf numFmtId="49" fontId="4" fillId="33" borderId="66" xfId="43" applyNumberFormat="1" applyFont="1" applyFill="1" applyBorder="1" applyAlignment="1">
      <alignment horizontal="center" vertical="center"/>
    </xf>
    <xf numFmtId="49" fontId="4" fillId="33" borderId="84" xfId="43" applyNumberFormat="1" applyFont="1" applyFill="1" applyBorder="1" applyAlignment="1">
      <alignment horizontal="center" vertical="center"/>
    </xf>
    <xf numFmtId="0" fontId="4" fillId="33" borderId="85" xfId="0" applyFont="1" applyFill="1" applyBorder="1" applyAlignment="1">
      <alignment horizontal="center" vertical="center"/>
    </xf>
    <xf numFmtId="0" fontId="4" fillId="33" borderId="86" xfId="0" applyFont="1" applyFill="1" applyBorder="1" applyAlignment="1">
      <alignment horizontal="left" vertical="center"/>
    </xf>
    <xf numFmtId="0" fontId="4" fillId="33" borderId="83" xfId="0" applyFont="1" applyFill="1" applyBorder="1" applyAlignment="1">
      <alignment horizontal="center" vertical="center"/>
    </xf>
    <xf numFmtId="0" fontId="19" fillId="33" borderId="87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/>
    </xf>
    <xf numFmtId="0" fontId="19" fillId="0" borderId="46" xfId="43" applyFont="1" applyBorder="1" applyAlignment="1">
      <alignment horizontal="center" vertical="center" wrapText="1"/>
    </xf>
    <xf numFmtId="0" fontId="10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112" fillId="0" borderId="10" xfId="42" applyFont="1" applyBorder="1" applyAlignment="1">
      <alignment horizontal="center" vertical="center"/>
    </xf>
    <xf numFmtId="0" fontId="113" fillId="0" borderId="10" xfId="42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/>
    </xf>
    <xf numFmtId="0" fontId="114" fillId="0" borderId="10" xfId="42" applyFont="1" applyBorder="1" applyAlignment="1">
      <alignment horizontal="center" vertical="center"/>
    </xf>
    <xf numFmtId="0" fontId="115" fillId="0" borderId="10" xfId="42" applyFont="1" applyBorder="1" applyAlignment="1">
      <alignment horizontal="center" vertical="center"/>
    </xf>
    <xf numFmtId="0" fontId="4" fillId="0" borderId="40" xfId="43" applyFont="1" applyBorder="1" applyAlignment="1">
      <alignment horizontal="center" vertical="center" wrapText="1"/>
    </xf>
    <xf numFmtId="166" fontId="4" fillId="0" borderId="10" xfId="43" applyNumberFormat="1" applyFont="1" applyBorder="1" applyAlignment="1">
      <alignment horizontal="center" vertical="center" wrapText="1"/>
    </xf>
    <xf numFmtId="0" fontId="4" fillId="0" borderId="0" xfId="43" applyFont="1" applyAlignment="1">
      <alignment horizontal="center" vertical="center" wrapText="1"/>
    </xf>
    <xf numFmtId="49" fontId="4" fillId="0" borderId="10" xfId="43" applyNumberFormat="1" applyFont="1" applyBorder="1" applyAlignment="1">
      <alignment horizontal="center" vertical="center" wrapText="1"/>
    </xf>
    <xf numFmtId="49" fontId="4" fillId="0" borderId="10" xfId="43" applyNumberFormat="1" applyFont="1" applyBorder="1" applyAlignment="1">
      <alignment horizontal="center" vertical="center"/>
    </xf>
    <xf numFmtId="0" fontId="4" fillId="0" borderId="37" xfId="43" applyFont="1" applyBorder="1" applyAlignment="1">
      <alignment horizontal="center" vertical="center"/>
    </xf>
    <xf numFmtId="0" fontId="4" fillId="0" borderId="10" xfId="43" applyFont="1" applyBorder="1" applyAlignment="1">
      <alignment horizontal="left" vertical="center"/>
    </xf>
    <xf numFmtId="3" fontId="25" fillId="0" borderId="0" xfId="43" applyNumberFormat="1" applyFont="1" applyAlignment="1">
      <alignment horizontal="center" vertical="center" wrapText="1"/>
    </xf>
    <xf numFmtId="3" fontId="25" fillId="0" borderId="10" xfId="43" applyNumberFormat="1" applyFont="1" applyBorder="1" applyAlignment="1">
      <alignment horizontal="center" vertical="center" wrapText="1"/>
    </xf>
    <xf numFmtId="166" fontId="25" fillId="0" borderId="10" xfId="43" applyNumberFormat="1" applyFont="1" applyBorder="1" applyAlignment="1">
      <alignment horizontal="center" vertical="center" wrapText="1"/>
    </xf>
    <xf numFmtId="49" fontId="25" fillId="0" borderId="10" xfId="43" applyNumberFormat="1" applyFont="1" applyBorder="1" applyAlignment="1">
      <alignment horizontal="center" vertical="center" wrapText="1"/>
    </xf>
    <xf numFmtId="49" fontId="25" fillId="0" borderId="10" xfId="43" applyNumberFormat="1" applyFont="1" applyBorder="1" applyAlignment="1">
      <alignment horizontal="center" vertical="center"/>
    </xf>
    <xf numFmtId="0" fontId="25" fillId="0" borderId="10" xfId="43" applyFont="1" applyBorder="1" applyAlignment="1">
      <alignment horizontal="left" vertical="center"/>
    </xf>
    <xf numFmtId="0" fontId="24" fillId="0" borderId="10" xfId="43" applyFont="1" applyBorder="1" applyAlignment="1">
      <alignment horizontal="center" vertical="center" wrapText="1"/>
    </xf>
    <xf numFmtId="0" fontId="108" fillId="0" borderId="37" xfId="42" applyFont="1" applyBorder="1" applyAlignment="1">
      <alignment horizontal="center" vertical="center"/>
    </xf>
    <xf numFmtId="0" fontId="116" fillId="0" borderId="10" xfId="42" applyFont="1" applyBorder="1" applyAlignment="1">
      <alignment horizontal="center" vertical="center"/>
    </xf>
    <xf numFmtId="2" fontId="25" fillId="0" borderId="10" xfId="43" applyNumberFormat="1" applyFont="1" applyBorder="1" applyAlignment="1">
      <alignment horizontal="center" vertical="center" wrapText="1"/>
    </xf>
    <xf numFmtId="3" fontId="25" fillId="0" borderId="37" xfId="43" applyNumberFormat="1" applyFont="1" applyBorder="1" applyAlignment="1">
      <alignment horizontal="center" vertical="center" wrapText="1"/>
    </xf>
    <xf numFmtId="1" fontId="4" fillId="0" borderId="37" xfId="43" applyNumberFormat="1" applyFont="1" applyBorder="1" applyAlignment="1">
      <alignment horizontal="center" vertical="center" wrapText="1"/>
    </xf>
    <xf numFmtId="1" fontId="4" fillId="0" borderId="10" xfId="43" applyNumberFormat="1" applyFont="1" applyBorder="1" applyAlignment="1">
      <alignment horizontal="center" vertical="center" wrapText="1"/>
    </xf>
    <xf numFmtId="2" fontId="4" fillId="0" borderId="10" xfId="43" applyNumberFormat="1" applyFont="1" applyBorder="1" applyAlignment="1">
      <alignment horizontal="center" vertical="center" wrapText="1"/>
    </xf>
    <xf numFmtId="3" fontId="4" fillId="0" borderId="37" xfId="43" applyNumberFormat="1" applyFont="1" applyBorder="1" applyAlignment="1">
      <alignment horizontal="center" vertical="center" wrapText="1"/>
    </xf>
    <xf numFmtId="4" fontId="4" fillId="0" borderId="10" xfId="43" applyNumberFormat="1" applyFont="1" applyBorder="1" applyAlignment="1">
      <alignment horizontal="center" vertical="center" wrapText="1"/>
    </xf>
    <xf numFmtId="0" fontId="117" fillId="0" borderId="10" xfId="0" applyFont="1" applyBorder="1" applyAlignment="1">
      <alignment horizontal="center" vertical="center"/>
    </xf>
    <xf numFmtId="0" fontId="100" fillId="0" borderId="10" xfId="0" applyFont="1" applyBorder="1" applyAlignment="1">
      <alignment horizontal="center" vertical="center"/>
    </xf>
    <xf numFmtId="0" fontId="98" fillId="0" borderId="10" xfId="0" applyFont="1" applyBorder="1" applyAlignment="1">
      <alignment horizontal="center" vertical="center"/>
    </xf>
    <xf numFmtId="0" fontId="99" fillId="0" borderId="10" xfId="0" applyFont="1" applyBorder="1" applyAlignment="1">
      <alignment horizontal="center" vertical="center"/>
    </xf>
    <xf numFmtId="0" fontId="4" fillId="0" borderId="10" xfId="43" applyFont="1" applyBorder="1"/>
    <xf numFmtId="0" fontId="100" fillId="0" borderId="10" xfId="43" applyFont="1" applyBorder="1" applyAlignment="1">
      <alignment horizontal="left"/>
    </xf>
    <xf numFmtId="0" fontId="101" fillId="0" borderId="0" xfId="43" applyFont="1"/>
    <xf numFmtId="0" fontId="98" fillId="0" borderId="0" xfId="43" applyFont="1"/>
    <xf numFmtId="0" fontId="99" fillId="0" borderId="0" xfId="43" applyFont="1"/>
    <xf numFmtId="0" fontId="105" fillId="0" borderId="0" xfId="43" applyFont="1" applyAlignment="1">
      <alignment horizontal="left" vertical="center" wrapText="1"/>
    </xf>
    <xf numFmtId="0" fontId="106" fillId="0" borderId="0" xfId="43" applyFont="1" applyAlignment="1">
      <alignment horizontal="center" vertical="center" wrapText="1"/>
    </xf>
    <xf numFmtId="0" fontId="105" fillId="0" borderId="0" xfId="43" applyFont="1" applyAlignment="1">
      <alignment horizontal="left" vertical="top" wrapText="1"/>
    </xf>
    <xf numFmtId="0" fontId="106" fillId="0" borderId="0" xfId="43" applyFont="1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46" xfId="0" applyFont="1" applyBorder="1" applyAlignment="1">
      <alignment horizontal="center" vertical="center" wrapText="1"/>
    </xf>
    <xf numFmtId="49" fontId="25" fillId="0" borderId="46" xfId="0" applyNumberFormat="1" applyFont="1" applyBorder="1" applyAlignment="1">
      <alignment horizontal="center" vertical="center"/>
    </xf>
    <xf numFmtId="0" fontId="31" fillId="43" borderId="46" xfId="0" applyFont="1" applyFill="1" applyBorder="1" applyAlignment="1">
      <alignment horizontal="center" vertical="center" wrapText="1"/>
    </xf>
    <xf numFmtId="0" fontId="25" fillId="43" borderId="46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25" fillId="44" borderId="46" xfId="0" applyFont="1" applyFill="1" applyBorder="1" applyAlignment="1">
      <alignment horizontal="center" vertical="center"/>
    </xf>
    <xf numFmtId="0" fontId="76" fillId="0" borderId="46" xfId="0" applyFont="1" applyBorder="1" applyAlignment="1">
      <alignment horizontal="center" vertical="center"/>
    </xf>
    <xf numFmtId="0" fontId="118" fillId="0" borderId="46" xfId="0" applyFont="1" applyBorder="1" applyAlignment="1">
      <alignment horizontal="center" vertical="center" wrapText="1"/>
    </xf>
    <xf numFmtId="0" fontId="74" fillId="0" borderId="46" xfId="0" applyFont="1" applyBorder="1"/>
    <xf numFmtId="0" fontId="24" fillId="0" borderId="15" xfId="0" applyFont="1" applyBorder="1" applyAlignment="1">
      <alignment horizontal="center" vertical="center" wrapText="1"/>
    </xf>
    <xf numFmtId="49" fontId="25" fillId="0" borderId="15" xfId="0" applyNumberFormat="1" applyFont="1" applyBorder="1" applyAlignment="1">
      <alignment horizontal="center" vertical="center"/>
    </xf>
    <xf numFmtId="0" fontId="31" fillId="43" borderId="15" xfId="0" applyFont="1" applyFill="1" applyBorder="1" applyAlignment="1">
      <alignment horizontal="center" vertical="center" wrapText="1"/>
    </xf>
    <xf numFmtId="0" fontId="25" fillId="43" borderId="15" xfId="0" applyFont="1" applyFill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25" fillId="44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18" fillId="0" borderId="15" xfId="0" applyFont="1" applyBorder="1" applyAlignment="1">
      <alignment horizontal="center" vertical="center" wrapText="1"/>
    </xf>
    <xf numFmtId="0" fontId="74" fillId="0" borderId="15" xfId="0" applyFont="1" applyBorder="1"/>
    <xf numFmtId="0" fontId="24" fillId="0" borderId="89" xfId="0" applyFont="1" applyBorder="1" applyAlignment="1">
      <alignment horizontal="center" vertical="center" wrapText="1"/>
    </xf>
    <xf numFmtId="0" fontId="25" fillId="0" borderId="90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72" xfId="0" applyFont="1" applyBorder="1" applyAlignment="1">
      <alignment horizontal="center" vertical="center" wrapText="1"/>
    </xf>
    <xf numFmtId="49" fontId="25" fillId="0" borderId="72" xfId="0" applyNumberFormat="1" applyFont="1" applyBorder="1" applyAlignment="1">
      <alignment horizontal="center" vertical="center"/>
    </xf>
    <xf numFmtId="3" fontId="25" fillId="0" borderId="72" xfId="0" applyNumberFormat="1" applyFont="1" applyBorder="1" applyAlignment="1">
      <alignment horizontal="center" vertical="center" wrapText="1"/>
    </xf>
    <xf numFmtId="0" fontId="25" fillId="44" borderId="72" xfId="0" applyFont="1" applyFill="1" applyBorder="1" applyAlignment="1">
      <alignment horizontal="center" vertical="center"/>
    </xf>
    <xf numFmtId="0" fontId="76" fillId="0" borderId="7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 wrapText="1"/>
    </xf>
    <xf numFmtId="0" fontId="74" fillId="0" borderId="0" xfId="0" applyFont="1"/>
    <xf numFmtId="0" fontId="25" fillId="0" borderId="50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19" fillId="0" borderId="50" xfId="0" applyFont="1" applyBorder="1" applyAlignment="1">
      <alignment horizontal="center" vertical="center"/>
    </xf>
    <xf numFmtId="3" fontId="25" fillId="0" borderId="46" xfId="0" applyNumberFormat="1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/>
    </xf>
    <xf numFmtId="0" fontId="119" fillId="0" borderId="23" xfId="0" applyFont="1" applyBorder="1" applyAlignment="1">
      <alignment horizontal="center" vertical="center"/>
    </xf>
    <xf numFmtId="3" fontId="25" fillId="0" borderId="15" xfId="0" applyNumberFormat="1" applyFont="1" applyBorder="1" applyAlignment="1">
      <alignment horizontal="center" vertical="center" wrapText="1"/>
    </xf>
    <xf numFmtId="0" fontId="76" fillId="0" borderId="15" xfId="0" applyFont="1" applyBorder="1" applyAlignment="1">
      <alignment horizontal="center" vertical="center"/>
    </xf>
    <xf numFmtId="0" fontId="25" fillId="0" borderId="91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45" xfId="0" applyFont="1" applyBorder="1" applyAlignment="1">
      <alignment horizontal="center" vertical="center"/>
    </xf>
    <xf numFmtId="0" fontId="25" fillId="44" borderId="45" xfId="0" applyFont="1" applyFill="1" applyBorder="1" applyAlignment="1">
      <alignment horizontal="center" vertical="center"/>
    </xf>
    <xf numFmtId="0" fontId="25" fillId="0" borderId="92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 wrapText="1"/>
    </xf>
    <xf numFmtId="0" fontId="25" fillId="44" borderId="0" xfId="0" applyFont="1" applyFill="1" applyAlignment="1">
      <alignment horizontal="center" vertical="center"/>
    </xf>
    <xf numFmtId="0" fontId="32" fillId="43" borderId="49" xfId="0" applyFont="1" applyFill="1" applyBorder="1" applyAlignment="1">
      <alignment horizontal="center" vertical="center" wrapText="1"/>
    </xf>
    <xf numFmtId="0" fontId="32" fillId="43" borderId="46" xfId="0" applyFont="1" applyFill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0" fontId="25" fillId="44" borderId="50" xfId="0" applyFont="1" applyFill="1" applyBorder="1" applyAlignment="1">
      <alignment horizontal="center" vertical="center"/>
    </xf>
    <xf numFmtId="0" fontId="29" fillId="0" borderId="93" xfId="0" applyFont="1" applyBorder="1" applyAlignment="1">
      <alignment horizontal="center" vertical="center"/>
    </xf>
    <xf numFmtId="0" fontId="24" fillId="0" borderId="72" xfId="0" applyFont="1" applyBorder="1" applyAlignment="1">
      <alignment horizontal="center" vertical="center" wrapText="1"/>
    </xf>
    <xf numFmtId="0" fontId="32" fillId="43" borderId="54" xfId="0" applyFont="1" applyFill="1" applyBorder="1" applyAlignment="1">
      <alignment horizontal="center" vertical="center" wrapText="1"/>
    </xf>
    <xf numFmtId="0" fontId="32" fillId="43" borderId="72" xfId="0" applyFont="1" applyFill="1" applyBorder="1" applyAlignment="1">
      <alignment horizontal="center" vertical="center" wrapText="1"/>
    </xf>
    <xf numFmtId="0" fontId="32" fillId="43" borderId="45" xfId="0" applyFont="1" applyFill="1" applyBorder="1" applyAlignment="1">
      <alignment horizontal="center" vertical="center" wrapText="1"/>
    </xf>
    <xf numFmtId="0" fontId="25" fillId="0" borderId="72" xfId="0" applyFont="1" applyBorder="1" applyAlignment="1">
      <alignment horizontal="center" vertical="center"/>
    </xf>
    <xf numFmtId="0" fontId="29" fillId="0" borderId="94" xfId="0" applyFont="1" applyBorder="1" applyAlignment="1">
      <alignment horizontal="center" vertical="center"/>
    </xf>
    <xf numFmtId="0" fontId="77" fillId="0" borderId="95" xfId="0" applyFont="1" applyBorder="1" applyAlignment="1">
      <alignment horizontal="center" vertical="center" wrapText="1"/>
    </xf>
    <xf numFmtId="0" fontId="24" fillId="0" borderId="94" xfId="0" applyFont="1" applyBorder="1" applyAlignment="1">
      <alignment horizontal="center" vertical="center" wrapText="1"/>
    </xf>
    <xf numFmtId="0" fontId="30" fillId="0" borderId="94" xfId="0" applyFont="1" applyBorder="1" applyAlignment="1">
      <alignment horizontal="center" vertical="center"/>
    </xf>
    <xf numFmtId="0" fontId="25" fillId="0" borderId="96" xfId="0" applyFont="1" applyBorder="1" applyAlignment="1">
      <alignment horizontal="center" vertical="center"/>
    </xf>
    <xf numFmtId="3" fontId="25" fillId="0" borderId="15" xfId="0" applyNumberFormat="1" applyFont="1" applyBorder="1" applyAlignment="1">
      <alignment horizontal="center" vertical="center"/>
    </xf>
    <xf numFmtId="0" fontId="24" fillId="0" borderId="0" xfId="43" applyFont="1" applyAlignment="1">
      <alignment horizontal="center" vertical="center" wrapText="1"/>
    </xf>
    <xf numFmtId="1" fontId="24" fillId="0" borderId="0" xfId="43" applyNumberFormat="1" applyFont="1" applyAlignment="1">
      <alignment horizontal="center" vertical="center" wrapText="1"/>
    </xf>
    <xf numFmtId="0" fontId="25" fillId="0" borderId="0" xfId="43" applyFont="1" applyAlignment="1">
      <alignment horizontal="center" vertical="center"/>
    </xf>
    <xf numFmtId="1" fontId="25" fillId="0" borderId="0" xfId="43" applyNumberFormat="1" applyFont="1" applyAlignment="1">
      <alignment horizontal="center" vertical="center"/>
    </xf>
    <xf numFmtId="1" fontId="120" fillId="0" borderId="0" xfId="43" applyNumberFormat="1" applyFont="1" applyAlignment="1">
      <alignment horizontal="center" vertical="center" wrapText="1"/>
    </xf>
    <xf numFmtId="0" fontId="120" fillId="0" borderId="0" xfId="43" applyFont="1" applyAlignment="1">
      <alignment horizontal="center" vertical="center" wrapText="1"/>
    </xf>
    <xf numFmtId="0" fontId="24" fillId="0" borderId="11" xfId="43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5" fillId="33" borderId="97" xfId="0" applyFont="1" applyFill="1" applyBorder="1" applyAlignment="1">
      <alignment horizontal="center" vertical="center"/>
    </xf>
    <xf numFmtId="0" fontId="25" fillId="33" borderId="98" xfId="0" applyFont="1" applyFill="1" applyBorder="1" applyAlignment="1">
      <alignment horizontal="center" vertical="center"/>
    </xf>
    <xf numFmtId="1" fontId="25" fillId="0" borderId="10" xfId="43" applyNumberFormat="1" applyFont="1" applyBorder="1" applyAlignment="1">
      <alignment horizontal="center" vertical="center" wrapText="1"/>
    </xf>
    <xf numFmtId="0" fontId="76" fillId="0" borderId="0" xfId="42" applyFont="1" applyAlignment="1">
      <alignment horizontal="left" vertical="center"/>
    </xf>
    <xf numFmtId="0" fontId="25" fillId="33" borderId="99" xfId="0" applyFont="1" applyFill="1" applyBorder="1" applyAlignment="1">
      <alignment horizontal="center" vertical="center"/>
    </xf>
    <xf numFmtId="0" fontId="25" fillId="33" borderId="100" xfId="0" applyFont="1" applyFill="1" applyBorder="1" applyAlignment="1">
      <alignment horizontal="center" vertical="center"/>
    </xf>
    <xf numFmtId="3" fontId="25" fillId="0" borderId="10" xfId="43" applyNumberFormat="1" applyFont="1" applyBorder="1" applyAlignment="1">
      <alignment horizontal="center" vertical="center"/>
    </xf>
    <xf numFmtId="0" fontId="76" fillId="0" borderId="0" xfId="42" applyFont="1" applyAlignment="1">
      <alignment horizontal="center" vertical="center"/>
    </xf>
    <xf numFmtId="3" fontId="25" fillId="35" borderId="10" xfId="43" applyNumberFormat="1" applyFont="1" applyFill="1" applyBorder="1" applyAlignment="1">
      <alignment horizontal="center" vertical="center" wrapText="1"/>
    </xf>
    <xf numFmtId="0" fontId="76" fillId="0" borderId="0" xfId="42" applyFont="1"/>
    <xf numFmtId="0" fontId="25" fillId="33" borderId="50" xfId="0" applyFont="1" applyFill="1" applyBorder="1" applyAlignment="1">
      <alignment horizontal="center" vertical="center"/>
    </xf>
    <xf numFmtId="0" fontId="25" fillId="33" borderId="101" xfId="0" applyFont="1" applyFill="1" applyBorder="1" applyAlignment="1">
      <alignment horizontal="center" vertical="center"/>
    </xf>
    <xf numFmtId="0" fontId="25" fillId="33" borderId="102" xfId="0" applyFont="1" applyFill="1" applyBorder="1" applyAlignment="1">
      <alignment horizontal="center" vertical="center"/>
    </xf>
    <xf numFmtId="0" fontId="76" fillId="0" borderId="0" xfId="42" applyFont="1" applyFill="1" applyAlignment="1">
      <alignment horizontal="left" vertical="center"/>
    </xf>
    <xf numFmtId="0" fontId="25" fillId="33" borderId="37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17" fillId="35" borderId="10" xfId="0" applyFont="1" applyFill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0" fontId="25" fillId="35" borderId="10" xfId="0" applyFont="1" applyFill="1" applyBorder="1" applyAlignment="1">
      <alignment horizontal="center" vertical="center"/>
    </xf>
    <xf numFmtId="3" fontId="25" fillId="0" borderId="10" xfId="0" applyNumberFormat="1" applyFont="1" applyBorder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0" fontId="4" fillId="0" borderId="0" xfId="43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7" fillId="0" borderId="10" xfId="0" applyFont="1" applyBorder="1" applyAlignment="1">
      <alignment horizontal="center" vertical="center"/>
    </xf>
    <xf numFmtId="3" fontId="107" fillId="0" borderId="10" xfId="0" applyNumberFormat="1" applyFont="1" applyBorder="1" applyAlignment="1">
      <alignment horizontal="center" vertical="center"/>
    </xf>
    <xf numFmtId="0" fontId="121" fillId="0" borderId="0" xfId="0" applyFont="1"/>
    <xf numFmtId="3" fontId="4" fillId="0" borderId="10" xfId="0" applyNumberFormat="1" applyFont="1" applyBorder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24" fillId="48" borderId="11" xfId="0" applyFont="1" applyFill="1" applyBorder="1" applyAlignment="1">
      <alignment horizontal="center" vertical="center" wrapText="1"/>
    </xf>
    <xf numFmtId="0" fontId="25" fillId="48" borderId="11" xfId="0" applyFont="1" applyFill="1" applyBorder="1" applyAlignment="1">
      <alignment horizontal="center" vertical="center"/>
    </xf>
    <xf numFmtId="0" fontId="25" fillId="48" borderId="17" xfId="0" applyFont="1" applyFill="1" applyBorder="1" applyAlignment="1">
      <alignment horizontal="center" vertical="center"/>
    </xf>
    <xf numFmtId="0" fontId="25" fillId="48" borderId="18" xfId="0" applyFont="1" applyFill="1" applyBorder="1" applyAlignment="1">
      <alignment horizontal="center" vertical="center"/>
    </xf>
    <xf numFmtId="0" fontId="25" fillId="48" borderId="11" xfId="0" applyFont="1" applyFill="1" applyBorder="1" applyAlignment="1">
      <alignment horizontal="center" vertical="center" wrapText="1"/>
    </xf>
    <xf numFmtId="3" fontId="25" fillId="48" borderId="11" xfId="0" applyNumberFormat="1" applyFont="1" applyFill="1" applyBorder="1" applyAlignment="1">
      <alignment horizontal="center" vertical="center" wrapText="1"/>
    </xf>
    <xf numFmtId="3" fontId="25" fillId="48" borderId="23" xfId="0" applyNumberFormat="1" applyFont="1" applyFill="1" applyBorder="1" applyAlignment="1">
      <alignment horizontal="center" vertical="center" wrapText="1"/>
    </xf>
    <xf numFmtId="3" fontId="25" fillId="48" borderId="17" xfId="0" applyNumberFormat="1" applyFont="1" applyFill="1" applyBorder="1" applyAlignment="1">
      <alignment horizontal="center" vertical="center" wrapText="1"/>
    </xf>
    <xf numFmtId="0" fontId="25" fillId="48" borderId="17" xfId="0" applyFont="1" applyFill="1" applyBorder="1" applyAlignment="1">
      <alignment horizontal="center" vertical="center" wrapText="1"/>
    </xf>
    <xf numFmtId="0" fontId="4" fillId="38" borderId="0" xfId="0" applyFont="1" applyFill="1"/>
    <xf numFmtId="0" fontId="25" fillId="48" borderId="46" xfId="0" applyFont="1" applyFill="1" applyBorder="1" applyAlignment="1">
      <alignment horizontal="center" vertical="center" wrapText="1"/>
    </xf>
    <xf numFmtId="3" fontId="25" fillId="48" borderId="46" xfId="0" applyNumberFormat="1" applyFont="1" applyFill="1" applyBorder="1" applyAlignment="1">
      <alignment horizontal="center" vertical="center" wrapText="1"/>
    </xf>
    <xf numFmtId="3" fontId="25" fillId="48" borderId="5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7" fillId="35" borderId="10" xfId="0" applyFont="1" applyFill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3" fontId="24" fillId="0" borderId="10" xfId="43" applyNumberFormat="1" applyFont="1" applyBorder="1" applyAlignment="1">
      <alignment horizontal="center" vertical="center"/>
    </xf>
    <xf numFmtId="0" fontId="30" fillId="0" borderId="0" xfId="0" applyFont="1"/>
    <xf numFmtId="0" fontId="23" fillId="0" borderId="0" xfId="43" applyFont="1" applyAlignment="1">
      <alignment horizontal="left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123" fillId="0" borderId="10" xfId="0" applyFont="1" applyBorder="1" applyAlignment="1">
      <alignment horizontal="center" vertical="center"/>
    </xf>
    <xf numFmtId="0" fontId="123" fillId="0" borderId="3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3" fillId="35" borderId="11" xfId="43" applyFont="1" applyFill="1" applyBorder="1" applyAlignment="1">
      <alignment horizontal="center" vertical="center" wrapText="1"/>
    </xf>
    <xf numFmtId="0" fontId="1" fillId="35" borderId="11" xfId="43" applyFont="1" applyFill="1" applyBorder="1" applyAlignment="1">
      <alignment horizontal="center" vertical="center"/>
    </xf>
    <xf numFmtId="0" fontId="1" fillId="35" borderId="17" xfId="43" applyFont="1" applyFill="1" applyBorder="1" applyAlignment="1">
      <alignment horizontal="left" vertical="center"/>
    </xf>
    <xf numFmtId="0" fontId="1" fillId="35" borderId="18" xfId="43" applyFont="1" applyFill="1" applyBorder="1" applyAlignment="1">
      <alignment horizontal="left" vertical="center"/>
    </xf>
    <xf numFmtId="49" fontId="1" fillId="35" borderId="15" xfId="43" applyNumberFormat="1" applyFont="1" applyFill="1" applyBorder="1" applyAlignment="1">
      <alignment horizontal="center" vertical="center"/>
    </xf>
    <xf numFmtId="49" fontId="125" fillId="35" borderId="15" xfId="43" applyNumberFormat="1" applyFont="1" applyFill="1" applyBorder="1" applyAlignment="1">
      <alignment horizontal="center" vertical="center"/>
    </xf>
    <xf numFmtId="0" fontId="125" fillId="35" borderId="11" xfId="43" applyFont="1" applyFill="1" applyBorder="1" applyAlignment="1">
      <alignment horizontal="center" vertical="center" wrapText="1"/>
    </xf>
    <xf numFmtId="49" fontId="125" fillId="35" borderId="23" xfId="43" applyNumberFormat="1" applyFont="1" applyFill="1" applyBorder="1" applyAlignment="1">
      <alignment horizontal="center" vertical="center"/>
    </xf>
    <xf numFmtId="49" fontId="126" fillId="35" borderId="10" xfId="43" applyNumberFormat="1" applyFont="1" applyFill="1" applyBorder="1" applyAlignment="1">
      <alignment horizontal="center" vertical="center"/>
    </xf>
    <xf numFmtId="49" fontId="1" fillId="35" borderId="11" xfId="43" applyNumberFormat="1" applyFont="1" applyFill="1" applyBorder="1" applyAlignment="1">
      <alignment horizontal="center" vertical="center"/>
    </xf>
    <xf numFmtId="49" fontId="1" fillId="35" borderId="11" xfId="43" applyNumberFormat="1" applyFont="1" applyFill="1" applyBorder="1" applyAlignment="1">
      <alignment horizontal="center" vertical="center" wrapText="1"/>
    </xf>
    <xf numFmtId="0" fontId="1" fillId="35" borderId="11" xfId="43" applyFont="1" applyFill="1" applyBorder="1" applyAlignment="1">
      <alignment horizontal="center" vertical="center" wrapText="1"/>
    </xf>
    <xf numFmtId="0" fontId="125" fillId="35" borderId="17" xfId="43" applyFont="1" applyFill="1" applyBorder="1" applyAlignment="1">
      <alignment horizontal="center" vertical="center" wrapText="1"/>
    </xf>
    <xf numFmtId="0" fontId="126" fillId="35" borderId="10" xfId="43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1" fillId="0" borderId="0" xfId="42" applyAlignment="1">
      <alignment vertical="center"/>
    </xf>
    <xf numFmtId="0" fontId="1" fillId="35" borderId="1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27" fillId="0" borderId="10" xfId="43" applyFont="1" applyBorder="1" applyAlignment="1">
      <alignment horizontal="center" vertical="center" wrapText="1"/>
    </xf>
    <xf numFmtId="0" fontId="125" fillId="0" borderId="1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1" fillId="0" borderId="0" xfId="42" applyAlignment="1">
      <alignment horizontal="left"/>
    </xf>
    <xf numFmtId="0" fontId="4" fillId="0" borderId="0" xfId="0" applyFont="1" applyAlignment="1">
      <alignment horizontal="left"/>
    </xf>
    <xf numFmtId="0" fontId="21" fillId="0" borderId="12" xfId="42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1" fillId="0" borderId="13" xfId="42" applyBorder="1" applyAlignment="1">
      <alignment horizontal="left"/>
    </xf>
    <xf numFmtId="0" fontId="21" fillId="0" borderId="14" xfId="42" applyBorder="1" applyAlignment="1">
      <alignment horizontal="left"/>
    </xf>
    <xf numFmtId="0" fontId="19" fillId="0" borderId="0" xfId="43" applyFont="1" applyAlignment="1">
      <alignment horizontal="left" vertical="top" wrapText="1"/>
    </xf>
    <xf numFmtId="0" fontId="19" fillId="0" borderId="0" xfId="43" applyFont="1" applyAlignment="1">
      <alignment horizontal="center" vertical="center" wrapText="1"/>
    </xf>
    <xf numFmtId="0" fontId="4" fillId="0" borderId="0" xfId="43" applyFont="1" applyAlignment="1">
      <alignment horizontal="left" vertical="center" wrapText="1"/>
    </xf>
    <xf numFmtId="0" fontId="19" fillId="0" borderId="10" xfId="43" applyFont="1" applyBorder="1" applyAlignment="1">
      <alignment horizontal="center" vertical="center" wrapText="1"/>
    </xf>
    <xf numFmtId="0" fontId="21" fillId="0" borderId="0" xfId="42" applyBorder="1" applyAlignment="1">
      <alignment horizontal="left"/>
    </xf>
    <xf numFmtId="0" fontId="19" fillId="0" borderId="17" xfId="43" applyFont="1" applyBorder="1" applyAlignment="1">
      <alignment horizontal="center" vertical="center" wrapText="1"/>
    </xf>
    <xf numFmtId="0" fontId="19" fillId="0" borderId="21" xfId="43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wrapText="1"/>
    </xf>
    <xf numFmtId="0" fontId="37" fillId="0" borderId="0" xfId="43" applyFont="1" applyAlignment="1">
      <alignment horizontal="left" vertical="center" wrapText="1"/>
    </xf>
    <xf numFmtId="0" fontId="61" fillId="0" borderId="17" xfId="43" applyFont="1" applyBorder="1" applyAlignment="1">
      <alignment horizontal="center" vertical="center" wrapText="1"/>
    </xf>
    <xf numFmtId="0" fontId="61" fillId="0" borderId="21" xfId="43" applyFont="1" applyBorder="1" applyAlignment="1">
      <alignment horizontal="center" vertical="center" wrapText="1"/>
    </xf>
    <xf numFmtId="0" fontId="53" fillId="0" borderId="0" xfId="43" applyFont="1" applyAlignment="1">
      <alignment horizontal="left" vertical="center" wrapText="1"/>
    </xf>
    <xf numFmtId="0" fontId="43" fillId="42" borderId="10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7" fillId="0" borderId="10" xfId="43" applyFont="1" applyBorder="1" applyAlignment="1">
      <alignment horizontal="left" vertical="center" wrapText="1"/>
    </xf>
    <xf numFmtId="0" fontId="39" fillId="0" borderId="37" xfId="0" applyFont="1" applyBorder="1" applyAlignment="1">
      <alignment horizontal="center"/>
    </xf>
    <xf numFmtId="0" fontId="39" fillId="0" borderId="28" xfId="0" applyFont="1" applyBorder="1" applyAlignment="1">
      <alignment horizontal="center"/>
    </xf>
    <xf numFmtId="0" fontId="4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0" borderId="0" xfId="0" applyFont="1" applyAlignment="1">
      <alignment horizontal="left"/>
    </xf>
    <xf numFmtId="0" fontId="0" fillId="0" borderId="0" xfId="0"/>
    <xf numFmtId="0" fontId="0" fillId="0" borderId="0" xfId="43" applyFont="1" applyAlignment="1">
      <alignment horizontal="left" vertical="center" wrapText="1"/>
    </xf>
    <xf numFmtId="0" fontId="19" fillId="0" borderId="10" xfId="43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89" fillId="0" borderId="50" xfId="0" applyFont="1" applyBorder="1" applyAlignment="1">
      <alignment horizontal="center" vertical="center" wrapText="1"/>
    </xf>
    <xf numFmtId="0" fontId="88" fillId="0" borderId="53" xfId="0" applyFont="1" applyBorder="1" applyAlignment="1">
      <alignment vertical="center"/>
    </xf>
    <xf numFmtId="0" fontId="84" fillId="0" borderId="0" xfId="43" applyFont="1" applyAlignment="1">
      <alignment horizontal="center" vertical="center" wrapText="1"/>
    </xf>
    <xf numFmtId="0" fontId="85" fillId="0" borderId="0" xfId="43" applyFont="1" applyAlignment="1">
      <alignment horizontal="left" vertical="center" wrapText="1"/>
    </xf>
    <xf numFmtId="0" fontId="84" fillId="0" borderId="10" xfId="43" applyFont="1" applyBorder="1" applyAlignment="1">
      <alignment horizontal="center" vertical="center" wrapText="1"/>
    </xf>
    <xf numFmtId="0" fontId="88" fillId="0" borderId="0" xfId="0" applyFont="1" applyAlignment="1">
      <alignment horizontal="left" vertical="center" wrapText="1"/>
    </xf>
    <xf numFmtId="0" fontId="85" fillId="0" borderId="0" xfId="0" applyFont="1" applyAlignment="1">
      <alignment vertical="center"/>
    </xf>
    <xf numFmtId="0" fontId="85" fillId="0" borderId="0" xfId="0" applyFont="1" applyAlignment="1">
      <alignment horizontal="center" vertical="center" wrapText="1"/>
    </xf>
    <xf numFmtId="0" fontId="84" fillId="0" borderId="17" xfId="0" applyFont="1" applyBorder="1" applyAlignment="1">
      <alignment horizontal="center" vertical="center" wrapText="1"/>
    </xf>
    <xf numFmtId="0" fontId="84" fillId="0" borderId="18" xfId="0" applyFont="1" applyBorder="1" applyAlignment="1">
      <alignment horizontal="center" vertical="center" wrapText="1"/>
    </xf>
    <xf numFmtId="0" fontId="21" fillId="0" borderId="0" xfId="42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2" xfId="0" applyFont="1" applyBorder="1" applyAlignment="1">
      <alignment horizontal="center" vertical="center" wrapText="1"/>
    </xf>
    <xf numFmtId="0" fontId="21" fillId="0" borderId="0" xfId="42" applyAlignment="1">
      <alignment horizontal="left" vertical="center"/>
    </xf>
    <xf numFmtId="0" fontId="21" fillId="0" borderId="0" xfId="42" applyFill="1" applyAlignment="1">
      <alignment horizontal="left" vertical="center"/>
    </xf>
    <xf numFmtId="0" fontId="4" fillId="0" borderId="3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9" fillId="0" borderId="50" xfId="43" applyFont="1" applyBorder="1" applyAlignment="1">
      <alignment horizontal="center" vertical="center" wrapText="1"/>
    </xf>
    <xf numFmtId="0" fontId="19" fillId="0" borderId="53" xfId="43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1" fillId="33" borderId="37" xfId="42" applyFill="1" applyBorder="1" applyAlignment="1">
      <alignment horizontal="center" vertical="center"/>
    </xf>
    <xf numFmtId="0" fontId="21" fillId="33" borderId="28" xfId="42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3" fillId="0" borderId="17" xfId="43" applyFont="1" applyBorder="1" applyAlignment="1">
      <alignment horizontal="center" vertical="center" wrapText="1"/>
    </xf>
    <xf numFmtId="0" fontId="23" fillId="0" borderId="21" xfId="43" applyFont="1" applyBorder="1" applyAlignment="1">
      <alignment horizontal="center" vertical="center" wrapText="1"/>
    </xf>
    <xf numFmtId="0" fontId="1" fillId="0" borderId="0" xfId="43" applyFont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/>
    </xf>
    <xf numFmtId="0" fontId="25" fillId="0" borderId="0" xfId="43" applyFont="1" applyAlignment="1">
      <alignment horizontal="center" vertical="center" wrapText="1"/>
    </xf>
    <xf numFmtId="0" fontId="25" fillId="0" borderId="0" xfId="43" applyFont="1" applyAlignment="1">
      <alignment horizontal="center" vertical="center"/>
    </xf>
    <xf numFmtId="0" fontId="24" fillId="0" borderId="0" xfId="43" applyFont="1" applyAlignment="1">
      <alignment horizontal="center" vertical="center" wrapText="1"/>
    </xf>
    <xf numFmtId="0" fontId="120" fillId="0" borderId="0" xfId="43" applyFont="1" applyAlignment="1">
      <alignment horizontal="center" vertical="center" wrapText="1"/>
    </xf>
    <xf numFmtId="0" fontId="24" fillId="0" borderId="50" xfId="43" applyFont="1" applyBorder="1" applyAlignment="1">
      <alignment horizontal="center" vertical="center" wrapText="1"/>
    </xf>
    <xf numFmtId="0" fontId="24" fillId="0" borderId="53" xfId="43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43" applyFont="1" applyAlignment="1">
      <alignment horizontal="center" vertical="center" wrapText="1"/>
    </xf>
    <xf numFmtId="0" fontId="80" fillId="0" borderId="45" xfId="0" applyFont="1" applyBorder="1" applyAlignment="1">
      <alignment horizontal="left"/>
    </xf>
    <xf numFmtId="0" fontId="80" fillId="0" borderId="0" xfId="0" applyFont="1" applyAlignment="1">
      <alignment horizontal="left"/>
    </xf>
    <xf numFmtId="0" fontId="121" fillId="0" borderId="45" xfId="0" applyFont="1" applyBorder="1" applyAlignment="1">
      <alignment horizontal="left"/>
    </xf>
    <xf numFmtId="0" fontId="121" fillId="0" borderId="0" xfId="0" applyFont="1" applyAlignment="1">
      <alignment horizontal="left"/>
    </xf>
    <xf numFmtId="0" fontId="34" fillId="0" borderId="0" xfId="42" applyFont="1" applyAlignment="1">
      <alignment horizontal="left"/>
    </xf>
    <xf numFmtId="0" fontId="4" fillId="0" borderId="0" xfId="0" applyFont="1" applyAlignment="1">
      <alignment horizontal="center"/>
    </xf>
    <xf numFmtId="0" fontId="21" fillId="0" borderId="10" xfId="42" applyBorder="1" applyAlignment="1">
      <alignment horizontal="center" vertical="center"/>
    </xf>
    <xf numFmtId="0" fontId="21" fillId="35" borderId="10" xfId="42" applyFill="1" applyBorder="1" applyAlignment="1">
      <alignment horizontal="center" vertical="center"/>
    </xf>
    <xf numFmtId="0" fontId="116" fillId="0" borderId="10" xfId="42" applyFon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ình thường 2" xfId="43" xr:uid="{00000000-0005-0000-0000-000019000000}"/>
    <cellStyle name="Bình thường 2 2" xfId="44" xr:uid="{00000000-0005-0000-0000-00001A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203.162.20.156/vaq/Xecogioi_sxlr/FoundDetail_tso_oto.asp?sid=2933616" TargetMode="External"/><Relationship Id="rId18" Type="http://schemas.openxmlformats.org/officeDocument/2006/relationships/hyperlink" Target="https://otoansuong.vn/xe-suzuki-swift-glx-2014-5-cho" TargetMode="External"/><Relationship Id="rId26" Type="http://schemas.openxmlformats.org/officeDocument/2006/relationships/hyperlink" Target="https://dprovietnam.com/suzuki-grand-vitara-2020/" TargetMode="External"/><Relationship Id="rId39" Type="http://schemas.openxmlformats.org/officeDocument/2006/relationships/hyperlink" Target="https://www.google.com/url?sa=t&amp;rct=j&amp;q=&amp;esrc=s&amp;source=web&amp;cd=&amp;ved=2ahUKEwje_8_w9fP9AhU7TmwGHddKDroQFnoECA8QAQ&amp;url=https%3A%2F%2Fwww.hyundai.com%2Fcontent%2Fdam%2Fhyundai%2Fau%2Fen%2Fmodels%2Fkona%2Fdocs%2FHyundai_Kona_Specification_MY21.pdf&amp;usg=AOvVaw1V8n7SU3vfkCuMSQjC57Pd" TargetMode="External"/><Relationship Id="rId21" Type="http://schemas.openxmlformats.org/officeDocument/2006/relationships/hyperlink" Target="http://motoring.vn/tracuu/VersionResult-1500349-1956-19" TargetMode="External"/><Relationship Id="rId34" Type="http://schemas.openxmlformats.org/officeDocument/2006/relationships/hyperlink" Target="https://www.oto.com/en/mobil-baru/suzuki/grand-vitara/brosur" TargetMode="External"/><Relationship Id="rId42" Type="http://schemas.openxmlformats.org/officeDocument/2006/relationships/hyperlink" Target="https://www.bmw.com.mt/en/all-models/3-series/sedan/2022/bmw-3-series-sedan-technical-data.html" TargetMode="External"/><Relationship Id="rId47" Type="http://schemas.openxmlformats.org/officeDocument/2006/relationships/hyperlink" Target="http://motoring.vn/tracuu/VersionResult-1500244-2876-13" TargetMode="External"/><Relationship Id="rId50" Type="http://schemas.openxmlformats.org/officeDocument/2006/relationships/hyperlink" Target="http://motoring.vn/mua-ban-oto/sedan/43545/3/toyota-vios-e-2014.html" TargetMode="External"/><Relationship Id="rId55" Type="http://schemas.openxmlformats.org/officeDocument/2006/relationships/hyperlink" Target="https://www.caranddriver.com/toyota/corolla/specs/2020/toyota_corolla_toyota-corolla-hatchback_2020" TargetMode="External"/><Relationship Id="rId7" Type="http://schemas.openxmlformats.org/officeDocument/2006/relationships/hyperlink" Target="http://motoring.vn/mua-ban-oto/sedan/11595/3/honda-city-15-mt-2013.html" TargetMode="External"/><Relationship Id="rId2" Type="http://schemas.openxmlformats.org/officeDocument/2006/relationships/hyperlink" Target="https://doanchatluong.vn/do-an/khai-thac-he-thong-truyen-luc-tren-xe-toyota-vios-hvktqs_ottn000000007" TargetMode="External"/><Relationship Id="rId16" Type="http://schemas.openxmlformats.org/officeDocument/2006/relationships/hyperlink" Target="https://www.press.bmwgroup.com/global/article/attachment/T0219506EN/325500" TargetMode="External"/><Relationship Id="rId29" Type="http://schemas.openxmlformats.org/officeDocument/2006/relationships/hyperlink" Target="http://motoring.vn/tracuu/VersionResult-15001097-2633-29" TargetMode="External"/><Relationship Id="rId11" Type="http://schemas.openxmlformats.org/officeDocument/2006/relationships/hyperlink" Target="https://www.caranddriver.com/mazda/cx-5/specs/2022/mazda_cx-5_mazda-cx-5_2022/426172?fbclid=IwAR165oirTUqDm7KcMOpDK3iTHDK6F-z575h8BvvCeviRFH1qw6NtT1Xzq64" TargetMode="External"/><Relationship Id="rId24" Type="http://schemas.openxmlformats.org/officeDocument/2006/relationships/hyperlink" Target="http://motoring.vn/tracuu/VersionResult-15001099-2914-32" TargetMode="External"/><Relationship Id="rId32" Type="http://schemas.openxmlformats.org/officeDocument/2006/relationships/hyperlink" Target="http://motoring.vn/tracuu/VersionResult-15001228-3488-27" TargetMode="External"/><Relationship Id="rId37" Type="http://schemas.openxmlformats.org/officeDocument/2006/relationships/hyperlink" Target="https://fordthanglong.com.vn/thong-so-ky-thuat-xe-ford-ranger-wildtrak-3-2l-at-4x4.html" TargetMode="External"/><Relationship Id="rId40" Type="http://schemas.openxmlformats.org/officeDocument/2006/relationships/hyperlink" Target="https://www.google.com/url?sa=t&amp;rct=j&amp;q=&amp;esrc=s&amp;source=web&amp;cd=&amp;ved=2ahUKEwiIr4jS9vP9AhWGTWwGHbgvA34QFnoECEMQAQ&amp;url=https%3A%2F%2Fwww.press.bmwgroup.com%2Fglobal%2Farticle%2Fattachment%2FT0203143EN%2F325516&amp;usg=AOvVaw06Ie5ZjZn30ZBQwZ7pYX0g" TargetMode="External"/><Relationship Id="rId45" Type="http://schemas.openxmlformats.org/officeDocument/2006/relationships/hyperlink" Target="https://bmwcar.vn/bmw-x3-2021/" TargetMode="External"/><Relationship Id="rId53" Type="http://schemas.openxmlformats.org/officeDocument/2006/relationships/hyperlink" Target="https://www.bmw.vn/vi/all-models/x-series/X1/2021/bmw-x1-technical-data.html" TargetMode="External"/><Relationship Id="rId58" Type="http://schemas.openxmlformats.org/officeDocument/2006/relationships/hyperlink" Target="https://123docz.net/document/7571237-btl-ly-thuyet-o-to-nguyen-cuu-va-tinh-toan-cac-thong-so-tren-toyota-vios-1-5e-mt.htm" TargetMode="External"/><Relationship Id="rId5" Type="http://schemas.openxmlformats.org/officeDocument/2006/relationships/hyperlink" Target="http://motoring.vn/tracuu/VersionResult-1-22-15001305" TargetMode="External"/><Relationship Id="rId61" Type="http://schemas.openxmlformats.org/officeDocument/2006/relationships/hyperlink" Target="https://vuabantai.net/news/72/40/ford-ranger-2023-he-lo-thong-so-cua-9-phien-ban-moi-nhat" TargetMode="External"/><Relationship Id="rId19" Type="http://schemas.openxmlformats.org/officeDocument/2006/relationships/hyperlink" Target="https://www.bmw.vn/vi/all-models/7-series/sedan/2021/bmw-7-series-sedan-technical-data.html" TargetMode="External"/><Relationship Id="rId14" Type="http://schemas.openxmlformats.org/officeDocument/2006/relationships/hyperlink" Target="http://motoring.vn/mua-ban-oto/sedan/12146/3/hyundai-sonata-20-at-2011.html" TargetMode="External"/><Relationship Id="rId22" Type="http://schemas.openxmlformats.org/officeDocument/2006/relationships/hyperlink" Target="http://motoring.vn/tracuu/VersionResult-1-22-15001146" TargetMode="External"/><Relationship Id="rId27" Type="http://schemas.openxmlformats.org/officeDocument/2006/relationships/hyperlink" Target="https://www.hyundai.com/au/en/cars/runout/tucson/specifications" TargetMode="External"/><Relationship Id="rId30" Type="http://schemas.openxmlformats.org/officeDocument/2006/relationships/hyperlink" Target="https://www.ford.com.au/content/dam/Ford/website-assets/ap/au/nameplate/ranger-2019/pdf/2020-ranger-full-specs-sheet.pdf" TargetMode="External"/><Relationship Id="rId35" Type="http://schemas.openxmlformats.org/officeDocument/2006/relationships/hyperlink" Target="http://www.fordservicecontent.com/Ford_Content/vdirsnet/OwnerManual/Home/Content?variantid=6378&amp;languageCode=vi&amp;countryCode=VNM&amp;Uid=G1958080&amp;ProcUid=G1958081&amp;userMarket=VNM&amp;div=f&amp;vFilteringEnabled=False&amp;buildtype=web" TargetMode="External"/><Relationship Id="rId43" Type="http://schemas.openxmlformats.org/officeDocument/2006/relationships/hyperlink" Target="https://www.bmw.vn/vi/all-models/5-series/sedan/2021/bmw-5-series-technical-data.html" TargetMode="External"/><Relationship Id="rId48" Type="http://schemas.openxmlformats.org/officeDocument/2006/relationships/hyperlink" Target="http://motoring.vn/tracuu/VersionResult-1-32-15001100" TargetMode="External"/><Relationship Id="rId56" Type="http://schemas.openxmlformats.org/officeDocument/2006/relationships/hyperlink" Target="https://shop21107.babieseverywhere.org/content?c=vehicle%20weight%20plate&amp;id=17" TargetMode="External"/><Relationship Id="rId8" Type="http://schemas.openxmlformats.org/officeDocument/2006/relationships/hyperlink" Target="https://www.mazdausa.com/static/manuals/2020/mazda6/contents/10020100.html?fbclid=IwAR0gCYhZNQwWSFPXlHhXEMQjVEPlOYkhNXX2CkN18I_UKqo3TIFffW-zOd4" TargetMode="External"/><Relationship Id="rId51" Type="http://schemas.openxmlformats.org/officeDocument/2006/relationships/hyperlink" Target="http://motoring.vn/mua-ban-oto/sedan/7233/3/ford-focus-16l-trend-at-sedan-2013.html" TargetMode="External"/><Relationship Id="rId3" Type="http://schemas.openxmlformats.org/officeDocument/2006/relationships/hyperlink" Target="http://motoring.vn/tracuu/VersionResult-1-22-15001305" TargetMode="External"/><Relationship Id="rId12" Type="http://schemas.openxmlformats.org/officeDocument/2006/relationships/hyperlink" Target="http://203.162.20.156/vaq/Xecogioi_sxlr/FoundDetail_tso_oto.asp?sid=2933012&amp;fbclid=IwAR2FB8-L2zxW-ECPWQPTGiyYPg85KgfxflwrUKWQUJvBuILez7XYWUpjGng" TargetMode="External"/><Relationship Id="rId17" Type="http://schemas.openxmlformats.org/officeDocument/2006/relationships/hyperlink" Target="http://motoring.vn/tracuu/VersionResult-15001097-2635-29" TargetMode="External"/><Relationship Id="rId25" Type="http://schemas.openxmlformats.org/officeDocument/2006/relationships/hyperlink" Target="http://www.fordservicecontent.com/Ford_Content/vdirsnet/OwnerManual/Home/Content?variantid=6378&amp;languageCode=vi&amp;countryCode=VNM&amp;Uid=G1958080&amp;ProcUid=G1958081&amp;userMarket=VNM&amp;div=f&amp;vFilteringEnabled=False&amp;buildtype=web" TargetMode="External"/><Relationship Id="rId33" Type="http://schemas.openxmlformats.org/officeDocument/2006/relationships/hyperlink" Target="https://www.ford.com.au/content/dam/Ford/website-assets/ap/au/nameplate/ranger-2019/pdf/2020-ranger-full-specs-sheet.pdf" TargetMode="External"/><Relationship Id="rId38" Type="http://schemas.openxmlformats.org/officeDocument/2006/relationships/hyperlink" Target="https://vuabantai.net/news/72/40/ford-ranger-2023-he-lo-thong-so-cua-9-phien-ban-moi-nhat" TargetMode="External"/><Relationship Id="rId46" Type="http://schemas.openxmlformats.org/officeDocument/2006/relationships/hyperlink" Target="http://motoring.vn/tracuu/VersionResult-15001146-2526-22" TargetMode="External"/><Relationship Id="rId59" Type="http://schemas.openxmlformats.org/officeDocument/2006/relationships/hyperlink" Target="https://www.bmw.vn/vi/all-models/8-series/gran-coupe/2019/bmw-8-series-gran-coupe-technical-data.html" TargetMode="External"/><Relationship Id="rId20" Type="http://schemas.openxmlformats.org/officeDocument/2006/relationships/hyperlink" Target="http://motoring.vn/tracuu/VersionResult-1500349-1953-19" TargetMode="External"/><Relationship Id="rId41" Type="http://schemas.openxmlformats.org/officeDocument/2006/relationships/hyperlink" Target="http://motoring.vn/tracuu/VersionResult-1500244-2871-13" TargetMode="External"/><Relationship Id="rId54" Type="http://schemas.openxmlformats.org/officeDocument/2006/relationships/hyperlink" Target="https://otoansuong.vn/xe-du-lich-toyota-corolla-altis-1.8G-xe-toyota-4-cho-gia-xe-toyota-altis?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motoring.vn/tracuu/VersionResult-1-22-15001146" TargetMode="External"/><Relationship Id="rId6" Type="http://schemas.openxmlformats.org/officeDocument/2006/relationships/hyperlink" Target="http://motoring.vn/tracuu/VersionResult-1500301-1528-27" TargetMode="External"/><Relationship Id="rId15" Type="http://schemas.openxmlformats.org/officeDocument/2006/relationships/hyperlink" Target="http://203.162.20.156/vaq/Xecogioi_sxlr/FoundDetail_tso_oto.asp?sid=2933463" TargetMode="External"/><Relationship Id="rId23" Type="http://schemas.openxmlformats.org/officeDocument/2006/relationships/hyperlink" Target="https://otoansuong.vn/xe-suzuki-swift-glx-2014-5-cho" TargetMode="External"/><Relationship Id="rId28" Type="http://schemas.openxmlformats.org/officeDocument/2006/relationships/hyperlink" Target="http://motoring.vn/tracuu/VersionResult-15001228-3489-27?zarsrc=30&amp;utm_source=zalo&amp;utm_medium=zalo&amp;utm_campaign=zalo" TargetMode="External"/><Relationship Id="rId36" Type="http://schemas.openxmlformats.org/officeDocument/2006/relationships/hyperlink" Target="https://www.otofun.net/threads/trong-luong-xe-ford-ecosport.746428/?zarsrc=31&amp;utm_source=zalo&amp;utm_medium=zalo&amp;utm_campaign=zalo" TargetMode="External"/><Relationship Id="rId49" Type="http://schemas.openxmlformats.org/officeDocument/2006/relationships/hyperlink" Target="https://www.bmw.com.mt/en/all-models/5-series/touring/5-series/bmw-5-series-touring-technical-data.html?zarsrc=31&amp;utm_source=zalo&amp;utm_medium=zalo&amp;utm_campaign=zalo" TargetMode="External"/><Relationship Id="rId57" Type="http://schemas.openxmlformats.org/officeDocument/2006/relationships/hyperlink" Target="https://ssa-api.toyotavn.com.vn/PDFs/E4B2B303AA6CF8D1A413F4EE109C7D5C.pdf" TargetMode="External"/><Relationship Id="rId10" Type="http://schemas.openxmlformats.org/officeDocument/2006/relationships/hyperlink" Target="https://www.mazdausa.com/static/manuals/2022/cx-5/contents/10020106.html?fbclid=IwAR3kgk8cXIpoO-TAgnm4lpVmCdY3IkKYnFv1etg5xi5sdwj1N-pgfB6E99k" TargetMode="External"/><Relationship Id="rId31" Type="http://schemas.openxmlformats.org/officeDocument/2006/relationships/hyperlink" Target="http://motoring.vn/tracuu/VersionResult-1-32-15001218" TargetMode="External"/><Relationship Id="rId44" Type="http://schemas.openxmlformats.org/officeDocument/2006/relationships/hyperlink" Target="https://www.bmw.com.mt/en/all-models/5-series/touring/5-series/bmw-5-series-touring-technical-data.html" TargetMode="External"/><Relationship Id="rId52" Type="http://schemas.openxmlformats.org/officeDocument/2006/relationships/hyperlink" Target="http://motoring.vn/tracuu/VersionResult-15001038-1414-22" TargetMode="External"/><Relationship Id="rId60" Type="http://schemas.openxmlformats.org/officeDocument/2006/relationships/hyperlink" Target="../Documents/Zalo%20Received%20Files/Specifications_of_the_BMW_5_Series_Sedan,_valid_from_11_2019..PDF" TargetMode="External"/><Relationship Id="rId4" Type="http://schemas.openxmlformats.org/officeDocument/2006/relationships/hyperlink" Target="http://203.162.20.156/vaq/Xecogioi_sxlr/FoundDetail_tso_oto.asp?sid=2933616&amp;fbclid=IwAR3Z-IFdjB-cKU6psgACvEbJMZFUc6omM9uhYn6g16BfXLaFN2ZdM4zUTEg" TargetMode="External"/><Relationship Id="rId9" Type="http://schemas.openxmlformats.org/officeDocument/2006/relationships/hyperlink" Target="https://www.caranddriver.com/mazda/mazda-6/specs/2020/mazda_mazda-6_mazda-6_2020/411497?fbclid=IwAR1-h1_X2Z62VHBLDboFMHDBWoXfu-Mr8JPOCQRYZHD5Lc5WB_qjZFh78g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rochures.honda.co.uk/cars/cr-v-hybrid/?page=1" TargetMode="External"/><Relationship Id="rId18" Type="http://schemas.openxmlformats.org/officeDocument/2006/relationships/hyperlink" Target="https://otoansuong.vn/suzuki-apv-7-cho-gia-xe-suzuki-7-cho-suzuki-nhat-7-cho" TargetMode="External"/><Relationship Id="rId26" Type="http://schemas.openxmlformats.org/officeDocument/2006/relationships/hyperlink" Target="https://www.slideshare.net/garmentspace/n-ngnh-c-kh-thit-k-h-thng-ly-hp-xe-t-con-7-ch-ngi" TargetMode="External"/><Relationship Id="rId39" Type="http://schemas.openxmlformats.org/officeDocument/2006/relationships/hyperlink" Target="https://www.landrover-me.com/Images/discovery_150_en_MENA_tcm307-128116.pdf" TargetMode="External"/><Relationship Id="rId21" Type="http://schemas.openxmlformats.org/officeDocument/2006/relationships/hyperlink" Target="http://motoring.vn/tracuu/VersionResult-1-23-1500137" TargetMode="External"/><Relationship Id="rId34" Type="http://schemas.openxmlformats.org/officeDocument/2006/relationships/hyperlink" Target="http://motoring.vn/tracuu/VersionResult-15001241-3121-18" TargetMode="External"/><Relationship Id="rId42" Type="http://schemas.openxmlformats.org/officeDocument/2006/relationships/hyperlink" Target="https://www.kiamedia.com/us/en/models/sorento/2014/specifications" TargetMode="External"/><Relationship Id="rId47" Type="http://schemas.openxmlformats.org/officeDocument/2006/relationships/hyperlink" Target="https://www.oto.com/en/mobil-baru/suzuki/apv-arena/brosur" TargetMode="External"/><Relationship Id="rId7" Type="http://schemas.openxmlformats.org/officeDocument/2006/relationships/hyperlink" Target="https://imgcdn.oto.com/brochures/38/894/toyota-fortuner-109366.pdf" TargetMode="External"/><Relationship Id="rId2" Type="http://schemas.openxmlformats.org/officeDocument/2006/relationships/hyperlink" Target="https://www.press.bmwgroup.com/global/article/attachment/T0281455EN/409289" TargetMode="External"/><Relationship Id="rId16" Type="http://schemas.openxmlformats.org/officeDocument/2006/relationships/hyperlink" Target="http://motoring.vn/mua-ban-oto/xe-da-dung-mpv/39662-0-0/kia-carens-ex-20-mt-2010.html" TargetMode="External"/><Relationship Id="rId29" Type="http://schemas.openxmlformats.org/officeDocument/2006/relationships/hyperlink" Target="http://motoring.vn/tracuu/VersionResult-15001162-2407-27" TargetMode="External"/><Relationship Id="rId1" Type="http://schemas.openxmlformats.org/officeDocument/2006/relationships/hyperlink" Target="http://motoring.vn/tracuu/VersionResult-1500552-1428-22" TargetMode="External"/><Relationship Id="rId6" Type="http://schemas.openxmlformats.org/officeDocument/2006/relationships/hyperlink" Target="https://giaxeoto247.com/thong-so-ky-thuat-toyota-fortuner/" TargetMode="External"/><Relationship Id="rId11" Type="http://schemas.openxmlformats.org/officeDocument/2006/relationships/hyperlink" Target="https://manualzz.com/doc/48758989/suzuki-ertiga-owner-s-manual" TargetMode="External"/><Relationship Id="rId24" Type="http://schemas.openxmlformats.org/officeDocument/2006/relationships/hyperlink" Target="https://oto-hui.com/threads/khao-sat-tinh-chat-khoi-hanh-va-tang-toc-cua-o-to-uaz31512.72104/" TargetMode="External"/><Relationship Id="rId32" Type="http://schemas.openxmlformats.org/officeDocument/2006/relationships/hyperlink" Target="https://imgcdn.oto.com/brochures/37/2721/suzuki-grand-vitara-2023-911354.pdf" TargetMode="External"/><Relationship Id="rId37" Type="http://schemas.openxmlformats.org/officeDocument/2006/relationships/hyperlink" Target="http://motoring.vn/tracuu/VersionResult-1500259-2850-13" TargetMode="External"/><Relationship Id="rId40" Type="http://schemas.openxmlformats.org/officeDocument/2006/relationships/hyperlink" Target="https://www.whichcar.com.au/gear/4x4-vehicle-loading-and-gvm-explained" TargetMode="External"/><Relationship Id="rId45" Type="http://schemas.openxmlformats.org/officeDocument/2006/relationships/hyperlink" Target="http://motoring.vn/tracuu/VersionResult-1500428-2629-29" TargetMode="External"/><Relationship Id="rId5" Type="http://schemas.openxmlformats.org/officeDocument/2006/relationships/hyperlink" Target="https://www.bmw.vn/vi/all-models/x-series/x7/2018/bmw-x7-inform.html" TargetMode="External"/><Relationship Id="rId15" Type="http://schemas.openxmlformats.org/officeDocument/2006/relationships/hyperlink" Target="http://motoring.vn/mua-ban-oto/xe-da-dung-mpv/9792/3/toyota-zace-gl-2002.html" TargetMode="External"/><Relationship Id="rId23" Type="http://schemas.openxmlformats.org/officeDocument/2006/relationships/hyperlink" Target="https://www.tailieucokhi.net/2018/02/do-an-tinh-toan-thiet-ke-he-thong-treo-cho-xe-7-cho.html" TargetMode="External"/><Relationship Id="rId28" Type="http://schemas.openxmlformats.org/officeDocument/2006/relationships/hyperlink" Target="https://tailieumienphi.vn/doc/do-an-nganh-co-khi-thiet-ke-he-thong-ly-hop-xe-o-to-con-7-cho-ngoi-8q1fuq.html" TargetMode="External"/><Relationship Id="rId36" Type="http://schemas.openxmlformats.org/officeDocument/2006/relationships/hyperlink" Target="http://motoring.vn/tracuu/VersionResult-15001013-1440-22" TargetMode="External"/><Relationship Id="rId10" Type="http://schemas.openxmlformats.org/officeDocument/2006/relationships/hyperlink" Target="https://www.oto.com/en/mobil-baru/suzuki/apv-arena/brosur" TargetMode="External"/><Relationship Id="rId19" Type="http://schemas.openxmlformats.org/officeDocument/2006/relationships/hyperlink" Target="https://suzuki.com.vn/ertiga-sport/" TargetMode="External"/><Relationship Id="rId31" Type="http://schemas.openxmlformats.org/officeDocument/2006/relationships/hyperlink" Target="https://manualzz.com/doc/48758989/suzuki-ertiga-owner-s-manual" TargetMode="External"/><Relationship Id="rId44" Type="http://schemas.openxmlformats.org/officeDocument/2006/relationships/hyperlink" Target="https://ownersmanuals2.com/chevrolet/trailblazer-2009-owners-manual-77290/page-284" TargetMode="External"/><Relationship Id="rId4" Type="http://schemas.openxmlformats.org/officeDocument/2006/relationships/hyperlink" Target="https://www.thecarconnection.com/specifications/ford_explorer_2023" TargetMode="External"/><Relationship Id="rId9" Type="http://schemas.openxmlformats.org/officeDocument/2006/relationships/hyperlink" Target="https://www.oto.com/en/mobil-baru/suzuki/apv-arena/brosur" TargetMode="External"/><Relationship Id="rId14" Type="http://schemas.openxmlformats.org/officeDocument/2006/relationships/hyperlink" Target="http://motoring.vn/mua-ban-oto/xe-da-dung-mpv/39812-0-0/toyota-innova-e-20-mt-2013.html" TargetMode="External"/><Relationship Id="rId22" Type="http://schemas.openxmlformats.org/officeDocument/2006/relationships/hyperlink" Target="https://xezii.com/xe/uaz-uaz-31512-2-45-90-hp-1989-1990-1991-1992-1993-1994-1995-1996-1997-1998-1999-2000-2001-2002-2003-2004-2005?lang=vi" TargetMode="External"/><Relationship Id="rId27" Type="http://schemas.openxmlformats.org/officeDocument/2006/relationships/hyperlink" Target="http://motoring.vn/tracuu/VersionResult-15001162-2406-27" TargetMode="External"/><Relationship Id="rId30" Type="http://schemas.openxmlformats.org/officeDocument/2006/relationships/hyperlink" Target="https://doanchatluong.vn/do-an/do-an-tinh-toan-thiet-ke-he-thong-treo-tren-xe-o-to-du-lich-7-cho-dua-tren-co-so-xe-toyota-inova-g-2015-dhgtvt_ottn000000264?fbclid=IwAR0VeqW9SeWFpZFL4O2VFgJhC5JQ2FGEsu4QGpxA9zwDVIy4CXJZg0d_MKM" TargetMode="External"/><Relationship Id="rId35" Type="http://schemas.openxmlformats.org/officeDocument/2006/relationships/hyperlink" Target="http://motoring.vn/tracuu/VersionResult-1500812-3089-43" TargetMode="External"/><Relationship Id="rId43" Type="http://schemas.openxmlformats.org/officeDocument/2006/relationships/hyperlink" Target="https://www.carmanualsonline.info/bmw-x5-3-0si-2010-e70-owner-s-manual/?srch=load%20capacity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topix.landrover.jlrext.com/topix/service/procedure/173715/PDF/9bd8efd5-ed6a-47d3-b11c-64e9da49d367/en_GB" TargetMode="External"/><Relationship Id="rId3" Type="http://schemas.openxmlformats.org/officeDocument/2006/relationships/hyperlink" Target="https://www.fordservicecontent.com/Ford_Content/vdirsnet/OwnerManual/Home/Content?variantid=9658&amp;languageCode=vi&amp;countryCode=VNM&amp;Uid=G2246193&amp;ProcUid=G2246194&amp;userMarket=VNM&amp;div=f&amp;vFilteringEnabled=False&amp;buildtype=web" TargetMode="External"/><Relationship Id="rId12" Type="http://schemas.openxmlformats.org/officeDocument/2006/relationships/hyperlink" Target="http://suzukiisuzu.com/san-pham/xe-suzuki-xl7" TargetMode="External"/><Relationship Id="rId17" Type="http://schemas.openxmlformats.org/officeDocument/2006/relationships/hyperlink" Target="https://otoansuong.vn/xe-mitsubishi-7-cho-mitsubishi-pajero-7-cho" TargetMode="External"/><Relationship Id="rId25" Type="http://schemas.openxmlformats.org/officeDocument/2006/relationships/hyperlink" Target="https://doanchatluong.vn/do-an/do-an-thiet-ke-he-thong-treo-xe-con-7-cho-dhbk_ottn000000250" TargetMode="External"/><Relationship Id="rId33" Type="http://schemas.openxmlformats.org/officeDocument/2006/relationships/hyperlink" Target="https://suzuki.com.vn/ertiga-sport/thong-so-ky-thuat.html" TargetMode="External"/><Relationship Id="rId38" Type="http://schemas.openxmlformats.org/officeDocument/2006/relationships/hyperlink" Target="http://motoring.vn/tracuu/VersionResult-1500137-3369-23" TargetMode="External"/><Relationship Id="rId46" Type="http://schemas.openxmlformats.org/officeDocument/2006/relationships/hyperlink" Target="https://www.mazdausa.com/static/manuals/2021/cx-5/contents/04100201.html" TargetMode="External"/><Relationship Id="rId20" Type="http://schemas.openxmlformats.org/officeDocument/2006/relationships/hyperlink" Target="http://motoring.vn/mua-ban-oto/xe-da-dung-mpv/2490/3/toyota-innova-g-20-mt-2008.html" TargetMode="External"/><Relationship Id="rId41" Type="http://schemas.openxmlformats.org/officeDocument/2006/relationships/hyperlink" Target="https://drive.google.com/file/d/1IEdx0RDUGZ9B66iOBDBgKV0LrV2jJ3Bz/view?usp=share_lin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utobacviet.com.vn/san-pham/gaz-17-cho/" TargetMode="External"/><Relationship Id="rId13" Type="http://schemas.openxmlformats.org/officeDocument/2006/relationships/hyperlink" Target="https://xetai-hyundai.com/san-pham/xe-du-lich-jac-16-cho-sunray-m628-banh-doi.html%20http:/otohuytan.com/xe-du-lich/16-cho-jac-sunray-m628.html" TargetMode="External"/><Relationship Id="rId18" Type="http://schemas.openxmlformats.org/officeDocument/2006/relationships/hyperlink" Target="https://muaxegiatot.vn/xe-iveco-daily.html" TargetMode="External"/><Relationship Id="rId26" Type="http://schemas.openxmlformats.org/officeDocument/2006/relationships/hyperlink" Target="https://www.google.com/url?sa=t&amp;source=web&amp;rct=j&amp;url=https://senaauto.ge/wp-content/uploads/2021/10/Passanger-Vans-JAC-Sunray-18-Seats-EURO-3.pdf&amp;ved=2ahUKEwiAnJOOxu79AhXvcGwGHShuAWwQFnoECCUQAQ&amp;usg=AOvVaw1CWPfN4M5kei9DDD7tVMxY" TargetMode="External"/><Relationship Id="rId3" Type="http://schemas.openxmlformats.org/officeDocument/2006/relationships/hyperlink" Target="https://www.ckgt.vn/o-to-kiem-tra-phan-tich-thuc-pham-ford-transit-jx6581t-m4-st4-ckgt-kta" TargetMode="External"/><Relationship Id="rId21" Type="http://schemas.openxmlformats.org/officeDocument/2006/relationships/hyperlink" Target="https://www.google.com/url?sa=t&amp;source=web&amp;rct=j&amp;url=https://otodonganh.com.vn/san-pham/xe-jac-16-cho-sunray-m628-52PEH.html&amp;ved=2ahUKEwjE8qr-5vD9AhUCT2wGHa1LD2AQFnoECA8QAQ&amp;usg=AOvVaw3VWnFGkH0dS_xM_aQG38KK" TargetMode="External"/><Relationship Id="rId7" Type="http://schemas.openxmlformats.org/officeDocument/2006/relationships/hyperlink" Target="http://motoring.vn/tracuu/VersionResult-15001027-1508-22" TargetMode="External"/><Relationship Id="rId12" Type="http://schemas.openxmlformats.org/officeDocument/2006/relationships/hyperlink" Target="https://ototaydo.com/san-pham/xe-gaz-cuu-thuong/?fbclid=IwAR2P-7OP0VUDafcbEVUwupmRh2GhzccZMOf9t_8lDUlp-OKNLjiuihMHDA8" TargetMode="External"/><Relationship Id="rId17" Type="http://schemas.openxmlformats.org/officeDocument/2006/relationships/hyperlink" Target="http://203.162.20.156/vaq/Xecogioi_sxlr/FoundDetail_tso_oto.asp?sid=2933668" TargetMode="External"/><Relationship Id="rId25" Type="http://schemas.openxmlformats.org/officeDocument/2006/relationships/hyperlink" Target="https://ivecovietnam.vn/Content/UserFiles/Files/e-Catalog-Iveco-VIEW.pdf" TargetMode="External"/><Relationship Id="rId2" Type="http://schemas.openxmlformats.org/officeDocument/2006/relationships/hyperlink" Target="https://www.google.com/amp/s/hyundainguyengiaphat.vn/amp/xe-hyundai-solati-16-cho" TargetMode="External"/><Relationship Id="rId16" Type="http://schemas.openxmlformats.org/officeDocument/2006/relationships/hyperlink" Target="http://203.162.20.156/vaq/Xecogioi_sxlr/FoundDetail_tso_oto.asp?sid=2942184" TargetMode="External"/><Relationship Id="rId20" Type="http://schemas.openxmlformats.org/officeDocument/2006/relationships/hyperlink" Target="https://www.google.com/url?sa=t&amp;source=web&amp;rct=j&amp;url=http://xetaitoancau.com/san-pham/o-to-jac-sunray-m628-16-cho/&amp;ved=2ahUKEwjwmra6zO79AhVGRmwGHSh9CQgQFnoECEAQAQ&amp;usg=AOvVaw2TsFH30fhN4w1cht-uUkOt" TargetMode="External"/><Relationship Id="rId29" Type="http://schemas.openxmlformats.org/officeDocument/2006/relationships/hyperlink" Target="https://autocatalogarchive.com/wp-content/uploads/2019/05/Toyota-Hiace-2007-UK.pdf?fbclid=IwAR2uq0QO6v5zO9ll_8dYA4ULDXxDVnUVWqQvO-0Qf14gt1-BFeYpPpoBVOo" TargetMode="External"/><Relationship Id="rId1" Type="http://schemas.openxmlformats.org/officeDocument/2006/relationships/hyperlink" Target="http://giaxetainhapkhau.com/xe-jac-16-cho-euro-4-jac-sunray-v6-993843.html" TargetMode="External"/><Relationship Id="rId6" Type="http://schemas.openxmlformats.org/officeDocument/2006/relationships/hyperlink" Target="http://motoring.vn/tracuu/VersionResult-15001027-1529-22" TargetMode="External"/><Relationship Id="rId11" Type="http://schemas.openxmlformats.org/officeDocument/2006/relationships/hyperlink" Target="http://motoring.vn/tracuu/VersionResult-15001027-1530-22" TargetMode="External"/><Relationship Id="rId24" Type="http://schemas.openxmlformats.org/officeDocument/2006/relationships/hyperlink" Target="http://baogiaford.blogspot.com/2014/11/thong-so-ky-thuat-ford-transit-2014.html?m=1" TargetMode="External"/><Relationship Id="rId5" Type="http://schemas.openxmlformats.org/officeDocument/2006/relationships/hyperlink" Target="http://giaxetainhapkhau.com/mini-bus-16-cho-iveco-daily-2020-euro-4-1189187.html" TargetMode="External"/><Relationship Id="rId15" Type="http://schemas.openxmlformats.org/officeDocument/2006/relationships/hyperlink" Target="https://www.ford.co.za/commercial/transit-van/models/2-2-tdci-mwb-ambiente-6mt/" TargetMode="External"/><Relationship Id="rId23" Type="http://schemas.openxmlformats.org/officeDocument/2006/relationships/hyperlink" Target="https://drive.google.com/file/d/1E5EPCbiA_9DA1m1svctTOq7cG3T1hrap/view" TargetMode="External"/><Relationship Id="rId28" Type="http://schemas.openxmlformats.org/officeDocument/2006/relationships/hyperlink" Target="http://motoring.vn/tracuu/VersionResult-15001027-1508-22" TargetMode="External"/><Relationship Id="rId10" Type="http://schemas.openxmlformats.org/officeDocument/2006/relationships/hyperlink" Target="http://giaxetainhapkhau.com/mini-bus-16-cho-iveco-daily-2020-euro-4-1189187.html," TargetMode="External"/><Relationship Id="rId19" Type="http://schemas.openxmlformats.org/officeDocument/2006/relationships/hyperlink" Target="http://motoring.vn/tracuu/VersionResult-1500308-1558-27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hyundainguyengiaphat.vn/xe-hyundai-solati-16-cho" TargetMode="External"/><Relationship Id="rId9" Type="http://schemas.openxmlformats.org/officeDocument/2006/relationships/hyperlink" Target="https://www.google.com/url?sa=t&amp;source=web&amp;rct=j&amp;url=https://www.iveco.com/africa-mideast-en/collections/technical_sheets/Documents/Power%2520Daily/MINIBUS/A42.13_EN_rel4.pdf&amp;ved=2ahUKEwjswpeClvD9AhWwZWwGHamlASgQFnoECBMQAQ&amp;usg=AOvVaw1gLBvTKbP_M6SHULF8Osph" TargetMode="External"/><Relationship Id="rId14" Type="http://schemas.openxmlformats.org/officeDocument/2006/relationships/hyperlink" Target="https://www.jacmotorsksa.com/assets/catalogs/Sunray.pdf" TargetMode="External"/><Relationship Id="rId22" Type="http://schemas.openxmlformats.org/officeDocument/2006/relationships/hyperlink" Target="https://xeotogiadinh.com/thong-so-xe-16-cho-toyota-hiace-may-xang-dau/" TargetMode="External"/><Relationship Id="rId27" Type="http://schemas.openxmlformats.org/officeDocument/2006/relationships/hyperlink" Target="https://www.otojac.com/san-pham/xe-16-cho-jac-sunray-m209-banh-doi-new" TargetMode="External"/><Relationship Id="rId30" Type="http://schemas.openxmlformats.org/officeDocument/2006/relationships/hyperlink" Target="https://toyota-dealer.org/toyota-hiace-van-specifications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ailieutuoi.com/tai-lieu/hop-so-thuong-m035s5" TargetMode="External"/><Relationship Id="rId13" Type="http://schemas.openxmlformats.org/officeDocument/2006/relationships/hyperlink" Target="https://xetaibaoloc.com/san-pham/thaco-bus-tb87s-29l-152.html" TargetMode="External"/><Relationship Id="rId18" Type="http://schemas.openxmlformats.org/officeDocument/2006/relationships/hyperlink" Target="https://luanvan.net.vn/luan-van/do-an-thiet-ke-ky-thuat-o-to-khach-29-cho-ngoi-tren-co-so-o-to-khach-sat-xi-hyundai-county-23247/" TargetMode="External"/><Relationship Id="rId26" Type="http://schemas.openxmlformats.org/officeDocument/2006/relationships/hyperlink" Target="https://xetaibaoloc.com/san-pham/thaco-bus-tb87s-29l-152.html?fbclid=IwAR28ce3tsYftfJcI65usJM7OREH2M8WIXwD-NZ848yTjZJL8fT4_YW1-Qh4" TargetMode="External"/><Relationship Id="rId3" Type="http://schemas.openxmlformats.org/officeDocument/2006/relationships/hyperlink" Target="https://muabanxekhach.com.vn/mua-ban-xe-khach/xe-khach-new-county-29-cho-ngoi" TargetMode="External"/><Relationship Id="rId21" Type="http://schemas.openxmlformats.org/officeDocument/2006/relationships/hyperlink" Target="http://otoansuong.com/shops/SAMCO/SAMCO-29-34-CHO-173/" TargetMode="External"/><Relationship Id="rId7" Type="http://schemas.openxmlformats.org/officeDocument/2006/relationships/hyperlink" Target="https://hyundai-tphcm.com/hyundai-county/" TargetMode="External"/><Relationship Id="rId12" Type="http://schemas.openxmlformats.org/officeDocument/2006/relationships/hyperlink" Target="https://otoansuong.vn/xe-khach-hyundai-29-cho" TargetMode="External"/><Relationship Id="rId17" Type="http://schemas.openxmlformats.org/officeDocument/2006/relationships/hyperlink" Target="https://xetaibaoloc.com/san-pham/xe-28-cho-thaco-bus-tb81s-29d.html" TargetMode="External"/><Relationship Id="rId25" Type="http://schemas.openxmlformats.org/officeDocument/2006/relationships/hyperlink" Target="https://thacobus.net/Content/UserFiles/Files/Catalogue/E-CATALOGUE_THACO%20MEADOW%2085S.pdf" TargetMode="External"/><Relationship Id="rId2" Type="http://schemas.openxmlformats.org/officeDocument/2006/relationships/hyperlink" Target="https://otoansuong.vn/xe-khach-hyundai-29-cho" TargetMode="External"/><Relationship Id="rId16" Type="http://schemas.openxmlformats.org/officeDocument/2006/relationships/hyperlink" Target="http://otoansuong.com/shops/Xe-khach-HYUNDAI/HYUNDAI-e-COUNTY-3-1-29c-167/" TargetMode="External"/><Relationship Id="rId20" Type="http://schemas.openxmlformats.org/officeDocument/2006/relationships/hyperlink" Target="https://l.facebook.com/l.php?u=https%3A%2F%2Fxeducvinh.com.vn%2Fthong-so-ky-thuat-xe-county-29-cho%2F%3Ffbclid%3DIwAR09LyAgekUDsua3mMkVv3xmk9fUVz0qHwEiIhsrPKONgHaz9gM2PHS5MiU&amp;h=AT1JkgEpPEnFCH3CE2Fw5HN8Dj0BfUjnZSWiuJhYR_fqiPKY1f38Ov2UmL9wStBqLbvbo3DTHnn2gBRE583POXJ6RL5vCrjtiNow_7zYYTK96t-ObnkXYgaH2wX1xhPdzmqIboJlAKrYwHs" TargetMode="External"/><Relationship Id="rId29" Type="http://schemas.openxmlformats.org/officeDocument/2006/relationships/hyperlink" Target="https://otoansuong.vn/xe-khach-hyundai-29-cho" TargetMode="External"/><Relationship Id="rId1" Type="http://schemas.openxmlformats.org/officeDocument/2006/relationships/hyperlink" Target="https://xeducvinh.com.vn/thong-so-ky-thuat-xe-county-29-cho/" TargetMode="External"/><Relationship Id="rId6" Type="http://schemas.openxmlformats.org/officeDocument/2006/relationships/hyperlink" Target="https://muabanxekhach.com.vn/mua-ban-xe-khach/xe-khach-hyundai-county-29-cho-ngoi" TargetMode="External"/><Relationship Id="rId11" Type="http://schemas.openxmlformats.org/officeDocument/2006/relationships/hyperlink" Target="https://www.hyundai-achau.com/products/hyundai-county-29-cho-tc" TargetMode="External"/><Relationship Id="rId24" Type="http://schemas.openxmlformats.org/officeDocument/2006/relationships/hyperlink" Target="https://otoansuong.vn/xe-khach-hyundai-29-cho" TargetMode="External"/><Relationship Id="rId32" Type="http://schemas.openxmlformats.org/officeDocument/2006/relationships/hyperlink" Target="https://xeducvinh.com.vn/thong-so-ky-thuat-xe-county-29-cho/" TargetMode="External"/><Relationship Id="rId5" Type="http://schemas.openxmlformats.org/officeDocument/2006/relationships/hyperlink" Target="https://www.tailieucokhi.net/2017/06/thiet-ke-ky-thuat-oto-khach-29-cho-ngoi.html" TargetMode="External"/><Relationship Id="rId15" Type="http://schemas.openxmlformats.org/officeDocument/2006/relationships/hyperlink" Target="https://otoansuong.vn/xe-khach-29-cho-vinaxuki-xe-khach-vinaxuki-29c?fbclid=IwAR1HeUjPOMqAAbH_3R8bYpufx1VNKu1XFt08hChLSD6t0JwxlOagP83yga0" TargetMode="External"/><Relationship Id="rId23" Type="http://schemas.openxmlformats.org/officeDocument/2006/relationships/hyperlink" Target="https://www.tailieucokhi.net/2017/06/thiet-ke-ky-thuat-oto-khach-29-cho-ngoi.html" TargetMode="External"/><Relationship Id="rId28" Type="http://schemas.openxmlformats.org/officeDocument/2006/relationships/hyperlink" Target="https://hangxe.net/thong-so-ky-thuat-va-thong-tin-chi-tiet-xe-hyundai-county/" TargetMode="External"/><Relationship Id="rId10" Type="http://schemas.openxmlformats.org/officeDocument/2006/relationships/hyperlink" Target="https://truonghaithuduc.com/products/xe-29-cho-thaco-bus-tb81s-29d-2022" TargetMode="External"/><Relationship Id="rId19" Type="http://schemas.openxmlformats.org/officeDocument/2006/relationships/hyperlink" Target="https://vinbus.com.vn/san-pham/xe-khach-hyundai-county-29-cho-than-dai-ngo-gia-tu-491" TargetMode="External"/><Relationship Id="rId31" Type="http://schemas.openxmlformats.org/officeDocument/2006/relationships/hyperlink" Target="https://thuexeviet.vn/xe-thaco-29-cho/" TargetMode="External"/><Relationship Id="rId4" Type="http://schemas.openxmlformats.org/officeDocument/2006/relationships/hyperlink" Target="https://vinbus.com.vn/san-pham/xe-khach-29-cho-hyundai-county-than-dai-county-than-dai-ngo-gia-tu-469" TargetMode="External"/><Relationship Id="rId9" Type="http://schemas.openxmlformats.org/officeDocument/2006/relationships/hyperlink" Target="https://www.hyundai.com/content/dam/hyundai/et/en/data/marketing/brochure/product/county/County-12County-English.pdf" TargetMode="External"/><Relationship Id="rId14" Type="http://schemas.openxmlformats.org/officeDocument/2006/relationships/hyperlink" Target="https://vinbus.com.vn/san-pham/xe-khach-hyundai-county-29-cho-than-dai-ngo-gia-tu-491" TargetMode="External"/><Relationship Id="rId22" Type="http://schemas.openxmlformats.org/officeDocument/2006/relationships/hyperlink" Target="https://vinbus.com.vn/san-pham/xe-khach-29-cho-hyundai-county-than-dai-county-than-dai-ngo-gia-tu-469" TargetMode="External"/><Relationship Id="rId27" Type="http://schemas.openxmlformats.org/officeDocument/2006/relationships/hyperlink" Target="https://kimautodaily.vn/xe/king-long-29-cho-nova-82y-29sa/" TargetMode="External"/><Relationship Id="rId30" Type="http://schemas.openxmlformats.org/officeDocument/2006/relationships/hyperlink" Target="http://samcobus.vn/samco-agllegro-si-2920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uabanxekhach.com.vn/mua-ban-xe-khach/xe-khach-tracomeco-universe-noble-k47-w336" TargetMode="External"/><Relationship Id="rId18" Type="http://schemas.openxmlformats.org/officeDocument/2006/relationships/hyperlink" Target="https://dokumen.tips/documents/catalog-hb120s-12315pdf.html?page=3" TargetMode="External"/><Relationship Id="rId26" Type="http://schemas.openxmlformats.org/officeDocument/2006/relationships/hyperlink" Target="../Documents/Zalo%20Received%20Files/Quang%20c&#244;ng%20th&#7913;c%20b&#225;nh%20xe.xlsx" TargetMode="External"/><Relationship Id="rId39" Type="http://schemas.openxmlformats.org/officeDocument/2006/relationships/hyperlink" Target="http://giaxetainhapkhau.com/mercedes-benz-120s-o-500-rs-1936-2022-1358274.html" TargetMode="External"/><Relationship Id="rId21" Type="http://schemas.openxmlformats.org/officeDocument/2006/relationships/hyperlink" Target="../Documents/Zalo%20Received%20Files/PHONG%20C&#212;NG%20TH&#7912;C%20B&#193;NH%20XE%20(1).xlsx" TargetMode="External"/><Relationship Id="rId34" Type="http://schemas.openxmlformats.org/officeDocument/2006/relationships/hyperlink" Target="https://vatgia.com/raovat/12610/10950173/ban-xe-khach-hino-47-cho-thong-so-ky-thuat-xe-47-cho-hino-tiet-kiem-nhien-lieu.html?fbclid=IwAR0_RfyU2z2OECGp3I2-3SoudFFWfwm7Go7dQuHMDETV4VaUQYZbLLnusr0" TargetMode="External"/><Relationship Id="rId42" Type="http://schemas.openxmlformats.org/officeDocument/2006/relationships/hyperlink" Target="https://weichai.com.vn/vi/tin-tuc/showroom-tm-bac-ninh-ban-giao-lo-3-xe-bus-thaco-tb120s-w336" TargetMode="External"/><Relationship Id="rId47" Type="http://schemas.openxmlformats.org/officeDocument/2006/relationships/hyperlink" Target="https://xetaithacohaiphong.com/thong-ky-thuat-xe-thaco-bus-47-cho/?fbclid=IwAR1JcFdvGDGgjVQPa-ci___MHYgB0XBf0Op6JW6DRXyAoI_1oVcyYMyWU8Y" TargetMode="External"/><Relationship Id="rId50" Type="http://schemas.openxmlformats.org/officeDocument/2006/relationships/hyperlink" Target="https://vinbus.com.vn/san-pham/xe-khach-47-cho-universe-noble-weichai-336ps-euro-4-o-to-1-5-2018-526" TargetMode="External"/><Relationship Id="rId7" Type="http://schemas.openxmlformats.org/officeDocument/2006/relationships/hyperlink" Target="https://truonghaithuduc.com/products/xe-45-cho-thaco-bus-tb120s-47l-2022" TargetMode="External"/><Relationship Id="rId2" Type="http://schemas.openxmlformats.org/officeDocument/2006/relationships/hyperlink" Target="https://xetaibaoloc.com/san-pham/xe-bus-bluesky-120s-47-cho.html" TargetMode="External"/><Relationship Id="rId16" Type="http://schemas.openxmlformats.org/officeDocument/2006/relationships/hyperlink" Target="https://vinamotor.vn/blogs/news/xe-47-cho-universe-noble-weichai-336ps-o-to-3-2" TargetMode="External"/><Relationship Id="rId29" Type="http://schemas.openxmlformats.org/officeDocument/2006/relationships/hyperlink" Target="https://vinbus.com.vn/san-pham/xe-khach-47-cho-universe-noble-weichai-336ps-euro-4-o-to-1-5-2018-526" TargetMode="External"/><Relationship Id="rId11" Type="http://schemas.openxmlformats.org/officeDocument/2006/relationships/hyperlink" Target="https://xetaithacohaiphong.com/thong-ky-thuat-xe-thaco-bus-47-cho/" TargetMode="External"/><Relationship Id="rId24" Type="http://schemas.openxmlformats.org/officeDocument/2006/relationships/hyperlink" Target="http://www.casumina.com/lop-greenstone-cho-xe-chay-duong-truong/gs621" TargetMode="External"/><Relationship Id="rId32" Type="http://schemas.openxmlformats.org/officeDocument/2006/relationships/hyperlink" Target="https://vinbus.com.vn/san-pham/xe-khach-47-cho-universe-noble-weichai-336ps-euro-4-o-to-1-5-2018-526" TargetMode="External"/><Relationship Id="rId37" Type="http://schemas.openxmlformats.org/officeDocument/2006/relationships/hyperlink" Target="https://xetaithacohaiphong.com/thong-ky-thuat-xe-thaco-bus-47-cho/" TargetMode="External"/><Relationship Id="rId40" Type="http://schemas.openxmlformats.org/officeDocument/2006/relationships/hyperlink" Target="http://xetaihino.blogspot.com/2010/11/xe-khach-hino-samco-46-cho-hino-be4.html?m=1&amp;utm_source=zalo&amp;utm_medium=zalo&amp;utm_campaign=zalo" TargetMode="External"/><Relationship Id="rId45" Type="http://schemas.openxmlformats.org/officeDocument/2006/relationships/hyperlink" Target="https://sites.google.com/view/thongsokythuathyndaiuniverse/trang-ch&#7911;?authuser=0" TargetMode="External"/><Relationship Id="rId53" Type="http://schemas.openxmlformats.org/officeDocument/2006/relationships/hyperlink" Target="https://otoansuong.vn/xe-khach-samco-47-cho" TargetMode="External"/><Relationship Id="rId5" Type="http://schemas.openxmlformats.org/officeDocument/2006/relationships/hyperlink" Target="https://muabanxekhach.com.vn/mua-ban-xe-khach/xe-khach-universe-47-cho-ngoi-hino-hue" TargetMode="External"/><Relationship Id="rId10" Type="http://schemas.openxmlformats.org/officeDocument/2006/relationships/hyperlink" Target="https://otoansuong.vn/xe-khach-samco-47-cho" TargetMode="External"/><Relationship Id="rId19" Type="http://schemas.openxmlformats.org/officeDocument/2006/relationships/hyperlink" Target="../Documents/Zalo%20Received%20Files/H&#432;ng%20c&#244;ng%20th&#7913;c%20b&#225;nh%20xe%2047%20ch&#7895;.xlsx" TargetMode="External"/><Relationship Id="rId31" Type="http://schemas.openxmlformats.org/officeDocument/2006/relationships/hyperlink" Target="https://vinamotor.vn/blogs/news/xe-47-cho-universe-noble-weichai-336ps-o-to-3-2?zarsrc=30&amp;utm_source=zalo&amp;utm_medium=zalo&amp;utm_campaign=zalo" TargetMode="External"/><Relationship Id="rId44" Type="http://schemas.openxmlformats.org/officeDocument/2006/relationships/hyperlink" Target="http://xetaihino.blogspot.com/2010/11/xe-khach-hino-samco-46-cho-hino-be4.html?utm_source=zalo&amp;utm_medium=zalo&amp;utm_campaign=zalo" TargetMode="External"/><Relationship Id="rId52" Type="http://schemas.openxmlformats.org/officeDocument/2006/relationships/hyperlink" Target="https://vinbus.com.vn/san-pham/xe-47-cho-universe-noble-weichai-336ps-o-to-3-2-513" TargetMode="External"/><Relationship Id="rId4" Type="http://schemas.openxmlformats.org/officeDocument/2006/relationships/hyperlink" Target="https://vinamotor.vn/blogs/news/xe-47-cho-universe-noble-weichai-336ps-o-to-3-2" TargetMode="External"/><Relationship Id="rId9" Type="http://schemas.openxmlformats.org/officeDocument/2006/relationships/hyperlink" Target="https://hyundaianlac.vn/san-pham/xe-o-to-khach-hyundai-universe-advanced-premium-45-47-cho" TargetMode="External"/><Relationship Id="rId14" Type="http://schemas.openxmlformats.org/officeDocument/2006/relationships/hyperlink" Target="https://vinbus.com.vn/san-pham/xe-47-cho-universe-noble-weichai-336ps-o-to-3-2-513" TargetMode="External"/><Relationship Id="rId22" Type="http://schemas.openxmlformats.org/officeDocument/2006/relationships/hyperlink" Target="../Documents/Zalo%20Received%20Files/Xu&#226;n%20Tu&#7845;n%20c&#244;ng%20th&#7913;c%20b&#225;nh%20xe%2047%20ch&#7895;.xlsx" TargetMode="External"/><Relationship Id="rId27" Type="http://schemas.openxmlformats.org/officeDocument/2006/relationships/hyperlink" Target="https://truonghaithuduc.com/products/xe-45-cho-thaco-bus-tb120s-47l-2022" TargetMode="External"/><Relationship Id="rId30" Type="http://schemas.openxmlformats.org/officeDocument/2006/relationships/hyperlink" Target="https://vinbus.com.vn/san-pham/xe-47-cho-universe-noble-weichai-336ps-o-to-3-2-513" TargetMode="External"/><Relationship Id="rId35" Type="http://schemas.openxmlformats.org/officeDocument/2006/relationships/hyperlink" Target="https://xetaithacohaiphong.com/thong-ky-thuat-xe-thaco-bus-47-cho/" TargetMode="External"/><Relationship Id="rId43" Type="http://schemas.openxmlformats.org/officeDocument/2006/relationships/hyperlink" Target="https://vinamotor.vn/blogs/news/xe-47-cho-universe-noble-weichai-336ps-o-to-3-2" TargetMode="External"/><Relationship Id="rId48" Type="http://schemas.openxmlformats.org/officeDocument/2006/relationships/hyperlink" Target="https://muabanxekhach.com.vn/mua-ban-xe-khach/xe-khach-tracomeco-universe-noble-k47-w336" TargetMode="External"/><Relationship Id="rId8" Type="http://schemas.openxmlformats.org/officeDocument/2006/relationships/hyperlink" Target="https://hyundai-mienbac.com/san-pham/hyundai-universe-47-cho-ngoi-premium" TargetMode="External"/><Relationship Id="rId51" Type="http://schemas.openxmlformats.org/officeDocument/2006/relationships/hyperlink" Target="https://truonghaicantho.com/products/mercedes-benz-montero-s-24-47-cho" TargetMode="External"/><Relationship Id="rId3" Type="http://schemas.openxmlformats.org/officeDocument/2006/relationships/hyperlink" Target="https://www.google.com/url?sa=t&amp;source=web&amp;rct=j&amp;url=https://thacobus.net/san-pham/thaco-bluesky-120s1394&amp;ved=2ahUKEwjOkajW4Mv9AhWis1YBHYbtA6sQFnoECBEQAQ&amp;usg=AOvVa" TargetMode="External"/><Relationship Id="rId12" Type="http://schemas.openxmlformats.org/officeDocument/2006/relationships/hyperlink" Target="http://autovina.net/xe-khach-47-cho-universe-noble-weichai-336ps-o-to-3-2.html" TargetMode="External"/><Relationship Id="rId17" Type="http://schemas.openxmlformats.org/officeDocument/2006/relationships/hyperlink" Target="https://www.flickr.com/photos/blackrose0728_flickr/4440068927" TargetMode="External"/><Relationship Id="rId25" Type="http://schemas.openxmlformats.org/officeDocument/2006/relationships/hyperlink" Target="http://www.casumina.com/lop-greenstone-cho-xe-chay-duong-truong/gs621" TargetMode="External"/><Relationship Id="rId33" Type="http://schemas.openxmlformats.org/officeDocument/2006/relationships/hyperlink" Target="https://xetaithacohaiphong.com/thong-ky-thuat-xe-thaco-bus-47-cho/" TargetMode="External"/><Relationship Id="rId38" Type="http://schemas.openxmlformats.org/officeDocument/2006/relationships/hyperlink" Target="https://otoansuong.vn/xe-khach-Haeco-Universe-41-giuong-nam" TargetMode="External"/><Relationship Id="rId46" Type="http://schemas.openxmlformats.org/officeDocument/2006/relationships/hyperlink" Target="https://otoansuong.vn/xe-khach-giuong-nam-2-tang-hyundai-tk47-may-yuchai-330hp-ngo-gia-tu" TargetMode="External"/><Relationship Id="rId20" Type="http://schemas.openxmlformats.org/officeDocument/2006/relationships/hyperlink" Target="../Documents/Zalo%20Received%20Files/H&#249;ng%20c&#244;ng%20th&#7913;c%20b&#225;nh%20xe.xlsx" TargetMode="External"/><Relationship Id="rId41" Type="http://schemas.openxmlformats.org/officeDocument/2006/relationships/hyperlink" Target="https://tranghyundai.com/product/hyundai-universe-47-cho-ngoi-premium-may-410ps/" TargetMode="External"/><Relationship Id="rId54" Type="http://schemas.openxmlformats.org/officeDocument/2006/relationships/hyperlink" Target="https://thacobus.vn/san-pham/new-bluesky1375" TargetMode="External"/><Relationship Id="rId1" Type="http://schemas.openxmlformats.org/officeDocument/2006/relationships/hyperlink" Target="https://muabanxekhach.com.vn/mua-ban-xe-khach/thaco-blue-sky-120s-tb120s-w336e4-47-cho" TargetMode="External"/><Relationship Id="rId6" Type="http://schemas.openxmlformats.org/officeDocument/2006/relationships/hyperlink" Target="https://truonghaithuduc.com/products/xe-47-cho-mercedes-benz-mb120s-2022" TargetMode="External"/><Relationship Id="rId15" Type="http://schemas.openxmlformats.org/officeDocument/2006/relationships/hyperlink" Target="http://giaxetainhapkhau.com/xe-khach-47-cho-dothanh-scania-a50-2020-euro-4-1112355.html?fbclid=IwAR0-9SkujyIHLE-8uGrYTystV8d58vUcoXogh9DaOo503uMDbJcLyqIwOO0" TargetMode="External"/><Relationship Id="rId23" Type="http://schemas.openxmlformats.org/officeDocument/2006/relationships/hyperlink" Target="../Documents/Zalo%20Received%20Files/Hu&#7923;nh%20Anh%20Tu&#7845;n.xlsx" TargetMode="External"/><Relationship Id="rId28" Type="http://schemas.openxmlformats.org/officeDocument/2006/relationships/hyperlink" Target="https://vinbus.com.vn/san-pham/xe-47-cho-universe-noble-weichai-336ps-o-to-3-2-513" TargetMode="External"/><Relationship Id="rId36" Type="http://schemas.openxmlformats.org/officeDocument/2006/relationships/hyperlink" Target="https://xetaibaoloc.com/san-pham/xe-47-cho-mercedes-benz-mb120s.html" TargetMode="External"/><Relationship Id="rId49" Type="http://schemas.openxmlformats.org/officeDocument/2006/relationships/hyperlink" Target="http://samcomienbac.com.vn/chi-tiet-san-pham-151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hyundaitruongchinhtai.com.vn/xe/hyundai-new-mighty-n250-n250sl?gclid=EAIaIQobChMIvOKAu6vx_QIVxm4qCh1PkQEDEAAYAiAAEgL6TvD_BwE" TargetMode="External"/><Relationship Id="rId18" Type="http://schemas.openxmlformats.org/officeDocument/2006/relationships/hyperlink" Target="https://quangtuanauto.vn/product/xe-tmt-daisaki-nh-249t-euro-4/" TargetMode="External"/><Relationship Id="rId26" Type="http://schemas.openxmlformats.org/officeDocument/2006/relationships/hyperlink" Target="https://www.hyundai-achau.com/products/hyundai-hd72-35-tan" TargetMode="External"/><Relationship Id="rId39" Type="http://schemas.openxmlformats.org/officeDocument/2006/relationships/hyperlink" Target="https://xetaibaoloc.com/san-pham/mitsubishi-fuso-3t5-thung-mui-bat.html" TargetMode="External"/><Relationship Id="rId21" Type="http://schemas.openxmlformats.org/officeDocument/2006/relationships/hyperlink" Target="https://thegioixetai.vn/san-pham/xe-tai-tmt-daisaki-nh-249-2t5-thung-mui-bat.html" TargetMode="External"/><Relationship Id="rId34" Type="http://schemas.openxmlformats.org/officeDocument/2006/relationships/hyperlink" Target="https://oto.enbac.com/Ha-Noi/Xe-tai-dau-keo/p2969169/Xe-tai-thung-9500kg-dongfeng-viet-trung.html" TargetMode="External"/><Relationship Id="rId42" Type="http://schemas.openxmlformats.org/officeDocument/2006/relationships/hyperlink" Target="https://otokinhbac.vn/hyundai-110sl-p928768.html" TargetMode="External"/><Relationship Id="rId47" Type="http://schemas.openxmlformats.org/officeDocument/2006/relationships/hyperlink" Target="https://otoansuong.vn/Xe-tai-kia-k165-1t65" TargetMode="External"/><Relationship Id="rId7" Type="http://schemas.openxmlformats.org/officeDocument/2006/relationships/hyperlink" Target="https://isuzu-hadong.com/isuzu-qkr-270-2t8-thung-kin" TargetMode="External"/><Relationship Id="rId2" Type="http://schemas.openxmlformats.org/officeDocument/2006/relationships/hyperlink" Target="https://teracotruongloc.vn/san-pham/gia-xe-tai-teraco-tera-190sl.html" TargetMode="External"/><Relationship Id="rId16" Type="http://schemas.openxmlformats.org/officeDocument/2006/relationships/hyperlink" Target="https://xetaichuyendung.vn/xe-tai-thung-345-tan-dongfeng/v/18.aspx" TargetMode="External"/><Relationship Id="rId29" Type="http://schemas.openxmlformats.org/officeDocument/2006/relationships/hyperlink" Target="https://xetaichuyendung.com.vn/xe-tai/xe-tai-hyundai-h150-tai-trong-1tan-den-1-5-tan-2022-p335.html" TargetMode="External"/><Relationship Id="rId1" Type="http://schemas.openxmlformats.org/officeDocument/2006/relationships/hyperlink" Target="https://hyundainhapkhausg.com/xe-tai-teraco/xe-tai-19-tan-tera-190sl-thung-mui-bat.html" TargetMode="External"/><Relationship Id="rId6" Type="http://schemas.openxmlformats.org/officeDocument/2006/relationships/hyperlink" Target="https://xetaiphamquang.vn/san-pham/gia-xe-tai-isuzu-qkr-29-tan-thung-kin-thung-bat-thung-lung-44-met-29-tan.html" TargetMode="External"/><Relationship Id="rId11" Type="http://schemas.openxmlformats.org/officeDocument/2006/relationships/hyperlink" Target="https://isuzumiendong.com/san-pham/xe-tai-isuzu-qkr-270-2-5-tan/" TargetMode="External"/><Relationship Id="rId24" Type="http://schemas.openxmlformats.org/officeDocument/2006/relationships/hyperlink" Target="https://tailieuoto.vn/do-an-kiem-nghiem-he-thong-phanh-khi-nen-o-to-zil-130/" TargetMode="External"/><Relationship Id="rId32" Type="http://schemas.openxmlformats.org/officeDocument/2006/relationships/hyperlink" Target="http://hyundaiphumy.com.vn/hyundai-h150-p4.html" TargetMode="External"/><Relationship Id="rId37" Type="http://schemas.openxmlformats.org/officeDocument/2006/relationships/hyperlink" Target="https://ototaihyundai.com.vn/san-pham/xe-tai-van-hyundai-solati/" TargetMode="External"/><Relationship Id="rId40" Type="http://schemas.openxmlformats.org/officeDocument/2006/relationships/hyperlink" Target="https://otogiaiphong.com/bai-viet/563-thong-so-ky-thuat-xe-tai-hyundai-n250sl-thung-dai-4m3" TargetMode="External"/><Relationship Id="rId45" Type="http://schemas.openxmlformats.org/officeDocument/2006/relationships/hyperlink" Target="https://hyundaiviethan.vn/product/do-thanh-iz49/" TargetMode="External"/><Relationship Id="rId5" Type="http://schemas.openxmlformats.org/officeDocument/2006/relationships/hyperlink" Target="https://xetaihyundai247.com/xe/hyundai-porter-h150/?fbclid=IwAR1RDxXlnFz_pzzP1HUPNKJBk8wIvYIh-QM5QqqLDsPECtGTs3AZLeKC4jg" TargetMode="External"/><Relationship Id="rId15" Type="http://schemas.openxmlformats.org/officeDocument/2006/relationships/hyperlink" Target="https://trucknbus.hyundai.com/global/en/products/van/h350" TargetMode="External"/><Relationship Id="rId23" Type="http://schemas.openxmlformats.org/officeDocument/2006/relationships/hyperlink" Target="https://xetaichinhhang.com.vn/xe-tai-hyundai-n250sl-2-35-tan-thung-kin-doi-2022-2023/" TargetMode="External"/><Relationship Id="rId28" Type="http://schemas.openxmlformats.org/officeDocument/2006/relationships/hyperlink" Target="https://otoxetaihcm.com/san-pham/hyundai-hd650-6-5-tan-tp-hcm/" TargetMode="External"/><Relationship Id="rId36" Type="http://schemas.openxmlformats.org/officeDocument/2006/relationships/hyperlink" Target="https://otogiaiphong.com/bai-viet/bang-thong-so-ky-thuat-xe-hyundai-mighty-ex8l-thung-dai" TargetMode="External"/><Relationship Id="rId10" Type="http://schemas.openxmlformats.org/officeDocument/2006/relationships/hyperlink" Target="https://hyundaixuyenviet.com/san-pham/xe-tai-3-5-tan-teraco-345sl-thung-dai-6m2.html" TargetMode="External"/><Relationship Id="rId19" Type="http://schemas.openxmlformats.org/officeDocument/2006/relationships/hyperlink" Target="https://xetaiphamquang.vn/san-pham/gia-xe-tai-thaco-kia-k250-249-tan-thung-mui-bat-kin-lung-dai-35-met.html" TargetMode="External"/><Relationship Id="rId31" Type="http://schemas.openxmlformats.org/officeDocument/2006/relationships/hyperlink" Target="https://otodonganh.vn/xe-tai-hyundai-mighty-hd72-35t-thung-kin" TargetMode="External"/><Relationship Id="rId44" Type="http://schemas.openxmlformats.org/officeDocument/2006/relationships/hyperlink" Target="https://ototaithaco.com/car/xe-tai-thaco-new-frontier-k250-tai-trong-1-49-tan-va-2-49-tan?fbclid=IwAR0ghKvPTA-ABjA-M2VYASUOGnB1IBBqF-0ALnuMpX2_URLFGTQNrEK_4Bk" TargetMode="External"/><Relationship Id="rId4" Type="http://schemas.openxmlformats.org/officeDocument/2006/relationships/hyperlink" Target="http://hyundaiphumy.com.vn/hyundai-h150-p4.html?fbclid=IwAR2_7CB8SvFPzR1J8QHX6spJqknn2uv971Ylo0olXPJzhZKMRz1WYvxt_SM" TargetMode="External"/><Relationship Id="rId9" Type="http://schemas.openxmlformats.org/officeDocument/2006/relationships/hyperlink" Target="https://hyundainhapkhausg.com/xe-tai-teraco/xe-tai-tera-345sl-35-tan-thung-dai-6m2.html" TargetMode="External"/><Relationship Id="rId14" Type="http://schemas.openxmlformats.org/officeDocument/2006/relationships/hyperlink" Target="https://otogiaiphong.com/bai-viet/bang-thong-so-ky-thuat-xe-hyundai-mighty-ex8l-thung-dai?fbclid=IwAR029NBcF0vINpnj-kEHuQG5ka0MIah8GwcfNXHw9hB1MwpYVod6JZKgVuc" TargetMode="External"/><Relationship Id="rId22" Type="http://schemas.openxmlformats.org/officeDocument/2006/relationships/hyperlink" Target="https://vinamotors.com.vn/ra-mat-san-pham-hyundai-n250sl-thung-dai-cua-thanh-cong/" TargetMode="External"/><Relationship Id="rId27" Type="http://schemas.openxmlformats.org/officeDocument/2006/relationships/hyperlink" Target="https://giabanxetai.net/xe-tai-hd99-thung-kin-inox.html" TargetMode="External"/><Relationship Id="rId30" Type="http://schemas.openxmlformats.org/officeDocument/2006/relationships/hyperlink" Target="https://www.hyundai-achau.com/products/xe-tai-hyundai-new-porter-1-5-tan" TargetMode="External"/><Relationship Id="rId35" Type="http://schemas.openxmlformats.org/officeDocument/2006/relationships/hyperlink" Target="https://xetaibaoloc.com/san-pham/mitsubishi-fuso-1t9.html" TargetMode="External"/><Relationship Id="rId43" Type="http://schemas.openxmlformats.org/officeDocument/2006/relationships/hyperlink" Target="https://xetaibaoloc.com/tin-tuc/cac-dong-xe-tai-3-5-tan.html" TargetMode="External"/><Relationship Id="rId48" Type="http://schemas.openxmlformats.org/officeDocument/2006/relationships/hyperlink" Target="https://otophuman.vn/san-pham/xe-tai-tmt-6-tan-km6660t-160.html" TargetMode="External"/><Relationship Id="rId8" Type="http://schemas.openxmlformats.org/officeDocument/2006/relationships/hyperlink" Target="https://www.giaxetai.com.vn/xe-tai-tera-345sl-3t5-thung-dai-6m2-435" TargetMode="External"/><Relationship Id="rId3" Type="http://schemas.openxmlformats.org/officeDocument/2006/relationships/hyperlink" Target="https://otogiaiphong.com/bai-viet/bang-thong-so-ky-thuat-xe-hyundai-mighty-ex8l-thung-dai" TargetMode="External"/><Relationship Id="rId12" Type="http://schemas.openxmlformats.org/officeDocument/2006/relationships/hyperlink" Target="https://isuzu-hadong.com/isuzu-2t4-thung-mui-bat" TargetMode="External"/><Relationship Id="rId17" Type="http://schemas.openxmlformats.org/officeDocument/2006/relationships/hyperlink" Target="https://otogiaiphong.com/bai-viet/565-thong-so-ky-thuat-xe-tai-n250sl-thung-mui-bat" TargetMode="External"/><Relationship Id="rId25" Type="http://schemas.openxmlformats.org/officeDocument/2006/relationships/hyperlink" Target="https://hyundaivn.com/hyundai-hd72-35-tan/hyundai-mighty-hd72-35-tan-thung-kin/" TargetMode="External"/><Relationship Id="rId33" Type="http://schemas.openxmlformats.org/officeDocument/2006/relationships/hyperlink" Target="https://otoansuong.vn/xe-tai-dongfeng-9t5?tag=xe%20tai%20dongfeng" TargetMode="External"/><Relationship Id="rId38" Type="http://schemas.openxmlformats.org/officeDocument/2006/relationships/hyperlink" Target="https://cuulongmotors.com/xe-tai-cuu-long/tmt-8-5-tan-st10590d/" TargetMode="External"/><Relationship Id="rId46" Type="http://schemas.openxmlformats.org/officeDocument/2006/relationships/hyperlink" Target="https://hyundainguyengiaphat.vn/hyundai-mighty-ex6" TargetMode="External"/><Relationship Id="rId20" Type="http://schemas.openxmlformats.org/officeDocument/2006/relationships/hyperlink" Target="https://drive.google.com/drive/my-drive" TargetMode="External"/><Relationship Id="rId41" Type="http://schemas.openxmlformats.org/officeDocument/2006/relationships/hyperlink" Target="https://hyundai-xetai.vn/car/xe-tai-3-5-tan-dong-lanh-2021-hyundai-new-mighty-75s-thung-4m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7"/>
  <sheetViews>
    <sheetView zoomScale="70" zoomScaleNormal="70" workbookViewId="0">
      <selection activeCell="G87" sqref="G87"/>
    </sheetView>
  </sheetViews>
  <sheetFormatPr defaultRowHeight="13.8" x14ac:dyDescent="0.25"/>
  <cols>
    <col min="1" max="1" width="3.296875" bestFit="1" customWidth="1"/>
    <col min="2" max="2" width="8.8984375" bestFit="1" customWidth="1"/>
    <col min="3" max="3" width="15" bestFit="1" customWidth="1"/>
    <col min="4" max="4" width="9.8984375" bestFit="1" customWidth="1"/>
    <col min="5" max="10" width="10.8984375" bestFit="1" customWidth="1"/>
    <col min="11" max="11" width="9.8984375" bestFit="1" customWidth="1"/>
    <col min="12" max="12" width="11.8984375" style="2" bestFit="1" customWidth="1"/>
    <col min="13" max="13" width="8.8984375" bestFit="1" customWidth="1"/>
    <col min="14" max="14" width="11.8984375" style="2" bestFit="1" customWidth="1"/>
    <col min="15" max="15" width="10.8984375" bestFit="1" customWidth="1"/>
    <col min="16" max="16" width="9.8984375" bestFit="1" customWidth="1"/>
    <col min="17" max="17" width="11.8984375" style="2" bestFit="1" customWidth="1"/>
    <col min="18" max="18" width="9.8984375" bestFit="1" customWidth="1"/>
    <col min="19" max="19" width="11.8984375" style="2" bestFit="1" customWidth="1"/>
    <col min="20" max="20" width="9.8984375" bestFit="1" customWidth="1"/>
    <col min="21" max="21" width="10.8984375" bestFit="1" customWidth="1"/>
    <col min="22" max="23" width="9.09765625" style="1"/>
    <col min="24" max="24" width="66.09765625" style="1" customWidth="1"/>
    <col min="25" max="32" width="9.09765625" style="1"/>
  </cols>
  <sheetData>
    <row r="1" spans="1:33" s="12" customFormat="1" x14ac:dyDescent="0.25">
      <c r="A1" s="1046" t="s">
        <v>321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"/>
      <c r="L1" s="10"/>
      <c r="M1" s="10"/>
      <c r="N1" s="10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3" s="19" customFormat="1" ht="16.2" x14ac:dyDescent="0.25">
      <c r="A2" s="13" t="s">
        <v>3</v>
      </c>
      <c r="B2" s="13" t="s">
        <v>4</v>
      </c>
      <c r="C2" s="1049" t="s">
        <v>5</v>
      </c>
      <c r="D2" s="1050"/>
      <c r="E2" s="14" t="s">
        <v>0</v>
      </c>
      <c r="F2" s="14" t="s">
        <v>165</v>
      </c>
      <c r="G2" s="14" t="s">
        <v>322</v>
      </c>
      <c r="H2" s="14" t="s">
        <v>323</v>
      </c>
      <c r="I2" s="14" t="s">
        <v>324</v>
      </c>
      <c r="J2" s="14" t="s">
        <v>325</v>
      </c>
      <c r="K2" s="15" t="s">
        <v>326</v>
      </c>
      <c r="L2" s="15"/>
      <c r="M2" s="15" t="s">
        <v>327</v>
      </c>
      <c r="N2" s="15"/>
      <c r="O2" s="14" t="s">
        <v>1</v>
      </c>
      <c r="P2" s="15" t="s">
        <v>328</v>
      </c>
      <c r="Q2" s="14" t="s">
        <v>166</v>
      </c>
      <c r="R2" s="16" t="s">
        <v>329</v>
      </c>
      <c r="S2" s="5" t="s">
        <v>167</v>
      </c>
      <c r="T2" s="17" t="s">
        <v>330</v>
      </c>
      <c r="U2" s="17" t="s">
        <v>331</v>
      </c>
      <c r="V2" s="17" t="s">
        <v>168</v>
      </c>
      <c r="W2" s="17" t="s">
        <v>169</v>
      </c>
      <c r="X2" s="17" t="s">
        <v>170</v>
      </c>
      <c r="Y2" s="17" t="s">
        <v>171</v>
      </c>
      <c r="Z2" s="17" t="s">
        <v>172</v>
      </c>
      <c r="AA2" s="18" t="s">
        <v>173</v>
      </c>
      <c r="AB2" s="18" t="s">
        <v>174</v>
      </c>
      <c r="AC2" s="18" t="s">
        <v>175</v>
      </c>
      <c r="AD2" s="18"/>
      <c r="AE2" s="18"/>
      <c r="AF2" s="18"/>
      <c r="AG2" s="18"/>
    </row>
    <row r="3" spans="1:33" s="19" customFormat="1" ht="14.4" thickBot="1" x14ac:dyDescent="0.3">
      <c r="A3" s="20">
        <v>1</v>
      </c>
      <c r="B3" s="21">
        <v>62130062</v>
      </c>
      <c r="C3" s="22" t="s">
        <v>176</v>
      </c>
      <c r="D3" s="23" t="s">
        <v>63</v>
      </c>
      <c r="E3" s="24" t="s">
        <v>177</v>
      </c>
      <c r="F3" s="24" t="s">
        <v>178</v>
      </c>
      <c r="G3" s="24" t="s">
        <v>179</v>
      </c>
      <c r="H3" s="24" t="s">
        <v>180</v>
      </c>
      <c r="I3" s="24" t="s">
        <v>178</v>
      </c>
      <c r="J3" s="24" t="s">
        <v>181</v>
      </c>
      <c r="K3" s="25"/>
      <c r="L3" s="25"/>
      <c r="M3" s="25"/>
      <c r="N3" s="25"/>
      <c r="O3" s="24" t="s">
        <v>182</v>
      </c>
      <c r="P3" s="25" t="s">
        <v>184</v>
      </c>
      <c r="Q3" s="24" t="s">
        <v>183</v>
      </c>
      <c r="R3" s="26" t="s">
        <v>186</v>
      </c>
      <c r="S3" s="7" t="s">
        <v>185</v>
      </c>
      <c r="T3" s="27" t="s">
        <v>187</v>
      </c>
      <c r="U3" s="27" t="s">
        <v>188</v>
      </c>
      <c r="V3" s="27" t="s">
        <v>189</v>
      </c>
      <c r="W3" s="27" t="s">
        <v>190</v>
      </c>
      <c r="X3" s="27" t="s">
        <v>191</v>
      </c>
      <c r="Y3" s="27" t="s">
        <v>192</v>
      </c>
      <c r="Z3" s="27" t="s">
        <v>193</v>
      </c>
      <c r="AA3" s="28" t="s">
        <v>194</v>
      </c>
      <c r="AB3" s="28" t="s">
        <v>195</v>
      </c>
      <c r="AC3" s="28" t="s">
        <v>196</v>
      </c>
      <c r="AD3" s="18"/>
      <c r="AE3" s="18"/>
      <c r="AF3" s="18"/>
      <c r="AG3" s="18"/>
    </row>
    <row r="4" spans="1:33" s="39" customFormat="1" ht="83.4" thickBot="1" x14ac:dyDescent="0.3">
      <c r="A4" s="20">
        <v>2</v>
      </c>
      <c r="B4" s="21">
        <v>62130127</v>
      </c>
      <c r="C4" s="22" t="s">
        <v>197</v>
      </c>
      <c r="D4" s="23" t="s">
        <v>198</v>
      </c>
      <c r="E4" s="29" t="s">
        <v>199</v>
      </c>
      <c r="F4" s="30" t="s">
        <v>200</v>
      </c>
      <c r="G4" s="31">
        <v>4531</v>
      </c>
      <c r="H4" s="31">
        <v>1989</v>
      </c>
      <c r="I4" s="31">
        <v>1421</v>
      </c>
      <c r="J4" s="31">
        <v>1590</v>
      </c>
      <c r="K4" s="32"/>
      <c r="L4" s="32"/>
      <c r="M4" s="32"/>
      <c r="N4" s="32"/>
      <c r="O4" s="31">
        <v>2135</v>
      </c>
      <c r="P4" s="32">
        <v>965</v>
      </c>
      <c r="Q4" s="31">
        <v>45.2</v>
      </c>
      <c r="R4" s="33">
        <v>1170</v>
      </c>
      <c r="S4" s="34">
        <v>54.8</v>
      </c>
      <c r="T4" s="35">
        <v>4.32</v>
      </c>
      <c r="U4" s="35"/>
      <c r="V4" s="35">
        <v>585</v>
      </c>
      <c r="W4" s="35">
        <v>165</v>
      </c>
      <c r="X4" s="35" t="s">
        <v>201</v>
      </c>
      <c r="Y4" s="35">
        <v>321.45</v>
      </c>
      <c r="Z4" s="35">
        <v>303.77</v>
      </c>
      <c r="AA4" s="36" t="s">
        <v>202</v>
      </c>
      <c r="AB4" s="37" t="s">
        <v>203</v>
      </c>
      <c r="AC4" s="38" t="s">
        <v>204</v>
      </c>
      <c r="AD4" s="38"/>
      <c r="AE4" s="38"/>
      <c r="AF4" s="38"/>
    </row>
    <row r="5" spans="1:33" s="39" customFormat="1" x14ac:dyDescent="0.25">
      <c r="A5" s="20">
        <v>3</v>
      </c>
      <c r="B5" s="21">
        <v>62130193</v>
      </c>
      <c r="C5" s="22" t="s">
        <v>205</v>
      </c>
      <c r="D5" s="23" t="s">
        <v>79</v>
      </c>
      <c r="E5" s="29" t="s">
        <v>206</v>
      </c>
      <c r="F5" s="30" t="s">
        <v>181</v>
      </c>
      <c r="G5" s="39">
        <v>4530</v>
      </c>
      <c r="H5" s="31">
        <v>1705</v>
      </c>
      <c r="I5" s="31">
        <v>1500</v>
      </c>
      <c r="J5" s="31">
        <v>1735</v>
      </c>
      <c r="K5" s="32"/>
      <c r="L5" s="32"/>
      <c r="M5" s="32"/>
      <c r="N5" s="32"/>
      <c r="O5" s="31">
        <v>2440</v>
      </c>
      <c r="P5" s="32">
        <v>1070</v>
      </c>
      <c r="Q5" s="31">
        <v>43.85</v>
      </c>
      <c r="R5" s="33">
        <v>1370</v>
      </c>
      <c r="S5" s="34">
        <v>56.15</v>
      </c>
      <c r="T5" s="35">
        <v>3.54</v>
      </c>
      <c r="U5" s="35"/>
      <c r="V5" s="35">
        <v>685</v>
      </c>
      <c r="W5" s="35">
        <v>170</v>
      </c>
      <c r="X5" s="35" t="s">
        <v>207</v>
      </c>
      <c r="Y5" s="35">
        <v>331.55</v>
      </c>
      <c r="Z5" s="35">
        <v>313.31</v>
      </c>
      <c r="AA5" s="37" t="s">
        <v>208</v>
      </c>
      <c r="AB5" s="37" t="s">
        <v>209</v>
      </c>
      <c r="AC5" s="37" t="s">
        <v>210</v>
      </c>
      <c r="AD5" s="38"/>
      <c r="AE5" s="38"/>
      <c r="AF5" s="38"/>
      <c r="AG5" s="38"/>
    </row>
    <row r="6" spans="1:33" s="39" customFormat="1" x14ac:dyDescent="0.25">
      <c r="A6" s="20">
        <v>16</v>
      </c>
      <c r="B6" s="21">
        <v>62130867</v>
      </c>
      <c r="C6" s="22" t="s">
        <v>211</v>
      </c>
      <c r="D6" s="23" t="s">
        <v>212</v>
      </c>
      <c r="E6" s="29" t="s">
        <v>206</v>
      </c>
      <c r="F6" s="30" t="s">
        <v>213</v>
      </c>
      <c r="G6" s="31">
        <v>4540</v>
      </c>
      <c r="H6" s="31">
        <v>1760</v>
      </c>
      <c r="I6" s="31">
        <v>1465</v>
      </c>
      <c r="J6" s="31">
        <v>1800</v>
      </c>
      <c r="K6" s="32"/>
      <c r="L6" s="32"/>
      <c r="M6" s="32"/>
      <c r="N6" s="32"/>
      <c r="O6" s="31">
        <v>2530</v>
      </c>
      <c r="P6" s="32">
        <v>1170</v>
      </c>
      <c r="Q6" s="31">
        <v>46.2</v>
      </c>
      <c r="R6" s="33">
        <v>1360</v>
      </c>
      <c r="S6" s="34">
        <v>53.8</v>
      </c>
      <c r="T6" s="35">
        <v>3.54</v>
      </c>
      <c r="U6" s="35"/>
      <c r="V6" s="35">
        <v>680</v>
      </c>
      <c r="W6" s="35">
        <v>160</v>
      </c>
      <c r="X6" s="35" t="s">
        <v>214</v>
      </c>
      <c r="Y6" s="35">
        <v>322.60000000000002</v>
      </c>
      <c r="Z6" s="35">
        <v>304.8</v>
      </c>
      <c r="AA6" s="37" t="s">
        <v>215</v>
      </c>
      <c r="AB6" s="37" t="s">
        <v>216</v>
      </c>
      <c r="AC6" s="38"/>
      <c r="AD6" s="38"/>
      <c r="AE6" s="38"/>
      <c r="AF6" s="38"/>
      <c r="AG6" s="38"/>
    </row>
    <row r="7" spans="1:33" s="39" customFormat="1" x14ac:dyDescent="0.25">
      <c r="A7" s="20">
        <v>17</v>
      </c>
      <c r="B7" s="21">
        <v>62131019</v>
      </c>
      <c r="C7" s="22" t="s">
        <v>217</v>
      </c>
      <c r="D7" s="23" t="s">
        <v>218</v>
      </c>
      <c r="E7" s="29" t="s">
        <v>219</v>
      </c>
      <c r="F7" s="30" t="s">
        <v>220</v>
      </c>
      <c r="G7" s="31">
        <v>4534</v>
      </c>
      <c r="H7" s="31">
        <v>1858</v>
      </c>
      <c r="I7" s="31">
        <v>1484</v>
      </c>
      <c r="J7" s="31">
        <v>1650</v>
      </c>
      <c r="K7" s="32"/>
      <c r="L7" s="32"/>
      <c r="M7" s="32"/>
      <c r="N7" s="32"/>
      <c r="O7" s="31">
        <v>2465</v>
      </c>
      <c r="P7" s="32">
        <v>1150</v>
      </c>
      <c r="Q7" s="31">
        <v>46.65</v>
      </c>
      <c r="R7" s="33">
        <v>1315</v>
      </c>
      <c r="S7" s="34">
        <v>53.35</v>
      </c>
      <c r="T7" s="35">
        <v>3.92</v>
      </c>
      <c r="U7" s="35"/>
      <c r="V7" s="35">
        <v>657.5</v>
      </c>
      <c r="W7" s="35">
        <v>165</v>
      </c>
      <c r="X7" s="35" t="s">
        <v>221</v>
      </c>
      <c r="Y7" s="35">
        <v>322.60000000000002</v>
      </c>
      <c r="Z7" s="35">
        <v>304.8</v>
      </c>
      <c r="AA7" s="37" t="s">
        <v>222</v>
      </c>
      <c r="AB7" s="37" t="s">
        <v>223</v>
      </c>
      <c r="AC7" s="38"/>
      <c r="AD7" s="38"/>
      <c r="AE7" s="38"/>
      <c r="AF7" s="38"/>
      <c r="AG7" s="38"/>
    </row>
    <row r="8" spans="1:33" s="39" customFormat="1" x14ac:dyDescent="0.25">
      <c r="A8" s="20">
        <v>18</v>
      </c>
      <c r="B8" s="21">
        <v>62131042</v>
      </c>
      <c r="C8" s="22" t="s">
        <v>224</v>
      </c>
      <c r="D8" s="23" t="s">
        <v>225</v>
      </c>
      <c r="E8" s="29" t="s">
        <v>177</v>
      </c>
      <c r="F8" s="30" t="s">
        <v>226</v>
      </c>
      <c r="G8" s="31">
        <v>4410</v>
      </c>
      <c r="H8" s="31">
        <v>1700</v>
      </c>
      <c r="I8" s="31">
        <v>1475</v>
      </c>
      <c r="J8" s="31">
        <v>1050</v>
      </c>
      <c r="K8" s="32"/>
      <c r="L8" s="32"/>
      <c r="M8" s="32"/>
      <c r="N8" s="32"/>
      <c r="O8" s="31">
        <v>1670</v>
      </c>
      <c r="P8" s="32">
        <v>870</v>
      </c>
      <c r="Q8" s="31">
        <v>52.1</v>
      </c>
      <c r="R8" s="33">
        <v>800</v>
      </c>
      <c r="S8" s="34">
        <v>47.9</v>
      </c>
      <c r="T8" s="35">
        <v>3.54</v>
      </c>
      <c r="U8" s="35"/>
      <c r="V8" s="35">
        <v>435</v>
      </c>
      <c r="W8" s="35">
        <v>170</v>
      </c>
      <c r="X8" s="35" t="s">
        <v>227</v>
      </c>
      <c r="Y8" s="35">
        <v>371.95</v>
      </c>
      <c r="Z8" s="35">
        <v>353.35</v>
      </c>
      <c r="AA8" s="37" t="s">
        <v>228</v>
      </c>
      <c r="AB8" s="37" t="s">
        <v>229</v>
      </c>
      <c r="AC8" s="38"/>
      <c r="AD8" s="38"/>
      <c r="AE8" s="38"/>
      <c r="AF8" s="38"/>
      <c r="AG8" s="38"/>
    </row>
    <row r="9" spans="1:33" s="39" customFormat="1" x14ac:dyDescent="0.25">
      <c r="A9" s="20">
        <v>31</v>
      </c>
      <c r="B9" s="21">
        <v>62131902</v>
      </c>
      <c r="C9" s="22" t="s">
        <v>230</v>
      </c>
      <c r="D9" s="23" t="s">
        <v>231</v>
      </c>
      <c r="E9" s="29" t="s">
        <v>232</v>
      </c>
      <c r="F9" s="30" t="s">
        <v>233</v>
      </c>
      <c r="G9" s="31">
        <v>4525</v>
      </c>
      <c r="H9" s="31">
        <v>1755</v>
      </c>
      <c r="I9" s="31">
        <v>1450</v>
      </c>
      <c r="J9" s="31">
        <v>1925</v>
      </c>
      <c r="K9" s="32"/>
      <c r="L9" s="32"/>
      <c r="M9" s="32"/>
      <c r="N9" s="32"/>
      <c r="O9" s="31">
        <v>2690</v>
      </c>
      <c r="P9" s="32">
        <v>1240</v>
      </c>
      <c r="Q9" s="31">
        <v>46.09</v>
      </c>
      <c r="R9" s="33">
        <v>1450</v>
      </c>
      <c r="S9" s="34">
        <v>53.91</v>
      </c>
      <c r="T9" s="35">
        <v>3.14</v>
      </c>
      <c r="U9" s="35"/>
      <c r="V9" s="35">
        <v>725</v>
      </c>
      <c r="W9" s="35">
        <v>160</v>
      </c>
      <c r="X9" s="35" t="s">
        <v>234</v>
      </c>
      <c r="Y9" s="35">
        <v>346.1</v>
      </c>
      <c r="Z9" s="35">
        <v>327.06</v>
      </c>
      <c r="AA9" s="37" t="s">
        <v>235</v>
      </c>
      <c r="AB9" s="37" t="s">
        <v>236</v>
      </c>
      <c r="AC9" s="38"/>
      <c r="AD9" s="38"/>
      <c r="AE9" s="38"/>
      <c r="AF9" s="38"/>
      <c r="AG9" s="38"/>
    </row>
    <row r="10" spans="1:33" s="19" customFormat="1" x14ac:dyDescent="0.25">
      <c r="A10" s="20">
        <v>32</v>
      </c>
      <c r="B10" s="21">
        <v>62132027</v>
      </c>
      <c r="C10" s="22" t="s">
        <v>6</v>
      </c>
      <c r="D10" s="23" t="s">
        <v>7</v>
      </c>
      <c r="E10" s="29" t="s">
        <v>199</v>
      </c>
      <c r="F10" s="30" t="s">
        <v>200</v>
      </c>
      <c r="G10" s="31">
        <v>4531</v>
      </c>
      <c r="H10" s="31">
        <v>1989</v>
      </c>
      <c r="I10" s="31">
        <v>1421</v>
      </c>
      <c r="J10" s="31">
        <v>1790</v>
      </c>
      <c r="K10" s="32"/>
      <c r="L10" s="32"/>
      <c r="M10" s="32"/>
      <c r="N10" s="32"/>
      <c r="O10" s="31">
        <v>2510</v>
      </c>
      <c r="P10" s="32">
        <v>1100</v>
      </c>
      <c r="Q10" s="31">
        <v>43.82</v>
      </c>
      <c r="R10" s="33">
        <v>1410</v>
      </c>
      <c r="S10" s="34">
        <v>56.18</v>
      </c>
      <c r="T10" s="35">
        <v>4.32</v>
      </c>
      <c r="U10" s="35"/>
      <c r="V10" s="35">
        <v>705</v>
      </c>
      <c r="W10" s="35">
        <v>165</v>
      </c>
      <c r="X10" s="35" t="s">
        <v>237</v>
      </c>
      <c r="Y10" s="35">
        <v>334</v>
      </c>
      <c r="Z10" s="35">
        <v>315.63</v>
      </c>
      <c r="AA10" s="28" t="s">
        <v>238</v>
      </c>
      <c r="AB10" s="28" t="s">
        <v>239</v>
      </c>
      <c r="AC10" s="18"/>
      <c r="AD10" s="18"/>
      <c r="AE10" s="18"/>
      <c r="AF10" s="18"/>
      <c r="AG10" s="18"/>
    </row>
    <row r="11" spans="1:33" s="39" customFormat="1" x14ac:dyDescent="0.25">
      <c r="A11" s="20">
        <v>33</v>
      </c>
      <c r="B11" s="21">
        <v>62132125</v>
      </c>
      <c r="C11" s="22" t="s">
        <v>240</v>
      </c>
      <c r="D11" s="23" t="s">
        <v>241</v>
      </c>
      <c r="E11" s="29" t="s">
        <v>242</v>
      </c>
      <c r="F11" s="30" t="s">
        <v>243</v>
      </c>
      <c r="G11" s="31">
        <v>4825</v>
      </c>
      <c r="H11" s="31">
        <v>1825</v>
      </c>
      <c r="I11" s="31">
        <v>1470</v>
      </c>
      <c r="J11" s="31">
        <v>1685</v>
      </c>
      <c r="K11" s="32"/>
      <c r="L11" s="32"/>
      <c r="M11" s="32"/>
      <c r="N11" s="32"/>
      <c r="O11" s="31">
        <v>2360</v>
      </c>
      <c r="P11" s="32">
        <v>1080</v>
      </c>
      <c r="Q11" s="31">
        <v>45.76</v>
      </c>
      <c r="R11" s="33">
        <v>1280</v>
      </c>
      <c r="S11" s="34">
        <v>54.24</v>
      </c>
      <c r="T11" s="35">
        <v>3.3</v>
      </c>
      <c r="U11" s="35"/>
      <c r="V11" s="35">
        <v>640</v>
      </c>
      <c r="W11" s="35">
        <v>170</v>
      </c>
      <c r="X11" s="35" t="s">
        <v>244</v>
      </c>
      <c r="Y11" s="35">
        <v>318.39999999999998</v>
      </c>
      <c r="Z11" s="35">
        <v>300.88799999999998</v>
      </c>
      <c r="AA11" s="37" t="s">
        <v>245</v>
      </c>
      <c r="AB11" s="37" t="s">
        <v>246</v>
      </c>
      <c r="AC11" s="38"/>
      <c r="AD11" s="38"/>
      <c r="AE11" s="38"/>
      <c r="AF11" s="38"/>
      <c r="AG11" s="38"/>
    </row>
    <row r="12" spans="1:33" s="19" customFormat="1" x14ac:dyDescent="0.25">
      <c r="E12" s="18" t="s">
        <v>247</v>
      </c>
      <c r="F12" s="18" t="s">
        <v>248</v>
      </c>
      <c r="G12" s="18" t="s">
        <v>249</v>
      </c>
      <c r="H12" s="18" t="s">
        <v>250</v>
      </c>
      <c r="I12" s="18" t="s">
        <v>251</v>
      </c>
      <c r="J12" s="18" t="s">
        <v>252</v>
      </c>
      <c r="K12" s="18"/>
      <c r="L12" s="18"/>
      <c r="M12" s="18"/>
      <c r="N12" s="18"/>
      <c r="O12" s="18" t="s">
        <v>253</v>
      </c>
      <c r="P12" s="18" t="s">
        <v>254</v>
      </c>
      <c r="Q12" s="18"/>
      <c r="R12" s="40" t="s">
        <v>255</v>
      </c>
      <c r="S12" s="18"/>
      <c r="T12" s="18" t="s">
        <v>256</v>
      </c>
      <c r="U12" s="18" t="s">
        <v>257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s="12" customFormat="1" x14ac:dyDescent="0.25">
      <c r="A13" s="41"/>
      <c r="B13" s="1045"/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1045"/>
      <c r="P13" s="1045"/>
      <c r="Q13" s="1045"/>
      <c r="R13" s="1045"/>
      <c r="S13" s="1045"/>
      <c r="T13" s="1045"/>
      <c r="U13" s="41"/>
      <c r="V13" s="41"/>
      <c r="W13" s="41"/>
      <c r="X13" s="41"/>
      <c r="Y13" s="41"/>
      <c r="Z13" s="41"/>
      <c r="AA13" s="11"/>
      <c r="AB13" s="11"/>
      <c r="AC13" s="11"/>
      <c r="AD13" s="11"/>
    </row>
    <row r="14" spans="1:33" s="12" customFormat="1" ht="14.4" thickBot="1" x14ac:dyDescent="0.3">
      <c r="A14" s="1046" t="s">
        <v>332</v>
      </c>
      <c r="B14" s="1046"/>
      <c r="C14" s="1046"/>
      <c r="D14" s="1046"/>
      <c r="E14" s="1046"/>
      <c r="F14" s="1046"/>
      <c r="G14" s="1046"/>
      <c r="H14" s="1046"/>
      <c r="I14" s="1046"/>
      <c r="J14" s="1046"/>
      <c r="K14" s="42"/>
      <c r="L14" s="42"/>
      <c r="M14" s="10"/>
      <c r="N14" s="10"/>
      <c r="O14" s="11"/>
      <c r="P14" s="11"/>
      <c r="Q14" s="11"/>
      <c r="R14" s="11"/>
      <c r="S14" s="11"/>
      <c r="T14" s="11"/>
      <c r="U14" s="11"/>
      <c r="V14" s="11"/>
    </row>
    <row r="15" spans="1:33" s="19" customFormat="1" ht="14.4" thickBot="1" x14ac:dyDescent="0.3">
      <c r="A15" s="43" t="s">
        <v>3</v>
      </c>
      <c r="B15" s="43" t="s">
        <v>4</v>
      </c>
      <c r="C15" s="1051" t="s">
        <v>5</v>
      </c>
      <c r="D15" s="1051"/>
      <c r="E15" s="44" t="s">
        <v>0</v>
      </c>
      <c r="F15" s="43" t="s">
        <v>9</v>
      </c>
      <c r="G15" s="43" t="s">
        <v>258</v>
      </c>
      <c r="H15" s="43" t="s">
        <v>259</v>
      </c>
      <c r="I15" s="43" t="s">
        <v>260</v>
      </c>
      <c r="J15" s="43" t="s">
        <v>261</v>
      </c>
      <c r="K15" s="44" t="s">
        <v>262</v>
      </c>
      <c r="L15" s="44" t="s">
        <v>263</v>
      </c>
      <c r="M15" s="43" t="s">
        <v>264</v>
      </c>
      <c r="N15" s="43" t="s">
        <v>265</v>
      </c>
      <c r="O15" s="43" t="s">
        <v>1</v>
      </c>
      <c r="P15" s="43" t="s">
        <v>266</v>
      </c>
      <c r="Q15" s="43" t="s">
        <v>267</v>
      </c>
      <c r="R15" s="43" t="s">
        <v>268</v>
      </c>
      <c r="S15" s="43" t="s">
        <v>269</v>
      </c>
      <c r="T15" s="44" t="s">
        <v>60</v>
      </c>
      <c r="U15" s="43" t="s">
        <v>270</v>
      </c>
      <c r="V15" s="45"/>
      <c r="W15" s="9" t="s">
        <v>173</v>
      </c>
    </row>
    <row r="16" spans="1:33" s="19" customFormat="1" ht="14.4" thickBot="1" x14ac:dyDescent="0.3">
      <c r="A16" s="43">
        <v>1</v>
      </c>
      <c r="B16" s="46">
        <v>62132901</v>
      </c>
      <c r="C16" s="47" t="s">
        <v>271</v>
      </c>
      <c r="D16" s="47" t="s">
        <v>272</v>
      </c>
      <c r="E16" s="48">
        <v>2519</v>
      </c>
      <c r="F16" s="49">
        <v>1560</v>
      </c>
      <c r="G16" s="49">
        <v>4345</v>
      </c>
      <c r="H16" s="49">
        <v>1785</v>
      </c>
      <c r="I16" s="49">
        <v>1659</v>
      </c>
      <c r="J16" s="49">
        <v>1666</v>
      </c>
      <c r="K16" s="48">
        <v>1046</v>
      </c>
      <c r="L16" s="50">
        <f>100*K16/(K16+M16)</f>
        <v>62.785114045618251</v>
      </c>
      <c r="M16" s="49">
        <v>620</v>
      </c>
      <c r="N16" s="51">
        <f>100-L16</f>
        <v>37.214885954381749</v>
      </c>
      <c r="O16" s="49">
        <v>1740</v>
      </c>
      <c r="P16" s="49">
        <v>895</v>
      </c>
      <c r="Q16" s="51">
        <f>(100*P16)/(P16+R16)</f>
        <v>51.4367816091954</v>
      </c>
      <c r="R16" s="49">
        <v>845</v>
      </c>
      <c r="S16" s="52">
        <f>100-Q16</f>
        <v>48.5632183908046</v>
      </c>
      <c r="T16" s="53">
        <v>3.85</v>
      </c>
      <c r="U16" s="49">
        <v>4.5599999999999996</v>
      </c>
      <c r="V16" s="54"/>
      <c r="W16" s="55" t="s">
        <v>273</v>
      </c>
      <c r="X16" s="56"/>
    </row>
    <row r="17" spans="1:30" s="19" customFormat="1" ht="14.4" thickBot="1" x14ac:dyDescent="0.3">
      <c r="A17" s="43"/>
      <c r="B17" s="46"/>
      <c r="C17" s="47"/>
      <c r="D17" s="47"/>
      <c r="E17" s="48"/>
      <c r="F17" s="49"/>
      <c r="G17" s="49"/>
      <c r="H17" s="49"/>
      <c r="I17" s="49"/>
      <c r="J17" s="49"/>
      <c r="K17" s="48"/>
      <c r="L17" s="50"/>
      <c r="M17" s="49"/>
      <c r="N17" s="51"/>
      <c r="O17" s="49"/>
      <c r="P17" s="49"/>
      <c r="Q17" s="51"/>
      <c r="R17" s="49"/>
      <c r="S17" s="52"/>
      <c r="T17" s="53"/>
      <c r="U17" s="49"/>
      <c r="V17" s="54"/>
      <c r="W17" s="57" t="s">
        <v>274</v>
      </c>
      <c r="X17" s="56"/>
    </row>
    <row r="18" spans="1:30" s="19" customFormat="1" ht="14.4" thickBot="1" x14ac:dyDescent="0.3">
      <c r="A18" s="43"/>
      <c r="B18" s="46"/>
      <c r="C18" s="47"/>
      <c r="D18" s="47"/>
      <c r="E18" s="48"/>
      <c r="F18" s="49"/>
      <c r="G18" s="49"/>
      <c r="H18" s="49"/>
      <c r="I18" s="49"/>
      <c r="J18" s="49"/>
      <c r="K18" s="48"/>
      <c r="L18" s="50"/>
      <c r="M18" s="49"/>
      <c r="N18" s="51"/>
      <c r="O18" s="49"/>
      <c r="P18" s="49"/>
      <c r="Q18" s="51"/>
      <c r="R18" s="49"/>
      <c r="S18" s="52"/>
      <c r="T18" s="53"/>
      <c r="U18" s="49"/>
      <c r="V18" s="54"/>
      <c r="W18" s="57" t="s">
        <v>275</v>
      </c>
      <c r="X18" s="56"/>
    </row>
    <row r="19" spans="1:30" s="19" customFormat="1" ht="14.4" thickBot="1" x14ac:dyDescent="0.3">
      <c r="A19" s="43">
        <v>2</v>
      </c>
      <c r="B19" s="46">
        <v>62130329</v>
      </c>
      <c r="C19" s="47" t="s">
        <v>276</v>
      </c>
      <c r="D19" s="47" t="s">
        <v>277</v>
      </c>
      <c r="E19" s="48">
        <v>2500</v>
      </c>
      <c r="F19" s="49">
        <v>1540</v>
      </c>
      <c r="G19" s="49">
        <v>4175</v>
      </c>
      <c r="H19" s="49">
        <v>1775</v>
      </c>
      <c r="I19" s="49">
        <v>1610</v>
      </c>
      <c r="J19" s="49">
        <v>1210</v>
      </c>
      <c r="K19" s="48">
        <v>735</v>
      </c>
      <c r="L19" s="50">
        <f t="shared" ref="L19:L30" si="0">100*K19/(K19+M19)</f>
        <v>60.743801652892564</v>
      </c>
      <c r="M19" s="49">
        <v>475</v>
      </c>
      <c r="N19" s="51">
        <f t="shared" ref="N19:N30" si="1">100-L19</f>
        <v>39.256198347107436</v>
      </c>
      <c r="O19" s="49">
        <v>1730</v>
      </c>
      <c r="P19" s="58"/>
      <c r="Q19" s="51"/>
      <c r="R19" s="58"/>
      <c r="S19" s="59"/>
      <c r="T19" s="53">
        <v>3.68</v>
      </c>
      <c r="U19" s="49">
        <v>4.66</v>
      </c>
      <c r="V19" s="54"/>
      <c r="W19" s="60" t="s">
        <v>278</v>
      </c>
      <c r="X19" s="56"/>
    </row>
    <row r="20" spans="1:30" s="19" customFormat="1" ht="14.4" thickBot="1" x14ac:dyDescent="0.3">
      <c r="A20" s="43"/>
      <c r="B20" s="46"/>
      <c r="C20" s="47"/>
      <c r="D20" s="47"/>
      <c r="E20" s="48"/>
      <c r="F20" s="49"/>
      <c r="G20" s="49"/>
      <c r="H20" s="49"/>
      <c r="I20" s="49"/>
      <c r="J20" s="49"/>
      <c r="K20" s="139"/>
      <c r="L20" s="50"/>
      <c r="M20" s="140"/>
      <c r="N20" s="51"/>
      <c r="O20" s="49"/>
      <c r="P20" s="49"/>
      <c r="Q20" s="51"/>
      <c r="R20" s="49"/>
      <c r="S20" s="52"/>
      <c r="T20" s="53"/>
      <c r="U20" s="49"/>
      <c r="V20" s="54"/>
      <c r="W20" s="57" t="s">
        <v>279</v>
      </c>
      <c r="X20" s="56"/>
    </row>
    <row r="21" spans="1:30" s="19" customFormat="1" ht="14.4" thickBot="1" x14ac:dyDescent="0.3">
      <c r="A21" s="43">
        <v>3</v>
      </c>
      <c r="B21" s="46">
        <v>62130207</v>
      </c>
      <c r="C21" s="47" t="s">
        <v>280</v>
      </c>
      <c r="D21" s="47" t="s">
        <v>281</v>
      </c>
      <c r="E21" s="61" t="s">
        <v>242</v>
      </c>
      <c r="F21" s="62" t="s">
        <v>282</v>
      </c>
      <c r="G21" s="63">
        <v>4890</v>
      </c>
      <c r="H21" s="63">
        <v>1850</v>
      </c>
      <c r="I21" s="63">
        <v>1465</v>
      </c>
      <c r="J21" s="63">
        <v>1542</v>
      </c>
      <c r="K21" s="64"/>
      <c r="L21" s="50"/>
      <c r="M21" s="64"/>
      <c r="N21" s="51"/>
      <c r="O21" s="63">
        <v>1940</v>
      </c>
      <c r="P21" s="64"/>
      <c r="Q21" s="51"/>
      <c r="R21" s="64"/>
      <c r="S21" s="59"/>
      <c r="T21" s="65">
        <v>2.65</v>
      </c>
      <c r="U21" s="63">
        <v>4.4400000000000004</v>
      </c>
      <c r="V21" s="66"/>
      <c r="W21" s="57" t="s">
        <v>283</v>
      </c>
      <c r="X21" s="56"/>
      <c r="Y21" s="67"/>
    </row>
    <row r="22" spans="1:30" s="19" customFormat="1" ht="14.4" thickBot="1" x14ac:dyDescent="0.3">
      <c r="A22" s="43">
        <v>16</v>
      </c>
      <c r="B22" s="46">
        <v>62132877</v>
      </c>
      <c r="C22" s="47" t="s">
        <v>284</v>
      </c>
      <c r="D22" s="47" t="s">
        <v>285</v>
      </c>
      <c r="E22" s="48">
        <v>3200</v>
      </c>
      <c r="F22" s="49">
        <v>1560</v>
      </c>
      <c r="G22" s="49">
        <v>5351</v>
      </c>
      <c r="H22" s="49">
        <v>1850</v>
      </c>
      <c r="I22" s="49">
        <v>1848</v>
      </c>
      <c r="J22" s="49">
        <v>2191</v>
      </c>
      <c r="K22" s="48">
        <v>1226</v>
      </c>
      <c r="L22" s="50">
        <f t="shared" si="0"/>
        <v>55.956184390689181</v>
      </c>
      <c r="M22" s="49">
        <v>965</v>
      </c>
      <c r="N22" s="51">
        <f t="shared" si="1"/>
        <v>44.043815609310819</v>
      </c>
      <c r="O22" s="49">
        <v>3330</v>
      </c>
      <c r="P22" s="49">
        <v>1480</v>
      </c>
      <c r="Q22" s="51">
        <f t="shared" ref="Q22:Q30" si="2">(100*P22)/(P22+R22)</f>
        <v>44.444444444444443</v>
      </c>
      <c r="R22" s="49">
        <v>1850</v>
      </c>
      <c r="S22" s="52">
        <f t="shared" ref="S22:S30" si="3">100-Q22</f>
        <v>55.555555555555557</v>
      </c>
      <c r="T22" s="53">
        <v>5.44</v>
      </c>
      <c r="U22" s="49">
        <v>3.55</v>
      </c>
      <c r="V22" s="54"/>
      <c r="W22" s="68" t="s">
        <v>286</v>
      </c>
      <c r="X22" s="56"/>
    </row>
    <row r="23" spans="1:30" s="19" customFormat="1" ht="14.4" thickBot="1" x14ac:dyDescent="0.3">
      <c r="A23" s="43">
        <v>17</v>
      </c>
      <c r="B23" s="46">
        <v>62131269</v>
      </c>
      <c r="C23" s="47" t="s">
        <v>8</v>
      </c>
      <c r="D23" s="47" t="s">
        <v>287</v>
      </c>
      <c r="E23" s="48">
        <v>2670</v>
      </c>
      <c r="F23" s="49">
        <v>1608</v>
      </c>
      <c r="G23" s="49">
        <v>4480</v>
      </c>
      <c r="H23" s="49">
        <v>1850</v>
      </c>
      <c r="I23" s="49">
        <v>1655</v>
      </c>
      <c r="J23" s="49">
        <v>1467</v>
      </c>
      <c r="K23" s="141"/>
      <c r="L23" s="50"/>
      <c r="M23" s="142"/>
      <c r="N23" s="51"/>
      <c r="O23" s="49">
        <v>2390</v>
      </c>
      <c r="P23" s="49">
        <v>1240</v>
      </c>
      <c r="Q23" s="51">
        <f t="shared" si="2"/>
        <v>51.88284518828452</v>
      </c>
      <c r="R23" s="49">
        <v>1150</v>
      </c>
      <c r="S23" s="52">
        <f t="shared" si="3"/>
        <v>48.11715481171548</v>
      </c>
      <c r="T23" s="53">
        <v>3.77</v>
      </c>
      <c r="U23" s="49">
        <v>4.53</v>
      </c>
      <c r="V23" s="54"/>
      <c r="W23" s="60" t="s">
        <v>288</v>
      </c>
      <c r="X23" s="56"/>
    </row>
    <row r="24" spans="1:30" s="19" customFormat="1" ht="14.4" thickBot="1" x14ac:dyDescent="0.3">
      <c r="A24" s="43">
        <v>18</v>
      </c>
      <c r="B24" s="46">
        <v>62131376</v>
      </c>
      <c r="C24" s="47" t="s">
        <v>289</v>
      </c>
      <c r="D24" s="47" t="s">
        <v>290</v>
      </c>
      <c r="E24" s="48">
        <v>2600</v>
      </c>
      <c r="F24" s="49">
        <v>1559</v>
      </c>
      <c r="G24" s="49">
        <v>4215</v>
      </c>
      <c r="H24" s="49">
        <v>1800</v>
      </c>
      <c r="I24" s="49">
        <v>1560</v>
      </c>
      <c r="J24" s="49">
        <v>2935</v>
      </c>
      <c r="K24" s="48">
        <v>1430</v>
      </c>
      <c r="L24" s="50">
        <f t="shared" si="0"/>
        <v>48.722316865417376</v>
      </c>
      <c r="M24" s="49">
        <v>1505</v>
      </c>
      <c r="N24" s="51">
        <f t="shared" si="1"/>
        <v>51.277683134582624</v>
      </c>
      <c r="O24" s="49">
        <v>2010</v>
      </c>
      <c r="P24" s="49">
        <v>1050</v>
      </c>
      <c r="Q24" s="51">
        <f t="shared" si="2"/>
        <v>52.238805970149251</v>
      </c>
      <c r="R24" s="49">
        <v>960</v>
      </c>
      <c r="S24" s="52">
        <f t="shared" si="3"/>
        <v>47.761194029850749</v>
      </c>
      <c r="T24" s="53">
        <v>3.9289999999999998</v>
      </c>
      <c r="U24" s="49">
        <v>4.2939999999999996</v>
      </c>
      <c r="V24" s="54"/>
      <c r="W24" s="57" t="s">
        <v>291</v>
      </c>
      <c r="X24" s="69"/>
    </row>
    <row r="25" spans="1:30" s="19" customFormat="1" ht="14.4" thickBot="1" x14ac:dyDescent="0.3">
      <c r="A25" s="43"/>
      <c r="B25" s="46"/>
      <c r="C25" s="47"/>
      <c r="D25" s="47"/>
      <c r="E25" s="48"/>
      <c r="F25" s="49"/>
      <c r="G25" s="49"/>
      <c r="H25" s="49"/>
      <c r="I25" s="49"/>
      <c r="J25" s="49"/>
      <c r="K25" s="48"/>
      <c r="L25" s="50"/>
      <c r="M25" s="49"/>
      <c r="N25" s="51"/>
      <c r="O25" s="49"/>
      <c r="P25" s="49"/>
      <c r="Q25" s="51"/>
      <c r="R25" s="49"/>
      <c r="S25" s="52"/>
      <c r="T25" s="53"/>
      <c r="U25" s="49"/>
      <c r="V25" s="54"/>
      <c r="W25" s="57" t="s">
        <v>292</v>
      </c>
      <c r="X25" s="69"/>
    </row>
    <row r="26" spans="1:30" s="19" customFormat="1" ht="13.95" customHeight="1" thickBot="1" x14ac:dyDescent="0.3">
      <c r="A26" s="43">
        <v>31</v>
      </c>
      <c r="B26" s="46">
        <v>62133351</v>
      </c>
      <c r="C26" s="47" t="s">
        <v>293</v>
      </c>
      <c r="D26" s="47" t="s">
        <v>294</v>
      </c>
      <c r="E26" s="48">
        <v>2521</v>
      </c>
      <c r="F26" s="49">
        <v>1519</v>
      </c>
      <c r="G26" s="49">
        <v>4241</v>
      </c>
      <c r="H26" s="49">
        <v>1765</v>
      </c>
      <c r="I26" s="49">
        <v>1658</v>
      </c>
      <c r="J26" s="49">
        <v>1275</v>
      </c>
      <c r="K26" s="48">
        <v>730</v>
      </c>
      <c r="L26" s="50">
        <f t="shared" si="0"/>
        <v>57.254901960784316</v>
      </c>
      <c r="M26" s="49">
        <v>545</v>
      </c>
      <c r="N26" s="51">
        <f t="shared" si="1"/>
        <v>42.745098039215684</v>
      </c>
      <c r="O26" s="49">
        <v>1725</v>
      </c>
      <c r="P26" s="49">
        <v>880</v>
      </c>
      <c r="Q26" s="51">
        <f t="shared" si="2"/>
        <v>51.014492753623188</v>
      </c>
      <c r="R26" s="49">
        <v>845</v>
      </c>
      <c r="S26" s="52">
        <f t="shared" si="3"/>
        <v>48.985507246376812</v>
      </c>
      <c r="T26" s="53">
        <v>3.91</v>
      </c>
      <c r="U26" s="49">
        <v>4.58</v>
      </c>
      <c r="V26" s="54"/>
      <c r="W26" s="55" t="s">
        <v>295</v>
      </c>
      <c r="X26" s="56"/>
    </row>
    <row r="27" spans="1:30" s="19" customFormat="1" ht="13.95" customHeight="1" thickBot="1" x14ac:dyDescent="0.3">
      <c r="A27" s="43"/>
      <c r="B27" s="46"/>
      <c r="C27" s="47"/>
      <c r="D27" s="47"/>
      <c r="E27" s="48"/>
      <c r="F27" s="49"/>
      <c r="G27" s="49"/>
      <c r="H27" s="49"/>
      <c r="I27" s="49"/>
      <c r="J27" s="49"/>
      <c r="K27" s="48"/>
      <c r="L27" s="50"/>
      <c r="M27" s="49"/>
      <c r="N27" s="51"/>
      <c r="O27" s="49"/>
      <c r="P27" s="49"/>
      <c r="Q27" s="51"/>
      <c r="R27" s="49"/>
      <c r="S27" s="52"/>
      <c r="T27" s="53"/>
      <c r="U27" s="49"/>
      <c r="V27" s="54"/>
      <c r="W27" s="57" t="s">
        <v>296</v>
      </c>
      <c r="X27" s="56"/>
    </row>
    <row r="28" spans="1:30" s="19" customFormat="1" ht="13.95" customHeight="1" thickBot="1" x14ac:dyDescent="0.3">
      <c r="A28" s="43"/>
      <c r="B28" s="46"/>
      <c r="C28" s="47"/>
      <c r="D28" s="47"/>
      <c r="E28" s="48"/>
      <c r="F28" s="49"/>
      <c r="G28" s="49"/>
      <c r="H28" s="49"/>
      <c r="I28" s="49"/>
      <c r="J28" s="49"/>
      <c r="K28" s="48"/>
      <c r="L28" s="50"/>
      <c r="M28" s="49"/>
      <c r="N28" s="51"/>
      <c r="O28" s="49"/>
      <c r="P28" s="49"/>
      <c r="Q28" s="51"/>
      <c r="R28" s="49"/>
      <c r="S28" s="52"/>
      <c r="T28" s="53"/>
      <c r="U28" s="49"/>
      <c r="V28" s="54"/>
      <c r="W28" s="57" t="s">
        <v>297</v>
      </c>
      <c r="X28" s="56"/>
    </row>
    <row r="29" spans="1:30" s="19" customFormat="1" ht="14.4" thickBot="1" x14ac:dyDescent="0.3">
      <c r="A29" s="43">
        <v>32</v>
      </c>
      <c r="B29" s="46">
        <v>61134608</v>
      </c>
      <c r="C29" s="47" t="s">
        <v>298</v>
      </c>
      <c r="D29" s="47" t="s">
        <v>299</v>
      </c>
      <c r="E29" s="48">
        <v>2700</v>
      </c>
      <c r="F29" s="49">
        <v>1585</v>
      </c>
      <c r="G29" s="49">
        <v>4540</v>
      </c>
      <c r="H29" s="49">
        <v>1840</v>
      </c>
      <c r="I29" s="49">
        <v>1670</v>
      </c>
      <c r="J29" s="49">
        <v>1090</v>
      </c>
      <c r="K29" s="141"/>
      <c r="L29" s="50"/>
      <c r="M29" s="142"/>
      <c r="N29" s="51"/>
      <c r="O29" s="49">
        <v>1540</v>
      </c>
      <c r="P29" s="142"/>
      <c r="Q29" s="51"/>
      <c r="R29" s="142"/>
      <c r="S29" s="70"/>
      <c r="T29" s="53">
        <v>3.55</v>
      </c>
      <c r="U29" s="49">
        <v>4.71</v>
      </c>
      <c r="V29" s="54"/>
      <c r="W29" s="60" t="s">
        <v>300</v>
      </c>
      <c r="X29" s="56"/>
    </row>
    <row r="30" spans="1:30" s="19" customFormat="1" ht="14.4" thickBot="1" x14ac:dyDescent="0.3">
      <c r="A30" s="43">
        <v>33</v>
      </c>
      <c r="B30" s="46">
        <v>62133357</v>
      </c>
      <c r="C30" s="47" t="s">
        <v>301</v>
      </c>
      <c r="D30" s="47" t="s">
        <v>130</v>
      </c>
      <c r="E30" s="71">
        <v>3220</v>
      </c>
      <c r="F30" s="72">
        <v>1560</v>
      </c>
      <c r="G30" s="72">
        <v>5362</v>
      </c>
      <c r="H30" s="72">
        <v>1860</v>
      </c>
      <c r="I30" s="72">
        <v>1815</v>
      </c>
      <c r="J30" s="72">
        <v>2274</v>
      </c>
      <c r="K30" s="72">
        <v>1267</v>
      </c>
      <c r="L30" s="50">
        <f t="shared" si="0"/>
        <v>55.716798592788038</v>
      </c>
      <c r="M30" s="72">
        <v>1007</v>
      </c>
      <c r="N30" s="51">
        <f t="shared" si="1"/>
        <v>44.283201407211962</v>
      </c>
      <c r="O30" s="72">
        <v>3080</v>
      </c>
      <c r="P30" s="143">
        <v>1355</v>
      </c>
      <c r="Q30" s="51">
        <f t="shared" si="2"/>
        <v>43.993506493506494</v>
      </c>
      <c r="R30" s="144">
        <v>1725</v>
      </c>
      <c r="S30" s="51">
        <f t="shared" si="3"/>
        <v>56.006493506493506</v>
      </c>
      <c r="T30" s="73">
        <v>4.17</v>
      </c>
      <c r="U30" s="49">
        <v>3.73</v>
      </c>
      <c r="V30" s="54"/>
      <c r="W30" s="57" t="s">
        <v>302</v>
      </c>
      <c r="X30" s="56"/>
    </row>
    <row r="31" spans="1:30" s="12" customFormat="1" ht="28.2" thickBot="1" x14ac:dyDescent="0.3">
      <c r="A31" s="145"/>
      <c r="B31" s="145"/>
      <c r="C31" s="145"/>
      <c r="D31" s="145"/>
      <c r="E31" s="74" t="s">
        <v>303</v>
      </c>
      <c r="F31" s="75" t="s">
        <v>304</v>
      </c>
      <c r="G31" s="46" t="s">
        <v>305</v>
      </c>
      <c r="H31" s="46" t="s">
        <v>306</v>
      </c>
      <c r="I31" s="46" t="s">
        <v>307</v>
      </c>
      <c r="J31" s="46" t="s">
        <v>308</v>
      </c>
      <c r="K31" s="76" t="s">
        <v>309</v>
      </c>
      <c r="L31" s="77" t="s">
        <v>310</v>
      </c>
      <c r="M31" s="46" t="s">
        <v>311</v>
      </c>
      <c r="N31" s="46" t="s">
        <v>312</v>
      </c>
      <c r="O31" s="46" t="s">
        <v>313</v>
      </c>
      <c r="P31" s="46" t="s">
        <v>314</v>
      </c>
      <c r="Q31" s="46" t="s">
        <v>315</v>
      </c>
      <c r="R31" s="46" t="s">
        <v>316</v>
      </c>
      <c r="S31" s="78" t="s">
        <v>317</v>
      </c>
      <c r="T31" s="76" t="s">
        <v>318</v>
      </c>
      <c r="U31" s="46" t="s">
        <v>319</v>
      </c>
      <c r="V31" s="79"/>
      <c r="W31" s="57" t="s">
        <v>320</v>
      </c>
    </row>
    <row r="32" spans="1:30" s="19" customForma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3" s="19" customForma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3" s="12" customFormat="1" x14ac:dyDescent="0.25">
      <c r="A34" s="1044" t="s">
        <v>2</v>
      </c>
      <c r="B34" s="1044"/>
      <c r="C34" s="1044"/>
      <c r="D34" s="1044"/>
      <c r="E34" s="1044"/>
      <c r="F34" s="1044"/>
      <c r="G34" s="1044"/>
      <c r="H34" s="1044"/>
      <c r="I34" s="1044"/>
      <c r="J34" s="1044"/>
      <c r="K34" s="1044"/>
      <c r="L34" s="1044"/>
      <c r="M34" s="1044"/>
      <c r="N34" s="1044"/>
      <c r="O34" s="1044"/>
      <c r="P34" s="1044"/>
      <c r="Q34" s="1044"/>
      <c r="R34" s="1044"/>
      <c r="S34" s="1044"/>
      <c r="T34" s="1044"/>
      <c r="U34" s="80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3" s="12" customFormat="1" x14ac:dyDescent="0.25">
      <c r="A35" s="41"/>
      <c r="B35" s="1045"/>
      <c r="C35" s="1045"/>
      <c r="D35" s="1045"/>
      <c r="E35" s="1045"/>
      <c r="F35" s="1045"/>
      <c r="G35" s="1045"/>
      <c r="H35" s="1045"/>
      <c r="I35" s="1045"/>
      <c r="J35" s="1045"/>
      <c r="K35" s="1045"/>
      <c r="L35" s="1045"/>
      <c r="M35" s="1045"/>
      <c r="N35" s="1045"/>
      <c r="O35" s="1045"/>
      <c r="P35" s="1045"/>
      <c r="Q35" s="1045"/>
      <c r="R35" s="1045"/>
      <c r="S35" s="1045"/>
      <c r="T35" s="1045"/>
      <c r="U35" s="4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spans="1:33" s="12" customFormat="1" x14ac:dyDescent="0.25">
      <c r="A36" s="1046" t="s">
        <v>333</v>
      </c>
      <c r="B36" s="1046"/>
      <c r="C36" s="1046"/>
      <c r="D36" s="1046"/>
      <c r="E36" s="1046"/>
      <c r="F36" s="1046"/>
      <c r="G36" s="1046"/>
      <c r="H36" s="1046"/>
      <c r="I36" s="1046"/>
      <c r="J36" s="1046"/>
      <c r="K36" s="1046"/>
      <c r="L36" s="10"/>
      <c r="M36" s="10"/>
      <c r="N36" s="10"/>
      <c r="O36" s="10"/>
      <c r="P36" s="10"/>
      <c r="Q36" s="10"/>
      <c r="R36" s="10"/>
      <c r="S36" s="10"/>
      <c r="T36" s="11"/>
      <c r="U36" s="1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</row>
    <row r="37" spans="1:33" s="12" customFormat="1" ht="16.2" x14ac:dyDescent="0.25">
      <c r="A37" s="82" t="s">
        <v>3</v>
      </c>
      <c r="B37" s="82" t="s">
        <v>4</v>
      </c>
      <c r="C37" s="1047" t="s">
        <v>5</v>
      </c>
      <c r="D37" s="1047"/>
      <c r="E37" s="14" t="s">
        <v>0</v>
      </c>
      <c r="F37" s="14" t="s">
        <v>9</v>
      </c>
      <c r="G37" s="14" t="s">
        <v>322</v>
      </c>
      <c r="H37" s="14" t="s">
        <v>323</v>
      </c>
      <c r="I37" s="14" t="s">
        <v>324</v>
      </c>
      <c r="J37" s="14" t="s">
        <v>325</v>
      </c>
      <c r="K37" s="14" t="s">
        <v>334</v>
      </c>
      <c r="L37" s="14"/>
      <c r="M37" s="14" t="s">
        <v>335</v>
      </c>
      <c r="N37" s="14"/>
      <c r="O37" s="14" t="s">
        <v>1</v>
      </c>
      <c r="P37" s="14" t="s">
        <v>336</v>
      </c>
      <c r="Q37" s="14"/>
      <c r="R37" s="14" t="s">
        <v>337</v>
      </c>
      <c r="S37" s="14"/>
      <c r="T37" s="14" t="s">
        <v>330</v>
      </c>
      <c r="U37" s="14" t="s">
        <v>331</v>
      </c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 spans="1:33" s="12" customFormat="1" x14ac:dyDescent="0.25">
      <c r="A38" s="18">
        <v>1</v>
      </c>
      <c r="B38" s="18">
        <v>62133487</v>
      </c>
      <c r="C38" s="83" t="s">
        <v>10</v>
      </c>
      <c r="D38" s="83" t="s">
        <v>11</v>
      </c>
      <c r="E38" s="84">
        <v>2830</v>
      </c>
      <c r="F38" s="84">
        <v>1585</v>
      </c>
      <c r="G38" s="84">
        <v>4865</v>
      </c>
      <c r="H38" s="84">
        <v>1840</v>
      </c>
      <c r="I38" s="84">
        <v>1450</v>
      </c>
      <c r="J38" s="84">
        <v>2032</v>
      </c>
      <c r="K38" s="84">
        <v>1037</v>
      </c>
      <c r="L38" s="85">
        <f>100*K38/J38</f>
        <v>51.033464566929133</v>
      </c>
      <c r="M38" s="84">
        <v>995</v>
      </c>
      <c r="N38" s="85">
        <f>100-L38</f>
        <v>48.966535433070867</v>
      </c>
      <c r="O38" s="84">
        <v>2133</v>
      </c>
      <c r="P38" s="84">
        <v>1072</v>
      </c>
      <c r="Q38" s="85">
        <f>100*P38/O38</f>
        <v>50.257852789498358</v>
      </c>
      <c r="R38" s="84">
        <v>1061</v>
      </c>
      <c r="S38" s="85">
        <f>100-Q38</f>
        <v>49.742147210501642</v>
      </c>
      <c r="T38" s="84">
        <v>3.55</v>
      </c>
      <c r="U38" s="84">
        <v>3.81</v>
      </c>
      <c r="V38" s="1035" t="s">
        <v>33</v>
      </c>
      <c r="W38" s="1048"/>
      <c r="X38" s="1048"/>
      <c r="Y38" s="1048"/>
      <c r="Z38" s="86"/>
      <c r="AA38" s="1048" t="s">
        <v>34</v>
      </c>
      <c r="AB38" s="1048"/>
      <c r="AC38" s="1048"/>
      <c r="AD38" s="1048"/>
      <c r="AE38" s="1048"/>
      <c r="AF38" s="81"/>
    </row>
    <row r="39" spans="1:33" s="12" customFormat="1" x14ac:dyDescent="0.25">
      <c r="A39" s="18">
        <v>2</v>
      </c>
      <c r="B39" s="18">
        <v>62133533</v>
      </c>
      <c r="C39" s="83" t="s">
        <v>8</v>
      </c>
      <c r="D39" s="83" t="s">
        <v>12</v>
      </c>
      <c r="E39" s="84">
        <v>2698</v>
      </c>
      <c r="F39" s="84">
        <v>1596</v>
      </c>
      <c r="G39" s="84">
        <v>4575</v>
      </c>
      <c r="H39" s="84">
        <v>1845</v>
      </c>
      <c r="I39" s="84">
        <v>1675</v>
      </c>
      <c r="J39" s="84">
        <v>2110</v>
      </c>
      <c r="K39" s="84">
        <v>1045</v>
      </c>
      <c r="L39" s="85">
        <f t="shared" ref="L39:L46" si="4">100*K39/J39</f>
        <v>49.526066350710899</v>
      </c>
      <c r="M39" s="84">
        <v>1065</v>
      </c>
      <c r="N39" s="85">
        <f t="shared" ref="N39:N46" si="5">100-L39</f>
        <v>50.473933649289101</v>
      </c>
      <c r="O39" s="84">
        <v>2210</v>
      </c>
      <c r="P39" s="84">
        <v>1065</v>
      </c>
      <c r="Q39" s="85">
        <f t="shared" ref="Q39:Q46" si="6">100*P39/O39</f>
        <v>48.190045248868778</v>
      </c>
      <c r="R39" s="84">
        <v>1145</v>
      </c>
      <c r="S39" s="85">
        <f t="shared" ref="S39:S46" si="7">100-Q39</f>
        <v>51.809954751131222</v>
      </c>
      <c r="T39" s="84">
        <v>3.49</v>
      </c>
      <c r="U39" s="84">
        <v>4.41</v>
      </c>
      <c r="V39" s="1042" t="s">
        <v>35</v>
      </c>
      <c r="W39" s="1043"/>
      <c r="X39" s="1043"/>
      <c r="Y39" s="1043"/>
      <c r="Z39" s="87"/>
      <c r="AA39" s="1043" t="s">
        <v>36</v>
      </c>
      <c r="AB39" s="1043"/>
      <c r="AC39" s="1043"/>
      <c r="AD39" s="1043"/>
      <c r="AE39" s="1043"/>
      <c r="AF39" s="1043"/>
    </row>
    <row r="40" spans="1:33" s="12" customFormat="1" x14ac:dyDescent="0.25">
      <c r="A40" s="84">
        <v>3</v>
      </c>
      <c r="B40" s="84">
        <v>62133556</v>
      </c>
      <c r="C40" s="88" t="s">
        <v>13</v>
      </c>
      <c r="D40" s="88" t="s">
        <v>14</v>
      </c>
      <c r="E40" s="84">
        <v>2780</v>
      </c>
      <c r="F40" s="84">
        <v>1561</v>
      </c>
      <c r="G40" s="84">
        <v>4556</v>
      </c>
      <c r="H40" s="84">
        <v>1800</v>
      </c>
      <c r="I40" s="84">
        <v>1608</v>
      </c>
      <c r="J40" s="84">
        <v>1400</v>
      </c>
      <c r="K40" s="84">
        <v>692</v>
      </c>
      <c r="L40" s="85">
        <f t="shared" si="4"/>
        <v>49.428571428571431</v>
      </c>
      <c r="M40" s="84">
        <v>708</v>
      </c>
      <c r="N40" s="85">
        <f t="shared" si="5"/>
        <v>50.571428571428569</v>
      </c>
      <c r="O40" s="84">
        <v>2055</v>
      </c>
      <c r="P40" s="84">
        <v>1015</v>
      </c>
      <c r="Q40" s="85">
        <f t="shared" si="6"/>
        <v>49.391727493917273</v>
      </c>
      <c r="R40" s="89">
        <v>1040</v>
      </c>
      <c r="S40" s="85">
        <f t="shared" si="7"/>
        <v>50.608272506082727</v>
      </c>
      <c r="T40" s="89">
        <v>3.6150000000000002</v>
      </c>
      <c r="U40" s="89">
        <v>4.1180000000000003</v>
      </c>
      <c r="V40" s="90" t="s">
        <v>15</v>
      </c>
      <c r="W40" s="84"/>
      <c r="X40" s="84"/>
      <c r="Y40" s="84"/>
      <c r="Z40" s="84"/>
      <c r="AA40" s="84"/>
      <c r="AB40" s="84"/>
      <c r="AC40" s="84"/>
      <c r="AD40" s="91"/>
      <c r="AE40" s="91"/>
      <c r="AF40" s="91"/>
      <c r="AG40" s="91"/>
    </row>
    <row r="41" spans="1:33" s="12" customFormat="1" x14ac:dyDescent="0.25">
      <c r="A41" s="84">
        <v>16</v>
      </c>
      <c r="B41" s="84">
        <v>62133784</v>
      </c>
      <c r="C41" s="88" t="s">
        <v>16</v>
      </c>
      <c r="D41" s="88" t="s">
        <v>17</v>
      </c>
      <c r="E41" s="84">
        <v>2775</v>
      </c>
      <c r="F41" s="84">
        <v>1580</v>
      </c>
      <c r="G41" s="84">
        <v>4850</v>
      </c>
      <c r="H41" s="84">
        <v>1825</v>
      </c>
      <c r="I41" s="84">
        <v>1470</v>
      </c>
      <c r="J41" s="84">
        <v>1498</v>
      </c>
      <c r="K41" s="84">
        <v>898</v>
      </c>
      <c r="L41" s="85">
        <f t="shared" si="4"/>
        <v>59.946595460614155</v>
      </c>
      <c r="M41" s="84">
        <v>600</v>
      </c>
      <c r="N41" s="85">
        <f t="shared" si="5"/>
        <v>40.053404539385845</v>
      </c>
      <c r="O41" s="84">
        <v>2000</v>
      </c>
      <c r="P41" s="84"/>
      <c r="Q41" s="85">
        <f t="shared" si="6"/>
        <v>0</v>
      </c>
      <c r="R41" s="84"/>
      <c r="S41" s="85">
        <f t="shared" si="7"/>
        <v>100</v>
      </c>
      <c r="T41" s="84">
        <v>3.3</v>
      </c>
      <c r="U41" s="84">
        <v>3.81</v>
      </c>
      <c r="V41" s="92" t="s">
        <v>18</v>
      </c>
      <c r="W41" s="93"/>
      <c r="X41" s="81"/>
      <c r="Y41" s="81"/>
      <c r="Z41" s="81"/>
      <c r="AA41" s="81"/>
      <c r="AB41" s="68"/>
      <c r="AC41" s="81"/>
      <c r="AD41" s="81"/>
      <c r="AE41" s="68" t="s">
        <v>39</v>
      </c>
      <c r="AF41" s="81"/>
    </row>
    <row r="42" spans="1:33" s="12" customFormat="1" x14ac:dyDescent="0.25">
      <c r="A42" s="84">
        <v>17</v>
      </c>
      <c r="B42" s="84">
        <v>62133790</v>
      </c>
      <c r="C42" s="88" t="s">
        <v>19</v>
      </c>
      <c r="D42" s="88" t="s">
        <v>17</v>
      </c>
      <c r="E42" s="84">
        <v>2754</v>
      </c>
      <c r="F42" s="84">
        <v>1522</v>
      </c>
      <c r="G42" s="84">
        <v>4850</v>
      </c>
      <c r="H42" s="84">
        <v>1812</v>
      </c>
      <c r="I42" s="84">
        <v>1440</v>
      </c>
      <c r="J42" s="84">
        <v>1515</v>
      </c>
      <c r="K42" s="84"/>
      <c r="L42" s="85">
        <f t="shared" si="4"/>
        <v>0</v>
      </c>
      <c r="M42" s="84"/>
      <c r="N42" s="85">
        <f t="shared" si="5"/>
        <v>100</v>
      </c>
      <c r="O42" s="84">
        <v>2020</v>
      </c>
      <c r="P42" s="84"/>
      <c r="Q42" s="85">
        <f t="shared" si="6"/>
        <v>0</v>
      </c>
      <c r="R42" s="84"/>
      <c r="S42" s="85">
        <f t="shared" si="7"/>
        <v>100</v>
      </c>
      <c r="T42" s="84">
        <v>3.8</v>
      </c>
      <c r="U42" s="84">
        <v>3.71</v>
      </c>
      <c r="V42" s="68" t="s">
        <v>27</v>
      </c>
      <c r="W42" s="93"/>
      <c r="X42" s="81"/>
      <c r="Y42" s="81"/>
      <c r="Z42" s="81"/>
      <c r="AA42" s="81"/>
      <c r="AB42" s="81"/>
      <c r="AC42" s="81"/>
      <c r="AD42" s="81"/>
      <c r="AE42" s="81"/>
      <c r="AF42" s="81"/>
    </row>
    <row r="43" spans="1:33" s="12" customFormat="1" x14ac:dyDescent="0.25">
      <c r="A43" s="18">
        <v>18</v>
      </c>
      <c r="B43" s="18">
        <v>62133829</v>
      </c>
      <c r="C43" s="83" t="s">
        <v>6</v>
      </c>
      <c r="D43" s="83" t="s">
        <v>20</v>
      </c>
      <c r="E43" s="94">
        <v>2550</v>
      </c>
      <c r="F43" s="94">
        <v>1490</v>
      </c>
      <c r="G43" s="84">
        <v>4430</v>
      </c>
      <c r="H43" s="94">
        <v>1695</v>
      </c>
      <c r="I43" s="94">
        <v>1485</v>
      </c>
      <c r="J43" s="84">
        <v>1110</v>
      </c>
      <c r="K43" s="95">
        <v>685</v>
      </c>
      <c r="L43" s="85">
        <f t="shared" si="4"/>
        <v>61.711711711711715</v>
      </c>
      <c r="M43" s="96">
        <v>425</v>
      </c>
      <c r="N43" s="85">
        <f t="shared" si="5"/>
        <v>38.288288288288285</v>
      </c>
      <c r="O43" s="84">
        <v>1940</v>
      </c>
      <c r="P43" s="18"/>
      <c r="Q43" s="85">
        <f t="shared" si="6"/>
        <v>0</v>
      </c>
      <c r="R43" s="18"/>
      <c r="S43" s="85">
        <f t="shared" si="7"/>
        <v>100</v>
      </c>
      <c r="T43" s="84">
        <v>3.46</v>
      </c>
      <c r="U43" s="84">
        <v>4.29</v>
      </c>
      <c r="V43" s="68" t="s">
        <v>37</v>
      </c>
      <c r="W43" s="81"/>
      <c r="X43" s="81"/>
      <c r="Y43" s="81"/>
      <c r="Z43" s="81"/>
      <c r="AA43" s="81"/>
      <c r="AB43" s="81"/>
      <c r="AC43" s="81"/>
      <c r="AD43" s="81"/>
      <c r="AE43" s="68" t="s">
        <v>38</v>
      </c>
      <c r="AF43" s="81"/>
    </row>
    <row r="44" spans="1:33" s="12" customFormat="1" x14ac:dyDescent="0.25">
      <c r="A44" s="18">
        <v>31</v>
      </c>
      <c r="B44" s="18">
        <v>62134193</v>
      </c>
      <c r="C44" s="83" t="s">
        <v>21</v>
      </c>
      <c r="D44" s="83" t="s">
        <v>22</v>
      </c>
      <c r="E44" s="18" t="s">
        <v>29</v>
      </c>
      <c r="F44" s="18">
        <v>1470</v>
      </c>
      <c r="G44" s="18">
        <v>4410</v>
      </c>
      <c r="H44" s="18">
        <v>1700</v>
      </c>
      <c r="I44" s="18">
        <v>1475</v>
      </c>
      <c r="J44" s="18">
        <v>1083</v>
      </c>
      <c r="K44" s="18">
        <v>653</v>
      </c>
      <c r="L44" s="85">
        <f t="shared" si="4"/>
        <v>60.295475530932592</v>
      </c>
      <c r="M44" s="18">
        <v>430</v>
      </c>
      <c r="N44" s="85">
        <f t="shared" si="5"/>
        <v>39.704524469067408</v>
      </c>
      <c r="O44" s="18">
        <v>1500</v>
      </c>
      <c r="P44" s="18"/>
      <c r="Q44" s="85">
        <f t="shared" si="6"/>
        <v>0</v>
      </c>
      <c r="R44" s="18"/>
      <c r="S44" s="85">
        <f t="shared" si="7"/>
        <v>100</v>
      </c>
      <c r="T44" s="94">
        <v>2.85</v>
      </c>
      <c r="U44" s="94">
        <v>4.24</v>
      </c>
      <c r="V44" s="68" t="s">
        <v>30</v>
      </c>
      <c r="W44" s="81"/>
      <c r="X44" s="81"/>
      <c r="Y44" s="81" t="s">
        <v>31</v>
      </c>
      <c r="Z44" s="68"/>
      <c r="AA44" s="81"/>
      <c r="AB44" s="81"/>
      <c r="AC44" s="81"/>
      <c r="AD44" s="81"/>
      <c r="AE44" s="68" t="s">
        <v>32</v>
      </c>
      <c r="AF44" s="81"/>
    </row>
    <row r="45" spans="1:33" s="12" customFormat="1" x14ac:dyDescent="0.25">
      <c r="A45" s="18">
        <v>32</v>
      </c>
      <c r="B45" s="18">
        <v>60136832</v>
      </c>
      <c r="C45" s="83" t="s">
        <v>23</v>
      </c>
      <c r="D45" s="83" t="s">
        <v>24</v>
      </c>
      <c r="E45" s="97">
        <v>2795</v>
      </c>
      <c r="F45" s="97">
        <v>1591</v>
      </c>
      <c r="G45" s="98">
        <v>4820</v>
      </c>
      <c r="H45" s="98">
        <v>1835</v>
      </c>
      <c r="I45" s="98">
        <v>1470</v>
      </c>
      <c r="J45" s="99">
        <v>1404</v>
      </c>
      <c r="K45" s="100"/>
      <c r="L45" s="85">
        <f t="shared" si="4"/>
        <v>0</v>
      </c>
      <c r="M45" s="100"/>
      <c r="N45" s="85">
        <f t="shared" si="5"/>
        <v>100</v>
      </c>
      <c r="O45" s="99">
        <v>1980</v>
      </c>
      <c r="P45" s="18"/>
      <c r="Q45" s="85">
        <f t="shared" si="6"/>
        <v>0</v>
      </c>
      <c r="R45" s="18"/>
      <c r="S45" s="85">
        <f t="shared" si="7"/>
        <v>100</v>
      </c>
      <c r="T45" s="18">
        <v>4.21</v>
      </c>
      <c r="U45" s="98">
        <v>3.37</v>
      </c>
      <c r="V45" s="92" t="s">
        <v>25</v>
      </c>
      <c r="W45" s="146"/>
      <c r="X45" s="146"/>
      <c r="Y45" s="92"/>
      <c r="Z45" s="146"/>
      <c r="AA45" s="146"/>
      <c r="AB45" s="101"/>
      <c r="AC45" s="81"/>
      <c r="AD45" s="81"/>
      <c r="AE45" s="81"/>
      <c r="AF45" s="81"/>
    </row>
    <row r="46" spans="1:33" s="12" customFormat="1" x14ac:dyDescent="0.25">
      <c r="A46" s="84">
        <v>33</v>
      </c>
      <c r="B46" s="84">
        <v>62134266</v>
      </c>
      <c r="C46" s="88" t="s">
        <v>26</v>
      </c>
      <c r="D46" s="88" t="s">
        <v>7</v>
      </c>
      <c r="E46" s="84">
        <v>2550</v>
      </c>
      <c r="F46" s="84">
        <v>1470</v>
      </c>
      <c r="G46" s="84">
        <v>4300</v>
      </c>
      <c r="H46" s="84">
        <v>1730</v>
      </c>
      <c r="I46" s="84">
        <v>1460</v>
      </c>
      <c r="J46" s="84">
        <v>1110</v>
      </c>
      <c r="K46" s="84"/>
      <c r="L46" s="85">
        <f t="shared" si="4"/>
        <v>0</v>
      </c>
      <c r="M46" s="84"/>
      <c r="N46" s="85">
        <f t="shared" si="5"/>
        <v>100</v>
      </c>
      <c r="O46" s="84">
        <v>1520</v>
      </c>
      <c r="P46" s="84"/>
      <c r="Q46" s="85">
        <f t="shared" si="6"/>
        <v>0</v>
      </c>
      <c r="R46" s="84"/>
      <c r="S46" s="85">
        <f t="shared" si="7"/>
        <v>100</v>
      </c>
      <c r="T46" s="84">
        <v>3.3450000000000002</v>
      </c>
      <c r="U46" s="84">
        <v>4.0449999999999999</v>
      </c>
      <c r="V46" s="68" t="s">
        <v>28</v>
      </c>
      <c r="W46" s="93"/>
      <c r="X46" s="81"/>
      <c r="Y46" s="81"/>
      <c r="Z46" s="81"/>
      <c r="AA46" s="81"/>
      <c r="AB46" s="81"/>
      <c r="AC46" s="81"/>
      <c r="AD46" s="81"/>
      <c r="AE46" s="81"/>
      <c r="AF46" s="81"/>
    </row>
    <row r="47" spans="1:33" s="12" customFormat="1" x14ac:dyDescent="0.25">
      <c r="E47" s="147" t="s">
        <v>45</v>
      </c>
      <c r="F47" s="147" t="s">
        <v>44</v>
      </c>
      <c r="G47" s="147" t="s">
        <v>46</v>
      </c>
      <c r="H47" s="147" t="s">
        <v>40</v>
      </c>
      <c r="I47" s="147" t="s">
        <v>41</v>
      </c>
      <c r="J47" s="147" t="s">
        <v>47</v>
      </c>
      <c r="K47" s="147" t="s">
        <v>48</v>
      </c>
      <c r="L47" s="15" t="s">
        <v>53</v>
      </c>
      <c r="M47" s="147" t="s">
        <v>49</v>
      </c>
      <c r="N47" s="15" t="s">
        <v>54</v>
      </c>
      <c r="O47" s="18" t="s">
        <v>50</v>
      </c>
      <c r="P47" s="18" t="s">
        <v>51</v>
      </c>
      <c r="Q47" s="14" t="s">
        <v>55</v>
      </c>
      <c r="R47" s="18" t="s">
        <v>52</v>
      </c>
      <c r="S47" s="14" t="s">
        <v>56</v>
      </c>
      <c r="T47" s="18" t="s">
        <v>42</v>
      </c>
      <c r="U47" s="18" t="s">
        <v>43</v>
      </c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</row>
    <row r="48" spans="1:33" s="12" customFormat="1" x14ac:dyDescent="0.25">
      <c r="L48" s="102"/>
      <c r="N48" s="102"/>
      <c r="Q48" s="102"/>
      <c r="S48" s="102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</row>
    <row r="49" spans="1:32" s="12" customFormat="1" x14ac:dyDescent="0.25">
      <c r="L49" s="102"/>
      <c r="N49" s="102"/>
      <c r="Q49" s="102"/>
      <c r="S49" s="102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</row>
    <row r="50" spans="1:32" s="12" customFormat="1" x14ac:dyDescent="0.25">
      <c r="A50" s="1036" t="s">
        <v>338</v>
      </c>
      <c r="B50" s="1036"/>
      <c r="C50" s="1036"/>
      <c r="D50" s="1036"/>
      <c r="E50" s="1036"/>
      <c r="F50" s="1036"/>
      <c r="G50" s="1036"/>
      <c r="H50" s="1036"/>
      <c r="I50" s="1036"/>
      <c r="J50" s="1036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9"/>
      <c r="V50" s="18"/>
      <c r="W50" s="18"/>
      <c r="X50" s="67"/>
    </row>
    <row r="51" spans="1:32" s="12" customFormat="1" x14ac:dyDescent="0.25">
      <c r="A51" s="1037" t="s">
        <v>57</v>
      </c>
      <c r="B51" s="1037"/>
      <c r="C51" s="1037"/>
      <c r="D51" s="1038" t="s">
        <v>339</v>
      </c>
      <c r="E51" s="1038"/>
      <c r="F51" s="1038"/>
      <c r="G51" s="1038"/>
      <c r="H51" s="1038"/>
      <c r="I51" s="1038"/>
      <c r="J51" s="1038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9"/>
      <c r="V51" s="18"/>
      <c r="W51" s="18"/>
      <c r="X51" s="67"/>
    </row>
    <row r="52" spans="1:32" s="12" customFormat="1" ht="14.4" x14ac:dyDescent="0.25">
      <c r="A52" s="1039" t="s">
        <v>58</v>
      </c>
      <c r="B52" s="1039"/>
      <c r="C52" s="1039"/>
      <c r="D52" s="1039"/>
      <c r="E52" s="1039"/>
      <c r="F52" s="1039"/>
      <c r="G52" s="1039"/>
      <c r="H52" s="1039"/>
      <c r="I52" s="1039"/>
      <c r="J52" s="1039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9"/>
      <c r="V52" s="18"/>
      <c r="W52" s="18"/>
      <c r="X52" s="67"/>
    </row>
    <row r="53" spans="1:32" s="19" customFormat="1" ht="16.2" x14ac:dyDescent="0.25">
      <c r="A53" s="103" t="s">
        <v>3</v>
      </c>
      <c r="B53" s="103" t="s">
        <v>4</v>
      </c>
      <c r="C53" s="1040" t="s">
        <v>5</v>
      </c>
      <c r="D53" s="1041"/>
      <c r="E53" s="104" t="s">
        <v>0</v>
      </c>
      <c r="F53" s="103" t="s">
        <v>59</v>
      </c>
      <c r="G53" s="103" t="s">
        <v>322</v>
      </c>
      <c r="H53" s="103" t="s">
        <v>323</v>
      </c>
      <c r="I53" s="103" t="s">
        <v>324</v>
      </c>
      <c r="J53" s="103" t="s">
        <v>325</v>
      </c>
      <c r="K53" s="103" t="s">
        <v>334</v>
      </c>
      <c r="L53" s="103"/>
      <c r="M53" s="103" t="s">
        <v>335</v>
      </c>
      <c r="N53" s="103"/>
      <c r="O53" s="103" t="s">
        <v>1</v>
      </c>
      <c r="P53" s="103" t="s">
        <v>336</v>
      </c>
      <c r="Q53" s="105"/>
      <c r="R53" s="103" t="s">
        <v>337</v>
      </c>
      <c r="S53" s="105"/>
      <c r="T53" s="103" t="s">
        <v>60</v>
      </c>
      <c r="U53" s="106" t="s">
        <v>61</v>
      </c>
      <c r="V53" s="107"/>
      <c r="W53" s="107"/>
      <c r="X53" s="67"/>
    </row>
    <row r="54" spans="1:32" s="12" customFormat="1" x14ac:dyDescent="0.25">
      <c r="A54" s="108">
        <v>1</v>
      </c>
      <c r="B54" s="109">
        <v>62139027</v>
      </c>
      <c r="C54" s="110" t="s">
        <v>62</v>
      </c>
      <c r="D54" s="111" t="s">
        <v>63</v>
      </c>
      <c r="E54" s="112" t="s">
        <v>64</v>
      </c>
      <c r="F54" s="112" t="s">
        <v>65</v>
      </c>
      <c r="G54" s="112" t="s">
        <v>66</v>
      </c>
      <c r="H54" s="112" t="s">
        <v>67</v>
      </c>
      <c r="I54" s="112" t="s">
        <v>68</v>
      </c>
      <c r="J54" s="112" t="s">
        <v>69</v>
      </c>
      <c r="K54" s="113" t="s">
        <v>70</v>
      </c>
      <c r="L54" s="114"/>
      <c r="M54" s="113" t="s">
        <v>71</v>
      </c>
      <c r="N54" s="113"/>
      <c r="O54" s="112" t="s">
        <v>72</v>
      </c>
      <c r="P54" s="112" t="s">
        <v>73</v>
      </c>
      <c r="Q54" s="115">
        <f t="shared" ref="Q54" si="8">100*P54/(P54+R54)</f>
        <v>46.796116504854368</v>
      </c>
      <c r="R54" s="112" t="s">
        <v>74</v>
      </c>
      <c r="S54" s="115">
        <f t="shared" ref="S54" si="9">100-Q54</f>
        <v>53.203883495145632</v>
      </c>
      <c r="T54" s="112" t="s">
        <v>75</v>
      </c>
      <c r="U54" s="116" t="s">
        <v>76</v>
      </c>
      <c r="V54" s="117" t="s">
        <v>77</v>
      </c>
      <c r="W54" s="117"/>
      <c r="X54" s="92" t="s">
        <v>78</v>
      </c>
    </row>
    <row r="55" spans="1:32" s="12" customFormat="1" x14ac:dyDescent="0.25">
      <c r="A55" s="108">
        <v>2</v>
      </c>
      <c r="B55" s="109">
        <v>62139028</v>
      </c>
      <c r="C55" s="110" t="s">
        <v>21</v>
      </c>
      <c r="D55" s="111" t="s">
        <v>79</v>
      </c>
      <c r="E55" s="118">
        <v>2775</v>
      </c>
      <c r="F55" s="118" t="s">
        <v>80</v>
      </c>
      <c r="G55" s="118">
        <v>4825</v>
      </c>
      <c r="H55" s="118">
        <v>1825</v>
      </c>
      <c r="I55" s="118">
        <v>1470</v>
      </c>
      <c r="J55" s="118">
        <v>1490</v>
      </c>
      <c r="K55" s="115" t="s">
        <v>81</v>
      </c>
      <c r="L55" s="114"/>
      <c r="M55" s="115">
        <v>700.3</v>
      </c>
      <c r="N55" s="115"/>
      <c r="O55" s="118">
        <v>2000</v>
      </c>
      <c r="P55" s="115">
        <v>1060</v>
      </c>
      <c r="Q55" s="115"/>
      <c r="R55" s="115">
        <v>940</v>
      </c>
      <c r="S55" s="115"/>
      <c r="T55" s="118" t="s">
        <v>82</v>
      </c>
      <c r="U55" s="119" t="s">
        <v>83</v>
      </c>
      <c r="V55" s="117" t="s">
        <v>84</v>
      </c>
      <c r="W55" s="120"/>
      <c r="X55" s="121" t="s">
        <v>85</v>
      </c>
    </row>
    <row r="56" spans="1:32" s="12" customFormat="1" x14ac:dyDescent="0.25">
      <c r="A56" s="108">
        <v>3</v>
      </c>
      <c r="B56" s="109">
        <v>62139036</v>
      </c>
      <c r="C56" s="110" t="s">
        <v>86</v>
      </c>
      <c r="D56" s="122" t="s">
        <v>87</v>
      </c>
      <c r="E56" s="118">
        <v>2620</v>
      </c>
      <c r="F56" s="118" t="s">
        <v>88</v>
      </c>
      <c r="G56" s="118">
        <v>4535</v>
      </c>
      <c r="H56" s="118">
        <v>1820</v>
      </c>
      <c r="I56" s="118">
        <v>1685</v>
      </c>
      <c r="J56" s="118">
        <v>1550</v>
      </c>
      <c r="K56" s="115">
        <v>648</v>
      </c>
      <c r="L56" s="114"/>
      <c r="M56" s="115">
        <v>552</v>
      </c>
      <c r="N56" s="115"/>
      <c r="O56" s="118">
        <v>1925</v>
      </c>
      <c r="P56" s="115">
        <v>864</v>
      </c>
      <c r="Q56" s="115"/>
      <c r="R56" s="115">
        <v>736</v>
      </c>
      <c r="S56" s="115"/>
      <c r="T56" s="118" t="s">
        <v>89</v>
      </c>
      <c r="U56" s="123" t="s">
        <v>90</v>
      </c>
      <c r="V56" s="117" t="s">
        <v>91</v>
      </c>
      <c r="W56" s="120"/>
      <c r="X56" s="124" t="s">
        <v>92</v>
      </c>
    </row>
    <row r="57" spans="1:32" s="12" customFormat="1" x14ac:dyDescent="0.25">
      <c r="A57" s="108">
        <v>16</v>
      </c>
      <c r="B57" s="109">
        <v>62139042</v>
      </c>
      <c r="C57" s="110" t="s">
        <v>93</v>
      </c>
      <c r="D57" s="111" t="s">
        <v>17</v>
      </c>
      <c r="E57" s="118">
        <v>2775</v>
      </c>
      <c r="F57" s="118" t="s">
        <v>80</v>
      </c>
      <c r="G57" s="118">
        <v>4825</v>
      </c>
      <c r="H57" s="118">
        <v>1825</v>
      </c>
      <c r="I57" s="118">
        <v>1470</v>
      </c>
      <c r="J57" s="118">
        <v>1480</v>
      </c>
      <c r="K57" s="115">
        <v>770</v>
      </c>
      <c r="L57" s="114"/>
      <c r="M57" s="115">
        <v>710</v>
      </c>
      <c r="N57" s="115"/>
      <c r="O57" s="118">
        <v>2000</v>
      </c>
      <c r="P57" s="115">
        <v>1040</v>
      </c>
      <c r="Q57" s="115"/>
      <c r="R57" s="115">
        <v>960</v>
      </c>
      <c r="S57" s="115"/>
      <c r="T57" s="118" t="s">
        <v>82</v>
      </c>
      <c r="U57" s="119" t="s">
        <v>94</v>
      </c>
      <c r="V57" s="117" t="s">
        <v>84</v>
      </c>
      <c r="W57" s="120"/>
      <c r="X57" s="92" t="s">
        <v>18</v>
      </c>
    </row>
    <row r="58" spans="1:32" s="12" customFormat="1" x14ac:dyDescent="0.25">
      <c r="A58" s="108">
        <v>17</v>
      </c>
      <c r="B58" s="109">
        <v>62139043</v>
      </c>
      <c r="C58" s="110" t="s">
        <v>95</v>
      </c>
      <c r="D58" s="111" t="s">
        <v>17</v>
      </c>
      <c r="E58" s="118">
        <v>2640</v>
      </c>
      <c r="F58" s="118" t="s">
        <v>96</v>
      </c>
      <c r="G58" s="118">
        <v>4500</v>
      </c>
      <c r="H58" s="118">
        <v>1810</v>
      </c>
      <c r="I58" s="118">
        <v>1695</v>
      </c>
      <c r="J58" s="118">
        <v>1580</v>
      </c>
      <c r="K58" s="115" t="s">
        <v>97</v>
      </c>
      <c r="L58" s="114"/>
      <c r="M58" s="115" t="s">
        <v>98</v>
      </c>
      <c r="N58" s="115"/>
      <c r="O58" s="118">
        <v>2080</v>
      </c>
      <c r="P58" s="125" t="s">
        <v>99</v>
      </c>
      <c r="Q58" s="115"/>
      <c r="R58" s="125" t="s">
        <v>100</v>
      </c>
      <c r="S58" s="115"/>
      <c r="T58" s="118" t="s">
        <v>101</v>
      </c>
      <c r="U58" s="119" t="s">
        <v>102</v>
      </c>
      <c r="V58" s="117" t="s">
        <v>84</v>
      </c>
      <c r="W58" s="120"/>
      <c r="X58" s="12" t="s">
        <v>103</v>
      </c>
    </row>
    <row r="59" spans="1:32" s="12" customFormat="1" x14ac:dyDescent="0.25">
      <c r="A59" s="108">
        <v>18</v>
      </c>
      <c r="B59" s="109">
        <v>62139044</v>
      </c>
      <c r="C59" s="110" t="s">
        <v>104</v>
      </c>
      <c r="D59" s="111" t="s">
        <v>105</v>
      </c>
      <c r="E59" s="112" t="s">
        <v>64</v>
      </c>
      <c r="F59" s="112" t="s">
        <v>65</v>
      </c>
      <c r="G59" s="112" t="s">
        <v>66</v>
      </c>
      <c r="H59" s="112" t="s">
        <v>67</v>
      </c>
      <c r="I59" s="112" t="s">
        <v>68</v>
      </c>
      <c r="J59" s="118">
        <v>1840</v>
      </c>
      <c r="K59" s="115">
        <v>957</v>
      </c>
      <c r="L59" s="114"/>
      <c r="M59" s="115" t="s">
        <v>106</v>
      </c>
      <c r="N59" s="115"/>
      <c r="O59" s="118">
        <v>2445</v>
      </c>
      <c r="P59" s="118">
        <v>1180</v>
      </c>
      <c r="Q59" s="115">
        <f>100*P59/(P59+R59)</f>
        <v>46.548323471400394</v>
      </c>
      <c r="R59" s="118">
        <v>1355</v>
      </c>
      <c r="S59" s="115">
        <f>100-Q59</f>
        <v>53.451676528599606</v>
      </c>
      <c r="T59" s="112" t="s">
        <v>107</v>
      </c>
      <c r="U59" s="116" t="s">
        <v>108</v>
      </c>
      <c r="V59" s="117" t="s">
        <v>77</v>
      </c>
      <c r="W59" s="117"/>
      <c r="X59" s="92" t="s">
        <v>78</v>
      </c>
    </row>
    <row r="60" spans="1:32" s="12" customFormat="1" x14ac:dyDescent="0.25">
      <c r="A60" s="108">
        <v>31</v>
      </c>
      <c r="B60" s="109">
        <v>62139055</v>
      </c>
      <c r="C60" s="110" t="s">
        <v>109</v>
      </c>
      <c r="D60" s="111" t="s">
        <v>110</v>
      </c>
      <c r="E60" s="126">
        <v>2430</v>
      </c>
      <c r="F60" s="127" t="s">
        <v>111</v>
      </c>
      <c r="G60" s="126">
        <v>3850</v>
      </c>
      <c r="H60" s="126">
        <v>1695</v>
      </c>
      <c r="I60" s="126">
        <v>1510</v>
      </c>
      <c r="J60" s="126">
        <v>990</v>
      </c>
      <c r="K60" s="127">
        <v>620</v>
      </c>
      <c r="L60" s="114">
        <f>100*K60/(K60+M60)</f>
        <v>62.626262626262623</v>
      </c>
      <c r="M60" s="127">
        <v>370</v>
      </c>
      <c r="N60" s="127">
        <f>100-L60</f>
        <v>37.373737373737377</v>
      </c>
      <c r="O60" s="126">
        <v>1480</v>
      </c>
      <c r="P60" s="128" t="s">
        <v>112</v>
      </c>
      <c r="Q60" s="129"/>
      <c r="R60" s="130" t="s">
        <v>113</v>
      </c>
      <c r="S60" s="115"/>
      <c r="T60" s="115" t="s">
        <v>114</v>
      </c>
      <c r="U60" s="119" t="s">
        <v>115</v>
      </c>
      <c r="V60" s="117" t="s">
        <v>116</v>
      </c>
      <c r="W60" s="120"/>
      <c r="X60" s="1033" t="s">
        <v>117</v>
      </c>
      <c r="Y60" s="1034"/>
      <c r="Z60" s="1034"/>
      <c r="AA60" s="1034"/>
      <c r="AB60" s="1034"/>
      <c r="AC60" s="1034"/>
      <c r="AD60" s="1034"/>
      <c r="AE60" s="1034"/>
    </row>
    <row r="61" spans="1:32" s="12" customFormat="1" x14ac:dyDescent="0.25">
      <c r="A61" s="108">
        <v>32</v>
      </c>
      <c r="B61" s="109">
        <v>62139057</v>
      </c>
      <c r="C61" s="110" t="s">
        <v>118</v>
      </c>
      <c r="D61" s="111" t="s">
        <v>119</v>
      </c>
      <c r="E61" s="118">
        <v>2700</v>
      </c>
      <c r="F61" s="131" t="s">
        <v>120</v>
      </c>
      <c r="G61" s="131">
        <v>4540</v>
      </c>
      <c r="H61" s="131">
        <v>1840</v>
      </c>
      <c r="I61" s="131">
        <v>1670</v>
      </c>
      <c r="J61" s="131">
        <v>1580</v>
      </c>
      <c r="K61" s="132">
        <v>853</v>
      </c>
      <c r="L61" s="114"/>
      <c r="M61" s="132">
        <v>727</v>
      </c>
      <c r="N61" s="127"/>
      <c r="O61" s="131">
        <v>2036</v>
      </c>
      <c r="P61" s="132">
        <v>1100</v>
      </c>
      <c r="Q61" s="132"/>
      <c r="R61" s="115">
        <v>936</v>
      </c>
      <c r="S61" s="115"/>
      <c r="T61" s="112" t="s">
        <v>121</v>
      </c>
      <c r="U61" s="116" t="s">
        <v>122</v>
      </c>
      <c r="V61" s="117" t="s">
        <v>84</v>
      </c>
      <c r="W61" s="117"/>
      <c r="X61" s="92" t="s">
        <v>123</v>
      </c>
    </row>
    <row r="62" spans="1:32" s="12" customFormat="1" x14ac:dyDescent="0.25">
      <c r="A62" s="108">
        <v>33</v>
      </c>
      <c r="B62" s="109">
        <v>62139059</v>
      </c>
      <c r="C62" s="110" t="s">
        <v>124</v>
      </c>
      <c r="D62" s="111" t="s">
        <v>125</v>
      </c>
      <c r="E62" s="118">
        <v>2640</v>
      </c>
      <c r="F62" s="118" t="s">
        <v>126</v>
      </c>
      <c r="G62" s="118">
        <v>4410</v>
      </c>
      <c r="H62" s="118">
        <v>1820</v>
      </c>
      <c r="I62" s="118">
        <v>1655</v>
      </c>
      <c r="J62" s="118">
        <v>1403</v>
      </c>
      <c r="K62" s="118">
        <v>1069</v>
      </c>
      <c r="L62" s="114">
        <f t="shared" ref="L62" si="10">100*K62/(K62+M62)</f>
        <v>53.98989898989899</v>
      </c>
      <c r="M62" s="118">
        <v>911</v>
      </c>
      <c r="N62" s="127">
        <f t="shared" ref="N62" si="11">100-L62</f>
        <v>46.01010101010101</v>
      </c>
      <c r="O62" s="118">
        <v>1980</v>
      </c>
      <c r="P62" s="115">
        <v>758</v>
      </c>
      <c r="Q62" s="118"/>
      <c r="R62" s="115">
        <v>645</v>
      </c>
      <c r="S62" s="115"/>
      <c r="T62" s="118" t="s">
        <v>114</v>
      </c>
      <c r="U62" s="119" t="s">
        <v>127</v>
      </c>
      <c r="V62" s="117" t="s">
        <v>77</v>
      </c>
      <c r="W62" s="120"/>
      <c r="X62" s="92" t="s">
        <v>128</v>
      </c>
    </row>
    <row r="63" spans="1:32" s="12" customFormat="1" x14ac:dyDescent="0.25">
      <c r="A63" s="108">
        <v>46</v>
      </c>
      <c r="B63" s="109">
        <v>62139073</v>
      </c>
      <c r="C63" s="110" t="s">
        <v>129</v>
      </c>
      <c r="D63" s="111" t="s">
        <v>130</v>
      </c>
      <c r="E63" s="118">
        <v>2640</v>
      </c>
      <c r="F63" s="118" t="s">
        <v>126</v>
      </c>
      <c r="G63" s="118">
        <v>4410</v>
      </c>
      <c r="H63" s="118">
        <v>1820</v>
      </c>
      <c r="I63" s="118">
        <v>1655</v>
      </c>
      <c r="J63" s="118">
        <v>1403</v>
      </c>
      <c r="K63" s="115" t="s">
        <v>131</v>
      </c>
      <c r="L63" s="114"/>
      <c r="M63" s="115" t="s">
        <v>132</v>
      </c>
      <c r="N63" s="115"/>
      <c r="O63" s="118">
        <v>1980</v>
      </c>
      <c r="P63" s="115" t="s">
        <v>133</v>
      </c>
      <c r="Q63" s="118"/>
      <c r="R63" s="115" t="s">
        <v>134</v>
      </c>
      <c r="S63" s="118"/>
      <c r="T63" s="118" t="s">
        <v>135</v>
      </c>
      <c r="U63" s="119" t="s">
        <v>136</v>
      </c>
      <c r="V63" s="117" t="s">
        <v>84</v>
      </c>
      <c r="W63" s="120"/>
      <c r="X63" s="1033" t="s">
        <v>137</v>
      </c>
      <c r="Y63" s="1034"/>
      <c r="Z63" s="1034"/>
      <c r="AA63" s="1034"/>
      <c r="AB63" s="1034"/>
      <c r="AC63" s="1034"/>
      <c r="AD63" s="1034"/>
      <c r="AE63" s="1034"/>
    </row>
    <row r="64" spans="1:32" s="12" customFormat="1" x14ac:dyDescent="0.25">
      <c r="A64" s="108">
        <v>47</v>
      </c>
      <c r="B64" s="109">
        <v>62139088</v>
      </c>
      <c r="C64" s="110" t="s">
        <v>138</v>
      </c>
      <c r="D64" s="111" t="s">
        <v>139</v>
      </c>
      <c r="E64" s="133">
        <v>2640</v>
      </c>
      <c r="F64" s="133" t="s">
        <v>126</v>
      </c>
      <c r="G64" s="133">
        <v>4410</v>
      </c>
      <c r="H64" s="133">
        <v>1820</v>
      </c>
      <c r="I64" s="133">
        <v>1655</v>
      </c>
      <c r="J64" s="134">
        <v>1403</v>
      </c>
      <c r="K64" s="128">
        <v>1235</v>
      </c>
      <c r="L64" s="114"/>
      <c r="M64" s="128">
        <v>710</v>
      </c>
      <c r="N64" s="128"/>
      <c r="O64" s="134">
        <v>1980</v>
      </c>
      <c r="P64" s="128">
        <v>833</v>
      </c>
      <c r="Q64" s="134"/>
      <c r="R64" s="128">
        <v>612</v>
      </c>
      <c r="S64" s="135"/>
      <c r="T64" s="136" t="s">
        <v>135</v>
      </c>
      <c r="U64" s="137" t="s">
        <v>140</v>
      </c>
      <c r="V64" s="117" t="s">
        <v>84</v>
      </c>
      <c r="W64" s="120"/>
      <c r="X64" s="1035" t="s">
        <v>141</v>
      </c>
      <c r="Y64" s="1034"/>
      <c r="Z64" s="1034"/>
      <c r="AA64" s="1034"/>
      <c r="AB64" s="1034"/>
      <c r="AC64" s="1034"/>
    </row>
    <row r="65" spans="1:33" s="12" customFormat="1" x14ac:dyDescent="0.25">
      <c r="A65" s="108">
        <v>48</v>
      </c>
      <c r="B65" s="109">
        <v>62139074</v>
      </c>
      <c r="C65" s="110" t="s">
        <v>142</v>
      </c>
      <c r="D65" s="111" t="s">
        <v>143</v>
      </c>
      <c r="E65" s="118">
        <v>2640</v>
      </c>
      <c r="F65" s="118" t="s">
        <v>126</v>
      </c>
      <c r="G65" s="118">
        <v>4410</v>
      </c>
      <c r="H65" s="118">
        <v>1820</v>
      </c>
      <c r="I65" s="118">
        <v>1655</v>
      </c>
      <c r="J65" s="118">
        <v>1403</v>
      </c>
      <c r="K65" s="115" t="s">
        <v>144</v>
      </c>
      <c r="L65" s="114"/>
      <c r="M65" s="115" t="s">
        <v>145</v>
      </c>
      <c r="N65" s="115"/>
      <c r="O65" s="118">
        <v>1980</v>
      </c>
      <c r="P65" s="115" t="s">
        <v>146</v>
      </c>
      <c r="Q65" s="118"/>
      <c r="R65" s="115" t="s">
        <v>147</v>
      </c>
      <c r="S65" s="118"/>
      <c r="T65" s="118" t="s">
        <v>135</v>
      </c>
      <c r="U65" s="119" t="s">
        <v>148</v>
      </c>
      <c r="V65" s="117" t="s">
        <v>84</v>
      </c>
      <c r="W65" s="120"/>
      <c r="X65" s="138" t="s">
        <v>149</v>
      </c>
    </row>
    <row r="66" spans="1:33" s="12" customFormat="1" x14ac:dyDescent="0.25">
      <c r="A66" s="19"/>
      <c r="B66" s="19"/>
      <c r="C66" s="19"/>
      <c r="D66" s="19"/>
      <c r="E66" s="19" t="s">
        <v>150</v>
      </c>
      <c r="F66" s="19" t="s">
        <v>151</v>
      </c>
      <c r="G66" s="19" t="s">
        <v>152</v>
      </c>
      <c r="H66" s="19" t="s">
        <v>153</v>
      </c>
      <c r="I66" s="19" t="s">
        <v>154</v>
      </c>
      <c r="J66" s="19" t="s">
        <v>155</v>
      </c>
      <c r="K66" s="19" t="s">
        <v>156</v>
      </c>
      <c r="L66" s="15" t="s">
        <v>163</v>
      </c>
      <c r="M66" s="19" t="s">
        <v>157</v>
      </c>
      <c r="N66" s="15" t="s">
        <v>164</v>
      </c>
      <c r="O66" s="19" t="s">
        <v>158</v>
      </c>
      <c r="P66" s="19" t="s">
        <v>159</v>
      </c>
      <c r="Q66" s="15">
        <v>46</v>
      </c>
      <c r="R66" s="19" t="s">
        <v>160</v>
      </c>
      <c r="S66" s="19">
        <v>54</v>
      </c>
      <c r="T66" s="19" t="s">
        <v>161</v>
      </c>
      <c r="U66" s="19" t="s">
        <v>162</v>
      </c>
      <c r="V66" s="19"/>
      <c r="W66" s="19"/>
      <c r="X66" s="67"/>
    </row>
    <row r="67" spans="1:33" s="12" customFormat="1" x14ac:dyDescent="0.25">
      <c r="L67" s="102"/>
      <c r="N67" s="102"/>
      <c r="Q67" s="102"/>
      <c r="S67" s="102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</row>
    <row r="68" spans="1:33" s="12" customFormat="1" x14ac:dyDescent="0.25">
      <c r="L68" s="102"/>
      <c r="N68" s="102"/>
      <c r="Q68" s="102"/>
      <c r="S68" s="102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</row>
    <row r="69" spans="1:33" s="12" customFormat="1" x14ac:dyDescent="0.25">
      <c r="L69" s="102"/>
      <c r="N69" s="102"/>
      <c r="Q69" s="102"/>
      <c r="S69" s="102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</row>
    <row r="70" spans="1:33" s="19" customFormat="1" ht="14.4" thickBot="1" x14ac:dyDescent="0.3">
      <c r="E70" s="18" t="s">
        <v>247</v>
      </c>
      <c r="F70" s="18" t="s">
        <v>248</v>
      </c>
      <c r="G70" s="18" t="s">
        <v>249</v>
      </c>
      <c r="H70" s="18" t="s">
        <v>250</v>
      </c>
      <c r="I70" s="18" t="s">
        <v>251</v>
      </c>
      <c r="J70" s="18" t="s">
        <v>252</v>
      </c>
      <c r="K70" s="18"/>
      <c r="L70" s="18"/>
      <c r="M70" s="18"/>
      <c r="N70" s="18"/>
      <c r="O70" s="18" t="s">
        <v>253</v>
      </c>
      <c r="P70" s="18" t="s">
        <v>254</v>
      </c>
      <c r="Q70" s="18"/>
      <c r="R70" s="40" t="s">
        <v>255</v>
      </c>
      <c r="S70" s="18"/>
      <c r="T70" s="18" t="s">
        <v>256</v>
      </c>
      <c r="U70" s="18" t="s">
        <v>257</v>
      </c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s="12" customFormat="1" ht="28.2" thickBot="1" x14ac:dyDescent="0.3">
      <c r="A71" s="145"/>
      <c r="B71" s="145"/>
      <c r="C71" s="145"/>
      <c r="D71" s="145"/>
      <c r="E71" s="74" t="s">
        <v>303</v>
      </c>
      <c r="F71" s="75" t="s">
        <v>304</v>
      </c>
      <c r="G71" s="46" t="s">
        <v>305</v>
      </c>
      <c r="H71" s="46" t="s">
        <v>306</v>
      </c>
      <c r="I71" s="46" t="s">
        <v>307</v>
      </c>
      <c r="J71" s="46" t="s">
        <v>308</v>
      </c>
      <c r="K71" s="76" t="s">
        <v>309</v>
      </c>
      <c r="L71" s="77" t="s">
        <v>310</v>
      </c>
      <c r="M71" s="46" t="s">
        <v>311</v>
      </c>
      <c r="N71" s="46" t="s">
        <v>312</v>
      </c>
      <c r="O71" s="46" t="s">
        <v>313</v>
      </c>
      <c r="P71" s="46" t="s">
        <v>314</v>
      </c>
      <c r="Q71" s="46" t="s">
        <v>315</v>
      </c>
      <c r="R71" s="46" t="s">
        <v>316</v>
      </c>
      <c r="S71" s="78" t="s">
        <v>317</v>
      </c>
      <c r="T71" s="76" t="s">
        <v>318</v>
      </c>
      <c r="U71" s="46" t="s">
        <v>319</v>
      </c>
      <c r="V71" s="79"/>
      <c r="W71" s="57" t="s">
        <v>320</v>
      </c>
    </row>
    <row r="72" spans="1:33" s="12" customFormat="1" x14ac:dyDescent="0.25">
      <c r="E72" s="147" t="s">
        <v>45</v>
      </c>
      <c r="F72" s="147" t="s">
        <v>44</v>
      </c>
      <c r="G72" s="147" t="s">
        <v>46</v>
      </c>
      <c r="H72" s="147" t="s">
        <v>40</v>
      </c>
      <c r="I72" s="147" t="s">
        <v>41</v>
      </c>
      <c r="J72" s="147" t="s">
        <v>47</v>
      </c>
      <c r="K72" s="147" t="s">
        <v>48</v>
      </c>
      <c r="L72" s="15" t="s">
        <v>53</v>
      </c>
      <c r="M72" s="147" t="s">
        <v>49</v>
      </c>
      <c r="N72" s="15" t="s">
        <v>54</v>
      </c>
      <c r="O72" s="18" t="s">
        <v>50</v>
      </c>
      <c r="P72" s="18" t="s">
        <v>51</v>
      </c>
      <c r="Q72" s="14" t="s">
        <v>55</v>
      </c>
      <c r="R72" s="18" t="s">
        <v>52</v>
      </c>
      <c r="S72" s="14" t="s">
        <v>56</v>
      </c>
      <c r="T72" s="18" t="s">
        <v>42</v>
      </c>
      <c r="U72" s="18" t="s">
        <v>43</v>
      </c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</row>
    <row r="73" spans="1:33" s="12" customFormat="1" x14ac:dyDescent="0.25">
      <c r="A73" s="19"/>
      <c r="B73" s="19"/>
      <c r="C73" s="19"/>
      <c r="D73" s="19"/>
      <c r="E73" s="19" t="s">
        <v>150</v>
      </c>
      <c r="F73" s="19" t="s">
        <v>151</v>
      </c>
      <c r="G73" s="19" t="s">
        <v>152</v>
      </c>
      <c r="H73" s="19" t="s">
        <v>153</v>
      </c>
      <c r="I73" s="19" t="s">
        <v>154</v>
      </c>
      <c r="J73" s="19" t="s">
        <v>155</v>
      </c>
      <c r="K73" s="19" t="s">
        <v>156</v>
      </c>
      <c r="L73" s="15" t="s">
        <v>163</v>
      </c>
      <c r="M73" s="19" t="s">
        <v>157</v>
      </c>
      <c r="N73" s="15" t="s">
        <v>164</v>
      </c>
      <c r="O73" s="19" t="s">
        <v>158</v>
      </c>
      <c r="P73" s="19" t="s">
        <v>159</v>
      </c>
      <c r="Q73" s="15">
        <v>46</v>
      </c>
      <c r="R73" s="19" t="s">
        <v>160</v>
      </c>
      <c r="S73" s="19">
        <v>54</v>
      </c>
      <c r="T73" s="19" t="s">
        <v>161</v>
      </c>
      <c r="U73" s="19" t="s">
        <v>162</v>
      </c>
      <c r="V73" s="19"/>
      <c r="W73" s="19"/>
      <c r="X73" s="67"/>
    </row>
    <row r="74" spans="1:33" s="12" customFormat="1" x14ac:dyDescent="0.25">
      <c r="L74" s="102"/>
      <c r="N74" s="102"/>
      <c r="Q74" s="102"/>
      <c r="S74" s="102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</row>
    <row r="75" spans="1:33" s="12" customFormat="1" x14ac:dyDescent="0.25">
      <c r="L75" s="102"/>
      <c r="N75" s="102"/>
      <c r="Q75" s="102"/>
      <c r="S75" s="102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</row>
    <row r="77" spans="1:33" s="12" customFormat="1" x14ac:dyDescent="0.25">
      <c r="A77" s="19"/>
      <c r="B77" s="19"/>
      <c r="C77" s="19"/>
      <c r="D77" s="19"/>
      <c r="E77" s="19" t="s">
        <v>150</v>
      </c>
      <c r="F77" s="19" t="s">
        <v>151</v>
      </c>
      <c r="G77" s="19" t="s">
        <v>152</v>
      </c>
      <c r="H77" s="19" t="s">
        <v>153</v>
      </c>
      <c r="I77" s="19" t="s">
        <v>154</v>
      </c>
      <c r="J77" s="19" t="s">
        <v>155</v>
      </c>
      <c r="K77" s="19" t="s">
        <v>156</v>
      </c>
      <c r="L77" s="15" t="s">
        <v>340</v>
      </c>
      <c r="M77" s="19" t="s">
        <v>157</v>
      </c>
      <c r="N77" s="15" t="s">
        <v>341</v>
      </c>
      <c r="O77" s="19" t="s">
        <v>158</v>
      </c>
      <c r="P77" s="19" t="s">
        <v>159</v>
      </c>
      <c r="Q77" s="15" t="s">
        <v>342</v>
      </c>
      <c r="R77" s="19" t="s">
        <v>160</v>
      </c>
      <c r="S77" s="151" t="s">
        <v>343</v>
      </c>
      <c r="T77" s="19" t="s">
        <v>161</v>
      </c>
      <c r="U77" s="19" t="s">
        <v>162</v>
      </c>
      <c r="V77" s="19"/>
      <c r="W77" s="19"/>
      <c r="X77" s="67"/>
    </row>
  </sheetData>
  <mergeCells count="21">
    <mergeCell ref="A1:J1"/>
    <mergeCell ref="C2:D2"/>
    <mergeCell ref="B13:T13"/>
    <mergeCell ref="AA38:AE38"/>
    <mergeCell ref="A14:J14"/>
    <mergeCell ref="C15:D15"/>
    <mergeCell ref="V39:Y39"/>
    <mergeCell ref="AA39:AF39"/>
    <mergeCell ref="A34:T34"/>
    <mergeCell ref="B35:T35"/>
    <mergeCell ref="A36:K36"/>
    <mergeCell ref="C37:D37"/>
    <mergeCell ref="V38:Y38"/>
    <mergeCell ref="X60:AE60"/>
    <mergeCell ref="X63:AE63"/>
    <mergeCell ref="X64:AC64"/>
    <mergeCell ref="A50:J50"/>
    <mergeCell ref="A51:C51"/>
    <mergeCell ref="D51:J51"/>
    <mergeCell ref="A52:J52"/>
    <mergeCell ref="C53:D53"/>
  </mergeCells>
  <hyperlinks>
    <hyperlink ref="V41" r:id="rId1" xr:uid="{00000000-0004-0000-0000-000000000000}"/>
    <hyperlink ref="V46" r:id="rId2" xr:uid="{00000000-0004-0000-0000-000001000000}"/>
    <hyperlink ref="AH44" r:id="rId3" display="http://motoring.vn/tracuu/VersionResult-1-22-15001305" xr:uid="{00000000-0004-0000-0000-000002000000}"/>
    <hyperlink ref="AX44" r:id="rId4" display="http://203.162.20.156/vaq/Xecogioi_sxlr/FoundDetail_tso_oto.asp?sid=2933616&amp;fbclid=IwAR3Z-IFdjB-cKU6psgACvEbJMZFUc6omM9uhYn6g16BfXLaFN2ZdM4zUTEg" xr:uid="{00000000-0004-0000-0000-000003000000}"/>
    <hyperlink ref="V44" r:id="rId5" display="http://motoring.vn/tracuu/VersionResult-1-22-15001305" xr:uid="{00000000-0004-0000-0000-000004000000}"/>
    <hyperlink ref="V42" r:id="rId6" xr:uid="{00000000-0004-0000-0000-000005000000}"/>
    <hyperlink ref="V43" r:id="rId7" xr:uid="{00000000-0004-0000-0000-000006000000}"/>
    <hyperlink ref="V38" r:id="rId8" xr:uid="{00000000-0004-0000-0000-000007000000}"/>
    <hyperlink ref="AA38" r:id="rId9" xr:uid="{00000000-0004-0000-0000-000008000000}"/>
    <hyperlink ref="V39" r:id="rId10" xr:uid="{00000000-0004-0000-0000-000009000000}"/>
    <hyperlink ref="AA39" r:id="rId11" xr:uid="{00000000-0004-0000-0000-00000A000000}"/>
    <hyperlink ref="AE43" r:id="rId12" xr:uid="{00000000-0004-0000-0000-00000B000000}"/>
    <hyperlink ref="AE44" r:id="rId13" xr:uid="{00000000-0004-0000-0000-00000C000000}"/>
    <hyperlink ref="V45" r:id="rId14" xr:uid="{00000000-0004-0000-0000-00000D000000}"/>
    <hyperlink ref="AE41" r:id="rId15" xr:uid="{00000000-0004-0000-0000-00000E000000}"/>
    <hyperlink ref="V40" r:id="rId16" xr:uid="{00000000-0004-0000-0000-00000F000000}"/>
    <hyperlink ref="X61" r:id="rId17" xr:uid="{00000000-0004-0000-0000-000010000000}"/>
    <hyperlink ref="X63" r:id="rId18" display="https://otoansuong.vn/xe-suzuki-swift-glx-2014-5-cho " xr:uid="{00000000-0004-0000-0000-000011000000}"/>
    <hyperlink ref="X54" r:id="rId19" location="tab-1" xr:uid="{00000000-0004-0000-0000-000012000000}"/>
    <hyperlink ref="X64" r:id="rId20" xr:uid="{00000000-0004-0000-0000-000013000000}"/>
    <hyperlink ref="X65" r:id="rId21" xr:uid="{00000000-0004-0000-0000-000014000000}"/>
    <hyperlink ref="X57" r:id="rId22" xr:uid="{00000000-0004-0000-0000-000015000000}"/>
    <hyperlink ref="X60" r:id="rId23" xr:uid="{00000000-0004-0000-0000-000016000000}"/>
    <hyperlink ref="X56" r:id="rId24" xr:uid="{00000000-0004-0000-0000-000017000000}"/>
    <hyperlink ref="W16" r:id="rId25" display="http://www.fordservicecontent.com/Ford_Content/vdirsnet/OwnerManual/Home/Content?variantid=6378&amp;languageCode=vi&amp;countryCode=VNM&amp;Uid=G1958080&amp;ProcUid=G1958081&amp;userMarket=VNM&amp;div=f&amp;vFilteringEnabled=False&amp;buildtype=web" xr:uid="{00000000-0004-0000-0000-000018000000}"/>
    <hyperlink ref="W19" r:id="rId26" xr:uid="{00000000-0004-0000-0000-000019000000}"/>
    <hyperlink ref="W23" r:id="rId27" xr:uid="{00000000-0004-0000-0000-00001A000000}"/>
    <hyperlink ref="W26" r:id="rId28" xr:uid="{00000000-0004-0000-0000-00001B000000}"/>
    <hyperlink ref="W29" r:id="rId29" display="http://motoring.vn/tracuu/VersionResult-15001097-2633-29" xr:uid="{00000000-0004-0000-0000-00001C000000}"/>
    <hyperlink ref="W22" r:id="rId30" display="https://www.ford.com.au/content/dam/Ford/website-assets/ap/au/nameplate/ranger-2019/pdf/2020-ranger-full-specs-sheet.pdf" xr:uid="{00000000-0004-0000-0000-00001D000000}"/>
    <hyperlink ref="W21" r:id="rId31" display="http://motoring.vn/tracuu/VersionResult-1-32-15001218" xr:uid="{00000000-0004-0000-0000-00001E000000}"/>
    <hyperlink ref="W17" r:id="rId32" display="http://motoring.vn/tracuu/VersionResult-15001228-3488-27" xr:uid="{00000000-0004-0000-0000-00001F000000}"/>
    <hyperlink ref="W18" r:id="rId33" xr:uid="{00000000-0004-0000-0000-000020000000}"/>
    <hyperlink ref="W20" r:id="rId34" xr:uid="{00000000-0004-0000-0000-000021000000}"/>
    <hyperlink ref="W27" r:id="rId35" xr:uid="{00000000-0004-0000-0000-000022000000}"/>
    <hyperlink ref="W28" r:id="rId36" xr:uid="{00000000-0004-0000-0000-000023000000}"/>
    <hyperlink ref="W30" r:id="rId37" display="https://fordthanglong.com.vn/thong-so-ky-thuat-xe-ford-ranger-wildtrak-3-2l-at-4x4.html" xr:uid="{00000000-0004-0000-0000-000024000000}"/>
    <hyperlink ref="W31" r:id="rId38" display="https://vuabantai.net/news/72/40/ford-ranger-2023-he-lo-thong-so-cua-9-phien-ban-moi-nhat" xr:uid="{00000000-0004-0000-0000-000025000000}"/>
    <hyperlink ref="W24" r:id="rId39" display="https://www.google.com/url?sa=t&amp;rct=j&amp;q=&amp;esrc=s&amp;source=web&amp;cd=&amp;ved=2ahUKEwje_8_w9fP9AhU7TmwGHddKDroQFnoECA8QAQ&amp;url=https%3A%2F%2Fwww.hyundai.com%2Fcontent%2Fdam%2Fhyundai%2Fau%2Fen%2Fmodels%2Fkona%2Fdocs%2FHyundai_Kona_Specification_MY21.pdf&amp;usg=AOvVaw1V8n7SU3vfkCuMSQjC57Pd" xr:uid="{00000000-0004-0000-0000-000026000000}"/>
    <hyperlink ref="W25" r:id="rId40" xr:uid="{00000000-0004-0000-0000-000027000000}"/>
    <hyperlink ref="AA4" r:id="rId41" xr:uid="{00000000-0004-0000-0000-000028000000}"/>
    <hyperlink ref="AB4" r:id="rId42" xr:uid="{00000000-0004-0000-0000-000029000000}"/>
    <hyperlink ref="AB11" r:id="rId43" location="tab-0" xr:uid="{00000000-0004-0000-0000-00002A000000}"/>
    <hyperlink ref="AB10" r:id="rId44" location="tab-0" xr:uid="{00000000-0004-0000-0000-00002B000000}"/>
    <hyperlink ref="AB5" r:id="rId45" xr:uid="{00000000-0004-0000-0000-00002C000000}"/>
    <hyperlink ref="AA11" r:id="rId46" xr:uid="{00000000-0004-0000-0000-00002D000000}"/>
    <hyperlink ref="AA10" r:id="rId47" xr:uid="{00000000-0004-0000-0000-00002E000000}"/>
    <hyperlink ref="AA9" r:id="rId48" xr:uid="{00000000-0004-0000-0000-00002F000000}"/>
    <hyperlink ref="AB9" r:id="rId49" location="tab-3" xr:uid="{00000000-0004-0000-0000-000030000000}"/>
    <hyperlink ref="AA8" r:id="rId50" xr:uid="{00000000-0004-0000-0000-000031000000}"/>
    <hyperlink ref="AA7" r:id="rId51" xr:uid="{00000000-0004-0000-0000-000032000000}"/>
    <hyperlink ref="AA6" r:id="rId52" xr:uid="{00000000-0004-0000-0000-000033000000}"/>
    <hyperlink ref="AB3" r:id="rId53" location="tab-0" xr:uid="{00000000-0004-0000-0000-000034000000}"/>
    <hyperlink ref="AA5" r:id="rId54" xr:uid="{00000000-0004-0000-0000-000035000000}"/>
    <hyperlink ref="AC5" r:id="rId55" xr:uid="{00000000-0004-0000-0000-000036000000}"/>
    <hyperlink ref="AB8" r:id="rId56" xr:uid="{00000000-0004-0000-0000-000037000000}"/>
    <hyperlink ref="AA3" r:id="rId57" xr:uid="{00000000-0004-0000-0000-000038000000}"/>
    <hyperlink ref="AC3" r:id="rId58" xr:uid="{00000000-0004-0000-0000-000039000000}"/>
    <hyperlink ref="AB6" r:id="rId59" location="tab-0" xr:uid="{00000000-0004-0000-0000-00003A000000}"/>
    <hyperlink ref="AB7" r:id="rId60" xr:uid="{00000000-0004-0000-0000-00003B000000}"/>
    <hyperlink ref="W71" r:id="rId61" display="https://vuabantai.net/news/72/40/ford-ranger-2023-he-lo-thong-so-cua-9-phien-ban-moi-nhat" xr:uid="{00000000-0004-0000-0000-00003C000000}"/>
  </hyperlinks>
  <pageMargins left="0.7" right="0.7" top="0.75" bottom="0.75" header="0.3" footer="0.3"/>
  <pageSetup orientation="portrait" horizontalDpi="300" verticalDpi="300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6"/>
  <sheetViews>
    <sheetView topLeftCell="G1" zoomScale="120" zoomScaleNormal="120" workbookViewId="0">
      <selection activeCell="L11" sqref="L11"/>
    </sheetView>
  </sheetViews>
  <sheetFormatPr defaultRowHeight="13.8" x14ac:dyDescent="0.25"/>
  <cols>
    <col min="1" max="4" width="7.09765625" customWidth="1"/>
    <col min="5" max="10" width="10.796875" bestFit="1" customWidth="1"/>
    <col min="11" max="11" width="10" bestFit="1" customWidth="1"/>
    <col min="12" max="12" width="12.69921875" bestFit="1" customWidth="1"/>
    <col min="13" max="13" width="11" bestFit="1" customWidth="1"/>
    <col min="14" max="14" width="12.69921875" bestFit="1" customWidth="1"/>
    <col min="15" max="16" width="10.796875" bestFit="1" customWidth="1"/>
    <col min="17" max="17" width="12.69921875" bestFit="1" customWidth="1"/>
    <col min="18" max="18" width="12" bestFit="1" customWidth="1"/>
    <col min="19" max="19" width="12.69921875" bestFit="1" customWidth="1"/>
    <col min="20" max="20" width="11.8984375" bestFit="1" customWidth="1"/>
    <col min="21" max="21" width="11.69921875" bestFit="1" customWidth="1"/>
    <col min="22" max="22" width="9.796875" bestFit="1" customWidth="1"/>
    <col min="23" max="23" width="6.796875" bestFit="1" customWidth="1"/>
    <col min="24" max="24" width="17.19921875" bestFit="1" customWidth="1"/>
    <col min="25" max="25" width="18.19921875" bestFit="1" customWidth="1"/>
  </cols>
  <sheetData>
    <row r="1" spans="1:35" s="160" customFormat="1" x14ac:dyDescent="0.25">
      <c r="A1" s="1052" t="s">
        <v>533</v>
      </c>
      <c r="B1" s="1052"/>
      <c r="C1" s="1052"/>
      <c r="D1" s="1052"/>
      <c r="E1" s="1052"/>
      <c r="F1" s="1052"/>
      <c r="G1" s="1052"/>
      <c r="H1" s="1052"/>
      <c r="I1" s="1052"/>
      <c r="J1" s="1052"/>
      <c r="K1" s="309"/>
      <c r="L1" s="309"/>
      <c r="M1" s="309"/>
      <c r="N1" s="309"/>
      <c r="O1" s="310"/>
      <c r="P1" s="310"/>
      <c r="Q1" s="310"/>
      <c r="R1" s="310"/>
      <c r="S1" s="310"/>
      <c r="T1" s="310"/>
      <c r="U1" s="310"/>
    </row>
    <row r="2" spans="1:35" s="316" customFormat="1" ht="16.2" x14ac:dyDescent="0.25">
      <c r="A2" s="311" t="s">
        <v>3</v>
      </c>
      <c r="B2" s="311" t="s">
        <v>4</v>
      </c>
      <c r="C2" s="1053" t="s">
        <v>5</v>
      </c>
      <c r="D2" s="1054"/>
      <c r="E2" s="312" t="s">
        <v>0</v>
      </c>
      <c r="F2" s="313" t="s">
        <v>59</v>
      </c>
      <c r="G2" s="313" t="s">
        <v>534</v>
      </c>
      <c r="H2" s="313" t="s">
        <v>535</v>
      </c>
      <c r="I2" s="313" t="s">
        <v>536</v>
      </c>
      <c r="J2" s="313" t="s">
        <v>537</v>
      </c>
      <c r="K2" s="313" t="s">
        <v>538</v>
      </c>
      <c r="L2" s="313" t="s">
        <v>539</v>
      </c>
      <c r="M2" s="313" t="s">
        <v>540</v>
      </c>
      <c r="N2" s="313" t="s">
        <v>541</v>
      </c>
      <c r="O2" s="313" t="s">
        <v>1</v>
      </c>
      <c r="P2" s="313" t="s">
        <v>542</v>
      </c>
      <c r="Q2" s="313" t="s">
        <v>543</v>
      </c>
      <c r="R2" s="313" t="s">
        <v>544</v>
      </c>
      <c r="S2" s="313" t="s">
        <v>545</v>
      </c>
      <c r="T2" s="314" t="s">
        <v>546</v>
      </c>
      <c r="U2" s="314"/>
      <c r="V2" s="315" t="s">
        <v>173</v>
      </c>
    </row>
    <row r="3" spans="1:35" s="331" customFormat="1" ht="14.4" x14ac:dyDescent="0.3">
      <c r="A3" s="317">
        <v>4</v>
      </c>
      <c r="B3" s="318">
        <v>62130200</v>
      </c>
      <c r="C3" s="319" t="s">
        <v>547</v>
      </c>
      <c r="D3" s="320" t="s">
        <v>548</v>
      </c>
      <c r="E3" s="321" t="s">
        <v>232</v>
      </c>
      <c r="F3" s="322" t="s">
        <v>549</v>
      </c>
      <c r="G3" s="323">
        <v>4685</v>
      </c>
      <c r="H3" s="323">
        <v>1885</v>
      </c>
      <c r="I3" s="323">
        <v>1735</v>
      </c>
      <c r="J3" s="323">
        <v>1780</v>
      </c>
      <c r="K3" s="324"/>
      <c r="L3" s="325"/>
      <c r="M3" s="324"/>
      <c r="N3" s="325"/>
      <c r="O3" s="323">
        <v>2560</v>
      </c>
      <c r="P3" s="326">
        <v>1485</v>
      </c>
      <c r="Q3" s="327">
        <v>0.57999999999999996</v>
      </c>
      <c r="R3" s="326">
        <f>O3*S3</f>
        <v>1075.2</v>
      </c>
      <c r="S3" s="327">
        <v>0.42</v>
      </c>
      <c r="T3" s="328">
        <v>4.2119999999999997</v>
      </c>
      <c r="U3" s="328"/>
      <c r="V3" s="329" t="s">
        <v>550</v>
      </c>
      <c r="W3" s="330" t="s">
        <v>551</v>
      </c>
      <c r="Y3" s="332"/>
    </row>
    <row r="4" spans="1:35" s="347" customFormat="1" x14ac:dyDescent="0.25">
      <c r="A4" s="333">
        <v>5</v>
      </c>
      <c r="B4" s="334">
        <v>62130279</v>
      </c>
      <c r="C4" s="335" t="s">
        <v>552</v>
      </c>
      <c r="D4" s="336" t="s">
        <v>553</v>
      </c>
      <c r="E4" s="337" t="s">
        <v>554</v>
      </c>
      <c r="F4" s="338" t="s">
        <v>555</v>
      </c>
      <c r="G4" s="339">
        <v>4878</v>
      </c>
      <c r="H4" s="339">
        <v>1902</v>
      </c>
      <c r="I4" s="339">
        <v>1851</v>
      </c>
      <c r="J4" s="339">
        <f>K4+M4</f>
        <v>2150</v>
      </c>
      <c r="K4" s="340">
        <v>925</v>
      </c>
      <c r="L4" s="341">
        <f>K4/J4</f>
        <v>0.43023255813953487</v>
      </c>
      <c r="M4" s="340">
        <v>1225</v>
      </c>
      <c r="N4" s="341">
        <f>M4/J4</f>
        <v>0.56976744186046513</v>
      </c>
      <c r="O4" s="339">
        <f>P4+R4</f>
        <v>2950</v>
      </c>
      <c r="P4" s="340">
        <v>1350</v>
      </c>
      <c r="Q4" s="341">
        <f>P4/(P4+R4)</f>
        <v>0.4576271186440678</v>
      </c>
      <c r="R4" s="340">
        <v>1600</v>
      </c>
      <c r="S4" s="341">
        <f>R4/O4</f>
        <v>0.5423728813559322</v>
      </c>
      <c r="T4" s="342" t="s">
        <v>556</v>
      </c>
      <c r="U4" s="343"/>
      <c r="V4" s="344" t="s">
        <v>557</v>
      </c>
      <c r="W4" s="345" t="s">
        <v>558</v>
      </c>
      <c r="X4" s="345" t="s">
        <v>559</v>
      </c>
      <c r="Y4" s="346"/>
    </row>
    <row r="5" spans="1:35" s="347" customFormat="1" x14ac:dyDescent="0.25">
      <c r="A5" s="333">
        <v>19</v>
      </c>
      <c r="B5" s="334">
        <v>62133115</v>
      </c>
      <c r="C5" s="335" t="s">
        <v>560</v>
      </c>
      <c r="D5" s="336" t="s">
        <v>561</v>
      </c>
      <c r="E5" s="337" t="s">
        <v>498</v>
      </c>
      <c r="F5" s="338" t="s">
        <v>562</v>
      </c>
      <c r="G5" s="339">
        <v>5100</v>
      </c>
      <c r="H5" s="339">
        <v>1936</v>
      </c>
      <c r="I5" s="339">
        <v>1728</v>
      </c>
      <c r="J5" s="339">
        <f>K5+M5</f>
        <v>2075</v>
      </c>
      <c r="K5" s="340">
        <v>1075</v>
      </c>
      <c r="L5" s="348">
        <f>K5/J5</f>
        <v>0.51807228915662651</v>
      </c>
      <c r="M5" s="340">
        <v>1000</v>
      </c>
      <c r="N5" s="348">
        <f>M5/J5</f>
        <v>0.48192771084337349</v>
      </c>
      <c r="O5" s="339">
        <v>2744</v>
      </c>
      <c r="P5" s="349">
        <v>1234</v>
      </c>
      <c r="Q5" s="341">
        <f>P5/(P5+R5)</f>
        <v>0.44970845481049565</v>
      </c>
      <c r="R5" s="349">
        <v>1510</v>
      </c>
      <c r="S5" s="341">
        <v>0.55000000000000004</v>
      </c>
      <c r="T5" s="339" t="s">
        <v>563</v>
      </c>
      <c r="U5" s="350"/>
      <c r="V5" s="330" t="s">
        <v>564</v>
      </c>
      <c r="W5" s="330" t="s">
        <v>565</v>
      </c>
    </row>
    <row r="6" spans="1:35" s="347" customFormat="1" x14ac:dyDescent="0.25">
      <c r="A6" s="333">
        <v>20</v>
      </c>
      <c r="B6" s="334">
        <v>62134581</v>
      </c>
      <c r="C6" s="335" t="s">
        <v>566</v>
      </c>
      <c r="D6" s="336" t="s">
        <v>567</v>
      </c>
      <c r="E6" s="337" t="s">
        <v>568</v>
      </c>
      <c r="F6" s="338" t="s">
        <v>569</v>
      </c>
      <c r="G6" s="339">
        <v>4829</v>
      </c>
      <c r="H6" s="339">
        <v>2176</v>
      </c>
      <c r="I6" s="339">
        <v>1887</v>
      </c>
      <c r="J6" s="339">
        <v>2570</v>
      </c>
      <c r="K6" s="339"/>
      <c r="L6" s="341"/>
      <c r="M6" s="339"/>
      <c r="N6" s="341"/>
      <c r="O6" s="339">
        <f>P6+R6</f>
        <v>3335</v>
      </c>
      <c r="P6" s="340">
        <v>1450</v>
      </c>
      <c r="Q6" s="341">
        <f>P6/(P6+R6)</f>
        <v>0.43478260869565216</v>
      </c>
      <c r="R6" s="340">
        <v>1885</v>
      </c>
      <c r="S6" s="341">
        <f t="shared" ref="S6:S8" si="0">R6/O6</f>
        <v>0.56521739130434778</v>
      </c>
      <c r="T6" s="351" t="s">
        <v>136</v>
      </c>
      <c r="U6" s="350"/>
      <c r="V6" s="352" t="s">
        <v>570</v>
      </c>
      <c r="W6" s="330" t="s">
        <v>571</v>
      </c>
    </row>
    <row r="7" spans="1:35" s="347" customFormat="1" x14ac:dyDescent="0.25">
      <c r="A7" s="333">
        <v>34</v>
      </c>
      <c r="B7" s="334">
        <v>62133291</v>
      </c>
      <c r="C7" s="335" t="s">
        <v>572</v>
      </c>
      <c r="D7" s="336" t="s">
        <v>573</v>
      </c>
      <c r="E7" s="337" t="s">
        <v>574</v>
      </c>
      <c r="F7" s="338" t="s">
        <v>575</v>
      </c>
      <c r="G7" s="339">
        <v>4857</v>
      </c>
      <c r="H7" s="339">
        <v>1933</v>
      </c>
      <c r="I7" s="339">
        <v>1766</v>
      </c>
      <c r="J7" s="339">
        <v>2075</v>
      </c>
      <c r="K7" s="339"/>
      <c r="L7" s="341"/>
      <c r="M7" s="339"/>
      <c r="N7" s="341"/>
      <c r="O7" s="339">
        <f t="shared" ref="O7:O8" si="1">P7+R7</f>
        <v>2980</v>
      </c>
      <c r="P7" s="340">
        <v>1255</v>
      </c>
      <c r="Q7" s="341">
        <f>P7/(P7+R7)</f>
        <v>0.42114093959731541</v>
      </c>
      <c r="R7" s="340">
        <v>1725</v>
      </c>
      <c r="S7" s="341">
        <f t="shared" si="0"/>
        <v>0.57885906040268453</v>
      </c>
      <c r="T7" s="339" t="s">
        <v>136</v>
      </c>
      <c r="U7" s="350"/>
      <c r="V7" s="330" t="s">
        <v>576</v>
      </c>
      <c r="W7" s="330" t="s">
        <v>577</v>
      </c>
    </row>
    <row r="8" spans="1:35" s="347" customFormat="1" x14ac:dyDescent="0.25">
      <c r="A8" s="333">
        <v>35</v>
      </c>
      <c r="B8" s="334">
        <v>62133299</v>
      </c>
      <c r="C8" s="335" t="s">
        <v>578</v>
      </c>
      <c r="D8" s="336" t="s">
        <v>499</v>
      </c>
      <c r="E8" s="337" t="s">
        <v>579</v>
      </c>
      <c r="F8" s="338" t="s">
        <v>580</v>
      </c>
      <c r="G8" s="339">
        <v>4950</v>
      </c>
      <c r="H8" s="339">
        <v>1970</v>
      </c>
      <c r="I8" s="339">
        <v>1905</v>
      </c>
      <c r="J8" s="339">
        <v>2675</v>
      </c>
      <c r="K8" s="353"/>
      <c r="L8" s="341"/>
      <c r="M8" s="353"/>
      <c r="N8" s="341"/>
      <c r="O8" s="339">
        <f t="shared" si="1"/>
        <v>3580</v>
      </c>
      <c r="P8" s="340">
        <v>1630</v>
      </c>
      <c r="Q8" s="341">
        <f>P8/(P8+R8)</f>
        <v>0.45530726256983239</v>
      </c>
      <c r="R8" s="340">
        <v>1950</v>
      </c>
      <c r="S8" s="341">
        <f t="shared" si="0"/>
        <v>0.54469273743016755</v>
      </c>
      <c r="T8" s="351" t="s">
        <v>581</v>
      </c>
      <c r="U8" s="350"/>
      <c r="V8" s="352" t="s">
        <v>582</v>
      </c>
      <c r="W8" s="330" t="s">
        <v>583</v>
      </c>
    </row>
    <row r="9" spans="1:35" s="160" customFormat="1" x14ac:dyDescent="0.25">
      <c r="E9" s="315" t="s">
        <v>584</v>
      </c>
      <c r="F9" s="315" t="s">
        <v>585</v>
      </c>
      <c r="G9" s="315" t="s">
        <v>586</v>
      </c>
      <c r="H9" s="315" t="s">
        <v>587</v>
      </c>
      <c r="I9" s="315" t="s">
        <v>588</v>
      </c>
      <c r="J9" s="315" t="s">
        <v>589</v>
      </c>
      <c r="K9" s="315" t="s">
        <v>590</v>
      </c>
      <c r="L9" s="315" t="s">
        <v>591</v>
      </c>
      <c r="M9" s="315" t="s">
        <v>592</v>
      </c>
      <c r="N9" s="315" t="s">
        <v>593</v>
      </c>
      <c r="O9" s="315" t="s">
        <v>594</v>
      </c>
      <c r="P9" s="315" t="s">
        <v>595</v>
      </c>
      <c r="Q9" s="315" t="s">
        <v>597</v>
      </c>
      <c r="R9" s="315" t="s">
        <v>596</v>
      </c>
      <c r="S9" s="315" t="s">
        <v>597</v>
      </c>
      <c r="T9" s="354" t="s">
        <v>598</v>
      </c>
      <c r="U9" s="354"/>
      <c r="V9" s="355"/>
    </row>
    <row r="13" spans="1:35" s="280" customFormat="1" x14ac:dyDescent="0.25">
      <c r="A13" s="1055" t="s">
        <v>532</v>
      </c>
      <c r="B13" s="1055"/>
      <c r="C13" s="1055"/>
      <c r="D13" s="1055"/>
      <c r="E13" s="1055"/>
      <c r="F13" s="1055"/>
      <c r="G13" s="1055"/>
      <c r="H13" s="1055"/>
      <c r="I13" s="1055"/>
      <c r="J13" s="1055"/>
      <c r="K13" s="1055"/>
      <c r="L13" s="308"/>
      <c r="M13" s="307"/>
      <c r="N13" s="307"/>
      <c r="O13" s="307"/>
      <c r="P13" s="307"/>
      <c r="Q13" s="307"/>
      <c r="R13" s="307"/>
      <c r="S13" s="307"/>
      <c r="T13" s="306"/>
      <c r="U13" s="306"/>
      <c r="V13" s="283"/>
      <c r="W13" s="283"/>
      <c r="X13" s="283"/>
    </row>
    <row r="15" spans="1:35" s="152" customFormat="1" ht="69" x14ac:dyDescent="0.25">
      <c r="A15" s="211" t="s">
        <v>3</v>
      </c>
      <c r="B15" s="212" t="s">
        <v>4</v>
      </c>
      <c r="C15" s="1061" t="s">
        <v>5</v>
      </c>
      <c r="D15" s="1062"/>
      <c r="E15" s="211" t="s">
        <v>0</v>
      </c>
      <c r="F15" s="211" t="s">
        <v>9</v>
      </c>
      <c r="G15" s="211" t="s">
        <v>415</v>
      </c>
      <c r="H15" s="211" t="s">
        <v>414</v>
      </c>
      <c r="I15" s="211" t="s">
        <v>413</v>
      </c>
      <c r="J15" s="211" t="s">
        <v>412</v>
      </c>
      <c r="K15" s="211" t="s">
        <v>411</v>
      </c>
      <c r="L15" s="210" t="s">
        <v>410</v>
      </c>
      <c r="M15" s="211" t="s">
        <v>409</v>
      </c>
      <c r="N15" s="210" t="s">
        <v>408</v>
      </c>
      <c r="O15" s="211" t="s">
        <v>1</v>
      </c>
      <c r="P15" s="211" t="s">
        <v>266</v>
      </c>
      <c r="Q15" s="210" t="s">
        <v>407</v>
      </c>
      <c r="R15" s="211" t="s">
        <v>268</v>
      </c>
      <c r="S15" s="210" t="s">
        <v>406</v>
      </c>
      <c r="T15" s="211" t="s">
        <v>60</v>
      </c>
      <c r="U15" s="211" t="s">
        <v>270</v>
      </c>
      <c r="V15" s="209" t="s">
        <v>405</v>
      </c>
      <c r="W15" s="211" t="s">
        <v>404</v>
      </c>
      <c r="X15" s="211" t="s">
        <v>403</v>
      </c>
      <c r="Y15" s="211" t="s">
        <v>402</v>
      </c>
      <c r="Z15" s="208" t="s">
        <v>401</v>
      </c>
      <c r="AA15" s="206"/>
      <c r="AB15" s="206"/>
      <c r="AC15" s="206"/>
      <c r="AD15" s="206"/>
      <c r="AE15" s="206"/>
      <c r="AF15" s="206"/>
      <c r="AG15" s="206"/>
      <c r="AH15" s="207"/>
      <c r="AI15" s="206"/>
    </row>
    <row r="16" spans="1:35" s="152" customFormat="1" x14ac:dyDescent="0.25">
      <c r="A16" s="199">
        <v>4</v>
      </c>
      <c r="B16" s="198">
        <v>62130237</v>
      </c>
      <c r="C16" s="197" t="s">
        <v>400</v>
      </c>
      <c r="D16" s="197" t="s">
        <v>391</v>
      </c>
      <c r="E16" s="205">
        <v>2740</v>
      </c>
      <c r="F16" s="205">
        <v>1510</v>
      </c>
      <c r="G16" s="205">
        <v>4395</v>
      </c>
      <c r="H16" s="205">
        <v>1735</v>
      </c>
      <c r="I16" s="204" t="s">
        <v>399</v>
      </c>
      <c r="J16" s="203">
        <v>1210</v>
      </c>
      <c r="K16" s="203">
        <v>735</v>
      </c>
      <c r="L16" s="171">
        <f>K16*100/(K16+M16)</f>
        <v>60.743801652892564</v>
      </c>
      <c r="M16" s="203">
        <v>475</v>
      </c>
      <c r="N16" s="171">
        <f>100-L16</f>
        <v>39.256198347107436</v>
      </c>
      <c r="O16" s="203">
        <v>1760</v>
      </c>
      <c r="P16" s="201">
        <v>800</v>
      </c>
      <c r="Q16" s="171">
        <f>P16*100/(P16+R16)</f>
        <v>45.454545454545453</v>
      </c>
      <c r="R16" s="201">
        <v>960</v>
      </c>
      <c r="S16" s="171">
        <f>100-Q16</f>
        <v>54.545454545454547</v>
      </c>
      <c r="T16" s="201">
        <v>3.9089999999999998</v>
      </c>
      <c r="U16" s="201">
        <v>4.3529999999999998</v>
      </c>
      <c r="V16" s="202"/>
      <c r="W16" s="201"/>
      <c r="X16" s="201"/>
      <c r="Y16" s="201"/>
      <c r="Z16" s="192">
        <v>13</v>
      </c>
      <c r="AA16" s="161"/>
      <c r="AB16" s="160" t="s">
        <v>398</v>
      </c>
      <c r="AC16" s="200" t="s">
        <v>397</v>
      </c>
      <c r="AD16" s="160"/>
      <c r="AE16" s="160"/>
      <c r="AF16" s="161"/>
      <c r="AG16" s="161"/>
      <c r="AH16" s="153"/>
    </row>
    <row r="17" spans="1:34" s="152" customFormat="1" x14ac:dyDescent="0.25">
      <c r="A17" s="199"/>
      <c r="B17" s="198"/>
      <c r="C17" s="197"/>
      <c r="D17" s="197"/>
      <c r="E17" s="178"/>
      <c r="F17" s="178"/>
      <c r="G17" s="178"/>
      <c r="H17" s="178"/>
      <c r="I17" s="166"/>
      <c r="J17" s="182"/>
      <c r="K17" s="182"/>
      <c r="L17" s="171"/>
      <c r="M17" s="182"/>
      <c r="N17" s="171"/>
      <c r="O17" s="182"/>
      <c r="P17" s="192"/>
      <c r="Q17" s="171"/>
      <c r="R17" s="192"/>
      <c r="S17" s="171"/>
      <c r="T17" s="192"/>
      <c r="U17" s="192"/>
      <c r="V17" s="191"/>
      <c r="W17" s="192"/>
      <c r="X17" s="192"/>
      <c r="Y17" s="192"/>
      <c r="Z17" s="192"/>
      <c r="AA17" s="196" t="s">
        <v>396</v>
      </c>
      <c r="AB17" s="160" t="s">
        <v>395</v>
      </c>
      <c r="AC17" s="190" t="s">
        <v>394</v>
      </c>
      <c r="AD17" s="160"/>
      <c r="AE17" s="160"/>
      <c r="AF17" s="161"/>
      <c r="AG17" s="161"/>
      <c r="AH17" s="153"/>
    </row>
    <row r="18" spans="1:34" s="152" customFormat="1" x14ac:dyDescent="0.25">
      <c r="A18" s="199"/>
      <c r="B18" s="198"/>
      <c r="C18" s="197"/>
      <c r="D18" s="197"/>
      <c r="E18" s="178"/>
      <c r="F18" s="178"/>
      <c r="G18" s="178"/>
      <c r="H18" s="178"/>
      <c r="I18" s="166"/>
      <c r="J18" s="182"/>
      <c r="K18" s="182"/>
      <c r="L18" s="171"/>
      <c r="M18" s="182"/>
      <c r="N18" s="171"/>
      <c r="O18" s="182"/>
      <c r="P18" s="192"/>
      <c r="Q18" s="171"/>
      <c r="R18" s="192"/>
      <c r="S18" s="171"/>
      <c r="T18" s="192"/>
      <c r="U18" s="192"/>
      <c r="V18" s="191"/>
      <c r="W18" s="192"/>
      <c r="X18" s="192"/>
      <c r="Y18" s="192"/>
      <c r="Z18" s="192"/>
      <c r="AA18" s="196" t="s">
        <v>347</v>
      </c>
      <c r="AB18" s="162" t="s">
        <v>393</v>
      </c>
      <c r="AC18" s="57" t="s">
        <v>346</v>
      </c>
      <c r="AD18" s="160"/>
      <c r="AE18" s="160"/>
      <c r="AF18" s="161"/>
      <c r="AG18" s="161"/>
      <c r="AH18" s="153"/>
    </row>
    <row r="19" spans="1:34" s="152" customFormat="1" x14ac:dyDescent="0.25">
      <c r="A19" s="189">
        <v>5</v>
      </c>
      <c r="B19" s="175">
        <v>62132896</v>
      </c>
      <c r="C19" s="188" t="s">
        <v>392</v>
      </c>
      <c r="D19" s="188" t="s">
        <v>391</v>
      </c>
      <c r="E19" s="187">
        <v>2750</v>
      </c>
      <c r="F19" s="187">
        <v>1510</v>
      </c>
      <c r="G19" s="187">
        <v>4580</v>
      </c>
      <c r="H19" s="187">
        <v>1810</v>
      </c>
      <c r="I19" s="187">
        <v>1745</v>
      </c>
      <c r="J19" s="187">
        <v>2060</v>
      </c>
      <c r="K19" s="178"/>
      <c r="L19" s="171"/>
      <c r="M19" s="178"/>
      <c r="N19" s="171"/>
      <c r="O19" s="194">
        <v>2860</v>
      </c>
      <c r="P19" s="187">
        <v>1280</v>
      </c>
      <c r="Q19" s="171">
        <f>P19*100/O19</f>
        <v>44.755244755244753</v>
      </c>
      <c r="R19" s="187">
        <v>1580</v>
      </c>
      <c r="S19" s="171">
        <f>100-Q19</f>
        <v>55.244755244755247</v>
      </c>
      <c r="T19" s="187">
        <v>3.93</v>
      </c>
      <c r="U19" s="187">
        <v>4.3</v>
      </c>
      <c r="V19" s="184"/>
      <c r="W19" s="187"/>
      <c r="X19" s="187"/>
      <c r="Y19" s="187"/>
      <c r="Z19" s="192">
        <v>11</v>
      </c>
      <c r="AB19" s="160" t="s">
        <v>390</v>
      </c>
      <c r="AC19" s="195" t="s">
        <v>389</v>
      </c>
      <c r="AF19" s="161"/>
      <c r="AH19" s="153"/>
    </row>
    <row r="20" spans="1:34" s="152" customFormat="1" x14ac:dyDescent="0.25">
      <c r="A20" s="189"/>
      <c r="B20" s="175"/>
      <c r="C20" s="188"/>
      <c r="D20" s="188"/>
      <c r="E20" s="192"/>
      <c r="F20" s="192"/>
      <c r="G20" s="192"/>
      <c r="H20" s="192"/>
      <c r="I20" s="192"/>
      <c r="J20" s="192"/>
      <c r="K20" s="192"/>
      <c r="L20" s="171"/>
      <c r="M20" s="192"/>
      <c r="N20" s="171"/>
      <c r="O20" s="192"/>
      <c r="P20" s="192"/>
      <c r="Q20" s="171"/>
      <c r="R20" s="192"/>
      <c r="S20" s="171"/>
      <c r="T20" s="192"/>
      <c r="U20" s="192"/>
      <c r="V20" s="191"/>
      <c r="W20" s="192"/>
      <c r="X20" s="192"/>
      <c r="Y20" s="192"/>
      <c r="Z20" s="192"/>
      <c r="AA20" s="177" t="s">
        <v>388</v>
      </c>
      <c r="AB20" s="160" t="s">
        <v>387</v>
      </c>
      <c r="AC20" s="195" t="s">
        <v>386</v>
      </c>
      <c r="AF20" s="161"/>
      <c r="AH20" s="153"/>
    </row>
    <row r="21" spans="1:34" s="152" customFormat="1" x14ac:dyDescent="0.25">
      <c r="A21" s="189">
        <v>19</v>
      </c>
      <c r="B21" s="175">
        <v>62131386</v>
      </c>
      <c r="C21" s="188" t="s">
        <v>293</v>
      </c>
      <c r="D21" s="188" t="s">
        <v>110</v>
      </c>
      <c r="E21" s="187">
        <v>3025</v>
      </c>
      <c r="F21" s="187">
        <v>1706</v>
      </c>
      <c r="G21" s="187">
        <v>5049</v>
      </c>
      <c r="H21" s="187">
        <v>2004</v>
      </c>
      <c r="I21" s="187">
        <v>1780</v>
      </c>
      <c r="J21" s="187">
        <v>2025</v>
      </c>
      <c r="K21" s="187">
        <v>1041</v>
      </c>
      <c r="L21" s="171">
        <f>K21*100/(K21+M21)</f>
        <v>51.407407407407405</v>
      </c>
      <c r="M21" s="187">
        <v>984</v>
      </c>
      <c r="N21" s="171">
        <f>100-L21</f>
        <v>48.592592592592595</v>
      </c>
      <c r="O21" s="194">
        <v>3250</v>
      </c>
      <c r="P21" s="187">
        <v>1340</v>
      </c>
      <c r="Q21" s="171">
        <f>P21*100/O21</f>
        <v>41.230769230769234</v>
      </c>
      <c r="R21" s="187">
        <v>1910</v>
      </c>
      <c r="S21" s="171">
        <f>100-Q21</f>
        <v>58.769230769230766</v>
      </c>
      <c r="T21" s="187">
        <v>4.71</v>
      </c>
      <c r="U21" s="187">
        <v>3.58</v>
      </c>
      <c r="V21" s="184"/>
      <c r="W21" s="187"/>
      <c r="X21" s="187"/>
      <c r="Y21" s="187"/>
      <c r="Z21" s="192">
        <v>13</v>
      </c>
      <c r="AC21" s="190" t="s">
        <v>385</v>
      </c>
      <c r="AF21" s="161"/>
      <c r="AH21" s="153"/>
    </row>
    <row r="22" spans="1:34" s="152" customFormat="1" x14ac:dyDescent="0.25">
      <c r="A22" s="189"/>
      <c r="B22" s="175"/>
      <c r="C22" s="188"/>
      <c r="D22" s="188"/>
      <c r="E22" s="192"/>
      <c r="F22" s="192"/>
      <c r="G22" s="192"/>
      <c r="H22" s="192"/>
      <c r="I22" s="192"/>
      <c r="J22" s="192"/>
      <c r="K22" s="192"/>
      <c r="L22" s="171"/>
      <c r="M22" s="192"/>
      <c r="N22" s="171"/>
      <c r="O22" s="178"/>
      <c r="P22" s="178"/>
      <c r="Q22" s="171"/>
      <c r="R22" s="178"/>
      <c r="S22" s="171"/>
      <c r="T22" s="192"/>
      <c r="U22" s="192"/>
      <c r="V22" s="191"/>
      <c r="W22" s="192"/>
      <c r="X22" s="192"/>
      <c r="Y22" s="192"/>
      <c r="Z22" s="192"/>
      <c r="AA22" s="177" t="s">
        <v>384</v>
      </c>
      <c r="AC22" s="190" t="s">
        <v>383</v>
      </c>
      <c r="AF22" s="161"/>
      <c r="AH22" s="153"/>
    </row>
    <row r="23" spans="1:34" s="152" customFormat="1" x14ac:dyDescent="0.25">
      <c r="A23" s="189"/>
      <c r="B23" s="175"/>
      <c r="C23" s="188"/>
      <c r="D23" s="188"/>
      <c r="E23" s="192"/>
      <c r="F23" s="192"/>
      <c r="G23" s="192"/>
      <c r="H23" s="192"/>
      <c r="I23" s="192"/>
      <c r="J23" s="192"/>
      <c r="K23" s="192"/>
      <c r="L23" s="171"/>
      <c r="M23" s="192"/>
      <c r="N23" s="171"/>
      <c r="O23" s="178"/>
      <c r="P23" s="178"/>
      <c r="Q23" s="171"/>
      <c r="R23" s="178"/>
      <c r="S23" s="171"/>
      <c r="T23" s="192"/>
      <c r="U23" s="192"/>
      <c r="V23" s="191"/>
      <c r="W23" s="192"/>
      <c r="X23" s="192"/>
      <c r="Y23" s="192"/>
      <c r="Z23" s="192"/>
      <c r="AA23" s="177" t="s">
        <v>347</v>
      </c>
      <c r="AC23" s="190" t="s">
        <v>382</v>
      </c>
      <c r="AF23" s="161"/>
      <c r="AH23" s="153"/>
    </row>
    <row r="24" spans="1:34" s="152" customFormat="1" x14ac:dyDescent="0.25">
      <c r="A24" s="176">
        <v>20</v>
      </c>
      <c r="B24" s="175">
        <v>62131447</v>
      </c>
      <c r="C24" s="174" t="s">
        <v>381</v>
      </c>
      <c r="D24" s="174" t="s">
        <v>119</v>
      </c>
      <c r="E24" s="193">
        <v>2745</v>
      </c>
      <c r="F24" s="187">
        <v>1545</v>
      </c>
      <c r="G24" s="187">
        <v>4795</v>
      </c>
      <c r="H24" s="187">
        <v>1855</v>
      </c>
      <c r="I24" s="187">
        <v>1835</v>
      </c>
      <c r="J24" s="187">
        <v>1985</v>
      </c>
      <c r="K24" s="178"/>
      <c r="L24" s="171"/>
      <c r="M24" s="178"/>
      <c r="N24" s="171"/>
      <c r="O24" s="187">
        <v>2605</v>
      </c>
      <c r="P24" s="187">
        <v>1250</v>
      </c>
      <c r="Q24" s="171">
        <f>P24*100/O24</f>
        <v>47.984644913627641</v>
      </c>
      <c r="R24" s="187">
        <v>1380</v>
      </c>
      <c r="S24" s="171">
        <f>100-Q24</f>
        <v>52.015355086372359</v>
      </c>
      <c r="T24" s="183" t="s">
        <v>380</v>
      </c>
      <c r="U24" s="183" t="s">
        <v>379</v>
      </c>
      <c r="V24" s="184"/>
      <c r="W24" s="183"/>
      <c r="X24" s="183"/>
      <c r="Y24" s="183"/>
      <c r="Z24" s="182">
        <v>11</v>
      </c>
      <c r="AB24" s="160"/>
      <c r="AC24" s="190" t="s">
        <v>378</v>
      </c>
      <c r="AF24" s="161"/>
      <c r="AH24" s="153"/>
    </row>
    <row r="25" spans="1:34" s="152" customFormat="1" x14ac:dyDescent="0.25">
      <c r="A25" s="176"/>
      <c r="B25" s="175"/>
      <c r="C25" s="174"/>
      <c r="D25" s="174"/>
      <c r="E25" s="192"/>
      <c r="F25" s="192"/>
      <c r="G25" s="192"/>
      <c r="H25" s="192"/>
      <c r="I25" s="192"/>
      <c r="J25" s="192"/>
      <c r="K25" s="178"/>
      <c r="L25" s="171"/>
      <c r="M25" s="178"/>
      <c r="N25" s="171"/>
      <c r="O25" s="192"/>
      <c r="P25" s="178"/>
      <c r="Q25" s="171"/>
      <c r="R25" s="178"/>
      <c r="S25" s="171"/>
      <c r="T25" s="182"/>
      <c r="U25" s="182"/>
      <c r="V25" s="191"/>
      <c r="W25" s="182"/>
      <c r="X25" s="182"/>
      <c r="Y25" s="182"/>
      <c r="Z25" s="182"/>
      <c r="AA25" s="177" t="s">
        <v>377</v>
      </c>
      <c r="AB25" s="160"/>
      <c r="AC25" s="190" t="s">
        <v>376</v>
      </c>
      <c r="AF25" s="161"/>
      <c r="AH25" s="153"/>
    </row>
    <row r="26" spans="1:34" s="152" customFormat="1" x14ac:dyDescent="0.25">
      <c r="A26" s="176"/>
      <c r="B26" s="175"/>
      <c r="C26" s="174"/>
      <c r="D26" s="174"/>
      <c r="E26" s="192"/>
      <c r="F26" s="192"/>
      <c r="G26" s="192"/>
      <c r="H26" s="192"/>
      <c r="I26" s="192"/>
      <c r="J26" s="192"/>
      <c r="K26" s="178"/>
      <c r="L26" s="171"/>
      <c r="M26" s="178"/>
      <c r="N26" s="171"/>
      <c r="O26" s="192"/>
      <c r="P26" s="178"/>
      <c r="Q26" s="171"/>
      <c r="R26" s="178"/>
      <c r="S26" s="171"/>
      <c r="T26" s="182"/>
      <c r="U26" s="182"/>
      <c r="V26" s="191"/>
      <c r="W26" s="182"/>
      <c r="X26" s="182"/>
      <c r="Y26" s="182"/>
      <c r="Z26" s="182"/>
      <c r="AA26" s="177" t="s">
        <v>375</v>
      </c>
      <c r="AB26" s="160"/>
      <c r="AC26" s="190" t="s">
        <v>374</v>
      </c>
      <c r="AF26" s="161"/>
      <c r="AH26" s="153"/>
    </row>
    <row r="27" spans="1:34" s="152" customFormat="1" x14ac:dyDescent="0.25">
      <c r="A27" s="189">
        <v>34</v>
      </c>
      <c r="B27" s="175">
        <v>62132534</v>
      </c>
      <c r="C27" s="188" t="s">
        <v>373</v>
      </c>
      <c r="D27" s="188" t="s">
        <v>372</v>
      </c>
      <c r="E27" s="187">
        <v>2740</v>
      </c>
      <c r="F27" s="187">
        <v>1515</v>
      </c>
      <c r="G27" s="183">
        <v>4450</v>
      </c>
      <c r="H27" s="183">
        <v>1775</v>
      </c>
      <c r="I27" s="183">
        <v>1710</v>
      </c>
      <c r="J27" s="183">
        <v>1175</v>
      </c>
      <c r="K27" s="186"/>
      <c r="L27" s="171"/>
      <c r="M27" s="186"/>
      <c r="N27" s="171"/>
      <c r="O27" s="185">
        <f>P27+R27</f>
        <v>2300</v>
      </c>
      <c r="P27" s="183">
        <v>1150</v>
      </c>
      <c r="Q27" s="171">
        <f>P27*100/O27</f>
        <v>50</v>
      </c>
      <c r="R27" s="183">
        <v>1150</v>
      </c>
      <c r="S27" s="171">
        <f>100-Q27</f>
        <v>50</v>
      </c>
      <c r="T27" s="183" t="s">
        <v>371</v>
      </c>
      <c r="U27" s="183" t="s">
        <v>370</v>
      </c>
      <c r="V27" s="184"/>
      <c r="W27" s="183"/>
      <c r="X27" s="183"/>
      <c r="Y27" s="183"/>
      <c r="Z27" s="182">
        <v>11</v>
      </c>
      <c r="AC27" s="57" t="s">
        <v>369</v>
      </c>
      <c r="AH27" s="160"/>
    </row>
    <row r="28" spans="1:34" s="152" customFormat="1" x14ac:dyDescent="0.25">
      <c r="A28" s="180"/>
      <c r="B28" s="181"/>
      <c r="C28" s="180"/>
      <c r="D28" s="180"/>
      <c r="E28" s="178"/>
      <c r="F28" s="178"/>
      <c r="G28" s="178"/>
      <c r="H28" s="178"/>
      <c r="I28" s="178"/>
      <c r="J28" s="178"/>
      <c r="K28" s="178"/>
      <c r="L28" s="171"/>
      <c r="M28" s="178"/>
      <c r="N28" s="171"/>
      <c r="O28" s="178"/>
      <c r="P28" s="178"/>
      <c r="Q28" s="171"/>
      <c r="R28" s="178"/>
      <c r="S28" s="171"/>
      <c r="T28" s="178"/>
      <c r="U28" s="178"/>
      <c r="V28" s="179"/>
      <c r="W28" s="178"/>
      <c r="X28" s="178"/>
      <c r="Y28" s="178"/>
      <c r="Z28" s="178"/>
      <c r="AA28" s="177" t="s">
        <v>347</v>
      </c>
      <c r="AC28" s="57" t="s">
        <v>368</v>
      </c>
      <c r="AH28" s="153"/>
    </row>
    <row r="29" spans="1:34" s="152" customFormat="1" x14ac:dyDescent="0.25">
      <c r="A29" s="176">
        <v>35</v>
      </c>
      <c r="B29" s="175">
        <v>62132548</v>
      </c>
      <c r="C29" s="174" t="s">
        <v>367</v>
      </c>
      <c r="D29" s="174" t="s">
        <v>366</v>
      </c>
      <c r="E29" s="172">
        <v>2625</v>
      </c>
      <c r="F29" s="172">
        <v>1435</v>
      </c>
      <c r="G29" s="172">
        <v>4300</v>
      </c>
      <c r="H29" s="172">
        <v>1690</v>
      </c>
      <c r="I29" s="172">
        <v>1855</v>
      </c>
      <c r="J29" s="170">
        <v>1190</v>
      </c>
      <c r="K29" s="172">
        <v>720</v>
      </c>
      <c r="L29" s="171">
        <f>K29*100/(K29+M29)</f>
        <v>60.504201680672267</v>
      </c>
      <c r="M29" s="172">
        <v>470</v>
      </c>
      <c r="N29" s="171">
        <f>100-L29</f>
        <v>39.495798319327733</v>
      </c>
      <c r="O29" s="173">
        <v>1760</v>
      </c>
      <c r="P29" s="172">
        <v>800</v>
      </c>
      <c r="Q29" s="171">
        <f>P29*100/O29</f>
        <v>45.454545454545453</v>
      </c>
      <c r="R29" s="172">
        <v>960</v>
      </c>
      <c r="S29" s="171">
        <f>100-Q29</f>
        <v>54.545454545454547</v>
      </c>
      <c r="T29" s="170">
        <v>4545</v>
      </c>
      <c r="U29" s="168" t="s">
        <v>365</v>
      </c>
      <c r="V29" s="169">
        <f>R29/2</f>
        <v>480</v>
      </c>
      <c r="W29" s="168" t="s">
        <v>190</v>
      </c>
      <c r="X29" s="168" t="s">
        <v>364</v>
      </c>
      <c r="Y29" s="167">
        <f>((215*40/100)+(17*25.4))/2</f>
        <v>258.89999999999998</v>
      </c>
      <c r="Z29" s="166">
        <v>13</v>
      </c>
      <c r="AA29" s="154"/>
      <c r="AB29" s="165" t="s">
        <v>363</v>
      </c>
      <c r="AC29" s="164" t="s">
        <v>348</v>
      </c>
      <c r="AF29" s="161"/>
    </row>
    <row r="30" spans="1:34" s="152" customFormat="1" x14ac:dyDescent="0.25">
      <c r="B30" s="159"/>
      <c r="E30" s="154" t="s">
        <v>362</v>
      </c>
      <c r="F30" s="154" t="s">
        <v>361</v>
      </c>
      <c r="G30" s="154" t="s">
        <v>360</v>
      </c>
      <c r="H30" s="154" t="s">
        <v>359</v>
      </c>
      <c r="I30" s="154" t="s">
        <v>358</v>
      </c>
      <c r="J30" s="154" t="s">
        <v>416</v>
      </c>
      <c r="K30" s="154" t="s">
        <v>357</v>
      </c>
      <c r="L30" s="154" t="s">
        <v>417</v>
      </c>
      <c r="M30" s="154" t="s">
        <v>356</v>
      </c>
      <c r="N30" s="154" t="s">
        <v>418</v>
      </c>
      <c r="O30" s="154" t="s">
        <v>355</v>
      </c>
      <c r="P30" s="154" t="s">
        <v>354</v>
      </c>
      <c r="Q30" s="154" t="s">
        <v>419</v>
      </c>
      <c r="R30" s="154" t="s">
        <v>353</v>
      </c>
      <c r="S30" s="154" t="s">
        <v>420</v>
      </c>
      <c r="T30" s="154" t="s">
        <v>352</v>
      </c>
      <c r="U30" s="154" t="s">
        <v>351</v>
      </c>
      <c r="V30" s="155"/>
      <c r="W30" s="154"/>
      <c r="X30" s="154"/>
      <c r="Y30" s="154"/>
      <c r="Z30" s="154"/>
      <c r="AA30" s="163" t="s">
        <v>350</v>
      </c>
      <c r="AB30" s="162" t="s">
        <v>349</v>
      </c>
      <c r="AC30" s="164" t="s">
        <v>348</v>
      </c>
      <c r="AF30" s="161"/>
      <c r="AH30" s="160"/>
    </row>
    <row r="31" spans="1:34" s="152" customFormat="1" x14ac:dyDescent="0.25">
      <c r="B31" s="159"/>
      <c r="E31" s="154"/>
      <c r="F31" s="154"/>
      <c r="G31" s="154"/>
      <c r="H31" s="154"/>
      <c r="I31" s="154"/>
      <c r="J31" s="154"/>
      <c r="K31" s="154"/>
      <c r="L31" s="156"/>
      <c r="M31" s="154"/>
      <c r="N31" s="156"/>
      <c r="O31" s="154"/>
      <c r="P31" s="154"/>
      <c r="Q31" s="156"/>
      <c r="R31" s="154"/>
      <c r="S31" s="156"/>
      <c r="T31" s="154"/>
      <c r="U31" s="154"/>
      <c r="V31" s="155"/>
      <c r="W31" s="154"/>
      <c r="X31" s="154"/>
      <c r="Y31" s="154"/>
      <c r="Z31" s="154"/>
      <c r="AA31" s="163" t="s">
        <v>347</v>
      </c>
      <c r="AB31" s="162"/>
      <c r="AC31" s="68" t="s">
        <v>346</v>
      </c>
      <c r="AF31" s="161"/>
      <c r="AH31" s="160"/>
    </row>
    <row r="32" spans="1:34" s="152" customFormat="1" x14ac:dyDescent="0.25">
      <c r="B32" s="159"/>
      <c r="E32" s="154"/>
      <c r="F32" s="154"/>
      <c r="G32" s="154"/>
      <c r="H32" s="154"/>
      <c r="I32" s="154"/>
      <c r="J32" s="154"/>
      <c r="K32" s="154"/>
      <c r="L32" s="156"/>
      <c r="M32" s="154"/>
      <c r="N32" s="156"/>
      <c r="O32" s="154"/>
      <c r="P32" s="154"/>
      <c r="Q32" s="156"/>
      <c r="R32" s="154"/>
      <c r="S32" s="156"/>
      <c r="T32" s="154"/>
      <c r="U32" s="154"/>
      <c r="V32" s="155"/>
      <c r="W32" s="154"/>
      <c r="X32" s="154"/>
      <c r="Y32" s="154"/>
      <c r="Z32" s="154"/>
      <c r="AC32" s="160"/>
      <c r="AH32" s="153"/>
    </row>
    <row r="33" spans="1:34" s="152" customFormat="1" x14ac:dyDescent="0.25">
      <c r="B33" s="159"/>
      <c r="E33" s="154"/>
      <c r="F33" s="154"/>
      <c r="G33" s="154"/>
      <c r="H33" s="154"/>
      <c r="I33" s="154"/>
      <c r="J33" s="154"/>
      <c r="K33" s="154"/>
      <c r="L33" s="156"/>
      <c r="M33" s="154"/>
      <c r="N33" s="156"/>
      <c r="O33" s="154"/>
      <c r="P33" s="154"/>
      <c r="Q33" s="156"/>
      <c r="R33" s="154"/>
      <c r="S33" s="156"/>
      <c r="T33" s="154"/>
      <c r="U33" s="154"/>
      <c r="V33" s="155"/>
      <c r="W33" s="154"/>
      <c r="X33" s="154"/>
      <c r="Y33" s="154"/>
      <c r="Z33" s="154"/>
      <c r="AH33" s="153"/>
    </row>
    <row r="34" spans="1:34" s="152" customFormat="1" ht="151.80000000000001" x14ac:dyDescent="0.25">
      <c r="B34" s="159"/>
      <c r="C34" s="158" t="s">
        <v>345</v>
      </c>
      <c r="D34" s="157" t="s">
        <v>344</v>
      </c>
      <c r="E34" s="154"/>
      <c r="F34" s="154"/>
      <c r="G34" s="154"/>
      <c r="H34" s="154"/>
      <c r="I34" s="154"/>
      <c r="J34" s="154"/>
      <c r="K34" s="154"/>
      <c r="L34" s="156"/>
      <c r="M34" s="154"/>
      <c r="N34" s="156"/>
      <c r="O34" s="154"/>
      <c r="P34" s="154"/>
      <c r="Q34" s="156"/>
      <c r="R34" s="154"/>
      <c r="S34" s="156"/>
      <c r="T34" s="154"/>
      <c r="U34" s="154"/>
      <c r="V34" s="155"/>
      <c r="W34" s="154"/>
      <c r="X34" s="154"/>
      <c r="Y34" s="154"/>
      <c r="Z34" s="154"/>
      <c r="AH34" s="153"/>
    </row>
    <row r="36" spans="1:34" s="4" customFormat="1" x14ac:dyDescent="0.25">
      <c r="A36" s="8"/>
      <c r="B36" s="27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8"/>
      <c r="V36" s="8"/>
      <c r="W36" s="8"/>
      <c r="X36" s="8"/>
      <c r="Y36" s="8"/>
      <c r="Z36" s="8"/>
      <c r="AA36" s="3"/>
      <c r="AB36" s="3"/>
      <c r="AC36" s="3"/>
      <c r="AD36" s="3"/>
    </row>
    <row r="37" spans="1:34" s="4" customFormat="1" x14ac:dyDescent="0.25">
      <c r="A37" s="8"/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8"/>
      <c r="V37" s="8"/>
      <c r="W37" s="8"/>
      <c r="X37" s="8"/>
      <c r="Y37" s="8"/>
      <c r="Z37" s="8"/>
      <c r="AA37" s="3"/>
      <c r="AB37" s="3"/>
      <c r="AC37" s="3"/>
      <c r="AD37" s="3"/>
    </row>
    <row r="38" spans="1:34" s="4" customFormat="1" x14ac:dyDescent="0.25">
      <c r="A38" s="8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8"/>
      <c r="V38" s="8"/>
      <c r="W38" s="8"/>
      <c r="X38" s="8"/>
      <c r="Y38" s="8"/>
      <c r="Z38" s="8"/>
      <c r="AA38" s="3"/>
      <c r="AB38" s="3"/>
      <c r="AC38" s="3"/>
      <c r="AD38" s="3"/>
    </row>
    <row r="39" spans="1:34" s="4" customFormat="1" x14ac:dyDescent="0.25">
      <c r="A39" s="8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8"/>
      <c r="V39" s="8"/>
      <c r="W39" s="8"/>
      <c r="X39" s="8"/>
      <c r="Y39" s="8"/>
      <c r="Z39" s="8"/>
      <c r="AA39" s="3"/>
      <c r="AB39" s="3"/>
      <c r="AC39" s="3"/>
      <c r="AD39" s="3"/>
    </row>
    <row r="40" spans="1:34" s="4" customFormat="1" x14ac:dyDescent="0.25">
      <c r="A40" s="8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8"/>
      <c r="V40" s="8"/>
      <c r="W40" s="8"/>
      <c r="X40" s="8"/>
      <c r="Y40" s="8"/>
      <c r="Z40" s="8"/>
      <c r="AA40" s="3"/>
      <c r="AB40" s="3"/>
      <c r="AC40" s="3"/>
      <c r="AD40" s="3"/>
    </row>
    <row r="41" spans="1:34" s="4" customFormat="1" x14ac:dyDescent="0.25">
      <c r="A41" s="8"/>
      <c r="B41" s="27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8"/>
      <c r="V41" s="8"/>
      <c r="W41" s="8"/>
      <c r="X41" s="8"/>
      <c r="Y41" s="8"/>
      <c r="Z41" s="8"/>
      <c r="AA41" s="3"/>
      <c r="AB41" s="3"/>
      <c r="AC41" s="3"/>
      <c r="AD41" s="3"/>
    </row>
    <row r="42" spans="1:34" s="4" customFormat="1" x14ac:dyDescent="0.25">
      <c r="A42" s="8"/>
      <c r="B42" s="27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8"/>
      <c r="V42" s="8"/>
      <c r="W42" s="8"/>
      <c r="X42" s="8"/>
      <c r="Y42" s="8"/>
      <c r="Z42" s="8"/>
      <c r="AA42" s="3"/>
      <c r="AB42" s="3"/>
      <c r="AC42" s="3"/>
      <c r="AD42" s="3"/>
    </row>
    <row r="43" spans="1:34" s="4" customFormat="1" x14ac:dyDescent="0.25">
      <c r="A43" s="8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8"/>
      <c r="V43" s="8"/>
      <c r="W43" s="8"/>
      <c r="X43" s="8"/>
      <c r="Y43" s="8"/>
      <c r="Z43" s="8"/>
      <c r="AA43" s="3"/>
      <c r="AB43" s="3"/>
      <c r="AC43" s="3"/>
      <c r="AD43" s="3"/>
    </row>
    <row r="44" spans="1:34" s="280" customFormat="1" x14ac:dyDescent="0.25">
      <c r="A44" s="1055" t="s">
        <v>531</v>
      </c>
      <c r="B44" s="1055"/>
      <c r="C44" s="1055"/>
      <c r="D44" s="1055"/>
      <c r="E44" s="1055"/>
      <c r="F44" s="1055"/>
      <c r="G44" s="1055"/>
      <c r="H44" s="1055"/>
      <c r="I44" s="1055"/>
      <c r="J44" s="1055"/>
      <c r="K44" s="1055"/>
      <c r="L44" s="308"/>
      <c r="M44" s="307"/>
      <c r="N44" s="307"/>
      <c r="O44" s="307"/>
      <c r="P44" s="307"/>
      <c r="Q44" s="307"/>
      <c r="R44" s="307"/>
      <c r="S44" s="307"/>
      <c r="T44" s="306"/>
      <c r="U44" s="306"/>
      <c r="V44" s="283"/>
      <c r="W44" s="283"/>
      <c r="X44" s="283"/>
    </row>
    <row r="45" spans="1:34" s="280" customFormat="1" ht="14.4" x14ac:dyDescent="0.25">
      <c r="A45" s="305" t="s">
        <v>3</v>
      </c>
      <c r="B45" s="305" t="s">
        <v>4</v>
      </c>
      <c r="C45" s="1060" t="s">
        <v>5</v>
      </c>
      <c r="D45" s="1060"/>
      <c r="E45" s="304" t="s">
        <v>0</v>
      </c>
      <c r="F45" s="304" t="s">
        <v>9</v>
      </c>
      <c r="G45" s="304" t="s">
        <v>530</v>
      </c>
      <c r="H45" s="304" t="s">
        <v>529</v>
      </c>
      <c r="I45" s="304" t="s">
        <v>528</v>
      </c>
      <c r="J45" s="304" t="s">
        <v>527</v>
      </c>
      <c r="K45" s="304" t="s">
        <v>526</v>
      </c>
      <c r="L45" s="304" t="s">
        <v>410</v>
      </c>
      <c r="M45" s="304" t="s">
        <v>525</v>
      </c>
      <c r="N45" s="304" t="s">
        <v>524</v>
      </c>
      <c r="O45" s="304" t="s">
        <v>1</v>
      </c>
      <c r="P45" s="304" t="s">
        <v>523</v>
      </c>
      <c r="Q45" s="304" t="s">
        <v>522</v>
      </c>
      <c r="R45" s="304" t="s">
        <v>521</v>
      </c>
      <c r="S45" s="304" t="s">
        <v>520</v>
      </c>
      <c r="T45" s="304" t="s">
        <v>519</v>
      </c>
      <c r="U45" s="304" t="s">
        <v>518</v>
      </c>
      <c r="V45" s="283"/>
      <c r="W45" s="283"/>
      <c r="X45" s="283"/>
    </row>
    <row r="46" spans="1:34" s="280" customFormat="1" x14ac:dyDescent="0.25">
      <c r="A46" s="292">
        <v>4</v>
      </c>
      <c r="B46" s="291">
        <v>62133560</v>
      </c>
      <c r="C46" s="291" t="s">
        <v>517</v>
      </c>
      <c r="D46" s="291" t="s">
        <v>516</v>
      </c>
      <c r="E46" s="287">
        <v>2380</v>
      </c>
      <c r="F46" s="287">
        <v>1475</v>
      </c>
      <c r="G46" s="287">
        <v>4025</v>
      </c>
      <c r="H46" s="287">
        <v>1785</v>
      </c>
      <c r="I46" s="287">
        <v>1990</v>
      </c>
      <c r="J46" s="287">
        <v>1590</v>
      </c>
      <c r="K46" s="287">
        <v>850</v>
      </c>
      <c r="L46" s="287">
        <f>(100*K46)/(K46+M46)</f>
        <v>53.459119496855344</v>
      </c>
      <c r="M46" s="287">
        <v>740</v>
      </c>
      <c r="N46" s="287">
        <f>100-L46</f>
        <v>46.540880503144656</v>
      </c>
      <c r="O46" s="287">
        <v>2150</v>
      </c>
      <c r="P46" s="287">
        <v>920</v>
      </c>
      <c r="Q46" s="192">
        <f>(P46*100)/(P46+R46)</f>
        <v>42.790697674418603</v>
      </c>
      <c r="R46" s="287">
        <v>1230</v>
      </c>
      <c r="S46" s="287">
        <f>100-Q46</f>
        <v>57.209302325581397</v>
      </c>
      <c r="T46" s="287">
        <v>4.1239999999999997</v>
      </c>
      <c r="U46" s="287">
        <v>5.125</v>
      </c>
      <c r="V46" s="294" t="s">
        <v>515</v>
      </c>
      <c r="W46" s="302" t="s">
        <v>514</v>
      </c>
      <c r="X46" s="302" t="s">
        <v>513</v>
      </c>
    </row>
    <row r="47" spans="1:34" s="280" customFormat="1" x14ac:dyDescent="0.25">
      <c r="A47" s="292">
        <v>5</v>
      </c>
      <c r="B47" s="291">
        <v>62133570</v>
      </c>
      <c r="C47" s="291" t="s">
        <v>512</v>
      </c>
      <c r="D47" s="291" t="s">
        <v>511</v>
      </c>
      <c r="E47" s="296" t="s">
        <v>232</v>
      </c>
      <c r="F47" s="290" t="s">
        <v>67</v>
      </c>
      <c r="G47" s="295">
        <v>4685</v>
      </c>
      <c r="H47" s="295">
        <v>1885</v>
      </c>
      <c r="I47" s="295">
        <v>1710</v>
      </c>
      <c r="J47" s="295">
        <v>1896</v>
      </c>
      <c r="K47" s="295"/>
      <c r="L47" s="287"/>
      <c r="M47" s="286"/>
      <c r="N47" s="287"/>
      <c r="O47" s="286">
        <v>2510</v>
      </c>
      <c r="P47" s="286"/>
      <c r="Q47" s="192"/>
      <c r="R47" s="286"/>
      <c r="S47" s="287"/>
      <c r="T47" s="286">
        <v>4.2119999999999997</v>
      </c>
      <c r="U47" s="286">
        <v>3.9129999999999998</v>
      </c>
      <c r="V47" s="297" t="s">
        <v>510</v>
      </c>
      <c r="W47" s="303"/>
      <c r="X47" s="302"/>
    </row>
    <row r="48" spans="1:34" s="280" customFormat="1" x14ac:dyDescent="0.25">
      <c r="A48" s="292">
        <v>19</v>
      </c>
      <c r="B48" s="291">
        <v>62133836</v>
      </c>
      <c r="C48" s="291" t="s">
        <v>509</v>
      </c>
      <c r="D48" s="291" t="s">
        <v>212</v>
      </c>
      <c r="E48" s="296" t="s">
        <v>508</v>
      </c>
      <c r="F48" s="290" t="s">
        <v>178</v>
      </c>
      <c r="G48" s="295">
        <v>5062</v>
      </c>
      <c r="H48" s="295">
        <v>1735</v>
      </c>
      <c r="I48" s="295">
        <v>1826</v>
      </c>
      <c r="J48" s="295">
        <v>1896</v>
      </c>
      <c r="K48" s="295">
        <v>992</v>
      </c>
      <c r="L48" s="287">
        <f>(100*K48)/(K48+M48)</f>
        <v>52.320675105485229</v>
      </c>
      <c r="M48" s="295">
        <v>904</v>
      </c>
      <c r="N48" s="287">
        <f>100-L48</f>
        <v>47.679324894514771</v>
      </c>
      <c r="O48" s="295">
        <v>2607</v>
      </c>
      <c r="P48" s="295">
        <v>1240</v>
      </c>
      <c r="Q48" s="192">
        <f>(P48*100)/O48</f>
        <v>47.564250095895666</v>
      </c>
      <c r="R48" s="295">
        <v>1367</v>
      </c>
      <c r="S48" s="287">
        <f>100-Q48</f>
        <v>52.435749904104334</v>
      </c>
      <c r="T48" s="286">
        <v>3.33</v>
      </c>
      <c r="U48" s="286">
        <v>4.3</v>
      </c>
      <c r="V48" s="285" t="s">
        <v>507</v>
      </c>
      <c r="W48" s="284" t="s">
        <v>506</v>
      </c>
      <c r="X48" s="301" t="s">
        <v>505</v>
      </c>
    </row>
    <row r="49" spans="1:24" s="280" customFormat="1" x14ac:dyDescent="0.25">
      <c r="A49" s="300">
        <v>20</v>
      </c>
      <c r="B49" s="299">
        <v>62133843</v>
      </c>
      <c r="C49" s="299" t="s">
        <v>504</v>
      </c>
      <c r="D49" s="299" t="s">
        <v>503</v>
      </c>
      <c r="E49" s="296" t="s">
        <v>502</v>
      </c>
      <c r="F49" s="290">
        <v>1510</v>
      </c>
      <c r="G49" s="295">
        <v>4395</v>
      </c>
      <c r="H49" s="295">
        <v>1690</v>
      </c>
      <c r="I49" s="295">
        <v>1690</v>
      </c>
      <c r="J49" s="295">
        <v>1115</v>
      </c>
      <c r="K49" s="295"/>
      <c r="L49" s="287"/>
      <c r="M49" s="295"/>
      <c r="N49" s="287"/>
      <c r="O49" s="295">
        <v>1695</v>
      </c>
      <c r="P49" s="295"/>
      <c r="Q49" s="192"/>
      <c r="R49" s="295"/>
      <c r="S49" s="287"/>
      <c r="T49" s="298">
        <v>3.9089999999999998</v>
      </c>
      <c r="U49" s="298">
        <v>4.3529999999999998</v>
      </c>
      <c r="V49" s="297" t="s">
        <v>501</v>
      </c>
      <c r="W49" s="283"/>
      <c r="X49" s="283"/>
    </row>
    <row r="50" spans="1:24" s="280" customFormat="1" x14ac:dyDescent="0.25">
      <c r="A50" s="292">
        <v>34</v>
      </c>
      <c r="B50" s="291">
        <v>62134333</v>
      </c>
      <c r="C50" s="291" t="s">
        <v>500</v>
      </c>
      <c r="D50" s="291" t="s">
        <v>499</v>
      </c>
      <c r="E50" s="296" t="s">
        <v>498</v>
      </c>
      <c r="F50" s="290">
        <v>1510</v>
      </c>
      <c r="G50" s="295">
        <v>4580</v>
      </c>
      <c r="H50" s="295">
        <v>1770</v>
      </c>
      <c r="I50" s="295">
        <v>1745</v>
      </c>
      <c r="J50" s="295">
        <v>1725</v>
      </c>
      <c r="K50" s="295">
        <v>950</v>
      </c>
      <c r="L50" s="287">
        <f>(100*K50)/(K50+M50)</f>
        <v>55.882352941176471</v>
      </c>
      <c r="M50" s="295">
        <v>750</v>
      </c>
      <c r="N50" s="287">
        <f>100-L50</f>
        <v>44.117647058823529</v>
      </c>
      <c r="O50" s="295">
        <v>2360</v>
      </c>
      <c r="P50" s="295">
        <v>1300</v>
      </c>
      <c r="Q50" s="192">
        <f>(P50*100)/O50</f>
        <v>55.084745762711862</v>
      </c>
      <c r="R50" s="295">
        <v>1060</v>
      </c>
      <c r="S50" s="287">
        <f>100-Q50</f>
        <v>44.915254237288138</v>
      </c>
      <c r="T50" s="286">
        <v>3.93</v>
      </c>
      <c r="U50" s="286">
        <v>4.3</v>
      </c>
      <c r="V50" s="294" t="s">
        <v>497</v>
      </c>
      <c r="W50" s="293" t="s">
        <v>496</v>
      </c>
      <c r="X50" s="160"/>
    </row>
    <row r="51" spans="1:24" s="280" customFormat="1" x14ac:dyDescent="0.25">
      <c r="A51" s="292">
        <v>35</v>
      </c>
      <c r="B51" s="291">
        <v>62134338</v>
      </c>
      <c r="C51" s="291" t="s">
        <v>495</v>
      </c>
      <c r="D51" s="291" t="s">
        <v>494</v>
      </c>
      <c r="E51" s="288">
        <v>2860</v>
      </c>
      <c r="F51" s="290" t="s">
        <v>67</v>
      </c>
      <c r="G51" s="289">
        <v>5062</v>
      </c>
      <c r="H51" s="289">
        <v>1788</v>
      </c>
      <c r="I51" s="289">
        <v>1826</v>
      </c>
      <c r="J51" s="288" t="s">
        <v>493</v>
      </c>
      <c r="K51" s="288">
        <v>758.4</v>
      </c>
      <c r="L51" s="287">
        <f>(100*K51)/(K51+M51)</f>
        <v>40</v>
      </c>
      <c r="M51" s="288">
        <v>1137.5999999999999</v>
      </c>
      <c r="N51" s="287">
        <f>100-L51</f>
        <v>60</v>
      </c>
      <c r="O51" s="288">
        <v>2607</v>
      </c>
      <c r="P51" s="288">
        <v>1042.8</v>
      </c>
      <c r="Q51" s="192">
        <f>(P51*100)/O51</f>
        <v>40</v>
      </c>
      <c r="R51" s="288">
        <v>1564.2</v>
      </c>
      <c r="S51" s="287">
        <f>100-Q51</f>
        <v>60</v>
      </c>
      <c r="T51" s="286">
        <v>4.29</v>
      </c>
      <c r="U51" s="286">
        <v>3.73</v>
      </c>
      <c r="V51" s="285" t="s">
        <v>492</v>
      </c>
      <c r="W51" s="284" t="s">
        <v>491</v>
      </c>
      <c r="X51" s="283"/>
    </row>
    <row r="52" spans="1:24" s="280" customFormat="1" x14ac:dyDescent="0.25">
      <c r="A52" s="283"/>
      <c r="B52" s="283"/>
      <c r="C52" s="283"/>
      <c r="D52" s="283"/>
      <c r="E52" s="282" t="s">
        <v>490</v>
      </c>
      <c r="F52" s="282" t="s">
        <v>489</v>
      </c>
      <c r="G52" s="282" t="s">
        <v>488</v>
      </c>
      <c r="H52" s="282" t="s">
        <v>487</v>
      </c>
      <c r="I52" s="282" t="s">
        <v>486</v>
      </c>
      <c r="J52" s="282" t="s">
        <v>485</v>
      </c>
      <c r="K52" s="282" t="s">
        <v>484</v>
      </c>
      <c r="L52" s="282" t="s">
        <v>483</v>
      </c>
      <c r="M52" s="282" t="s">
        <v>482</v>
      </c>
      <c r="N52" s="282" t="s">
        <v>481</v>
      </c>
      <c r="O52" s="282" t="s">
        <v>480</v>
      </c>
      <c r="P52" s="282" t="s">
        <v>479</v>
      </c>
      <c r="Q52" s="282" t="s">
        <v>478</v>
      </c>
      <c r="R52" s="282" t="s">
        <v>477</v>
      </c>
      <c r="S52" s="282" t="s">
        <v>476</v>
      </c>
      <c r="T52" s="282" t="s">
        <v>475</v>
      </c>
      <c r="U52" s="282" t="s">
        <v>474</v>
      </c>
      <c r="V52" s="281"/>
      <c r="W52" s="281"/>
      <c r="X52" s="281"/>
    </row>
    <row r="53" spans="1:24" s="214" customFormat="1" x14ac:dyDescent="0.25">
      <c r="A53" s="277"/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</row>
    <row r="54" spans="1:24" s="214" customFormat="1" x14ac:dyDescent="0.25">
      <c r="A54" s="1057" t="s">
        <v>421</v>
      </c>
      <c r="B54" s="1057"/>
      <c r="C54" s="1057"/>
      <c r="D54" s="1057"/>
      <c r="E54" s="1057"/>
      <c r="F54" s="1057"/>
      <c r="G54" s="1057"/>
      <c r="H54" s="1057"/>
      <c r="I54" s="1057"/>
      <c r="J54" s="1057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</row>
    <row r="55" spans="1:24" s="214" customFormat="1" x14ac:dyDescent="0.25">
      <c r="A55" s="1063" t="s">
        <v>57</v>
      </c>
      <c r="B55" s="1063"/>
      <c r="C55" s="1063"/>
      <c r="D55" s="1058" t="s">
        <v>422</v>
      </c>
      <c r="E55" s="1058"/>
      <c r="F55" s="1058"/>
      <c r="G55" s="1058"/>
      <c r="H55" s="1058"/>
      <c r="I55" s="1058"/>
      <c r="J55" s="1058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</row>
    <row r="56" spans="1:24" s="214" customFormat="1" ht="14.4" x14ac:dyDescent="0.25">
      <c r="A56" s="1059" t="s">
        <v>58</v>
      </c>
      <c r="B56" s="1059"/>
      <c r="C56" s="1059"/>
      <c r="D56" s="1059"/>
      <c r="E56" s="1059"/>
      <c r="F56" s="1059"/>
      <c r="G56" s="1059"/>
      <c r="H56" s="1059"/>
      <c r="I56" s="1059"/>
      <c r="J56" s="1059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</row>
    <row r="57" spans="1:24" s="214" customFormat="1" ht="16.2" x14ac:dyDescent="0.35">
      <c r="A57" s="217" t="s">
        <v>3</v>
      </c>
      <c r="B57" s="217" t="s">
        <v>4</v>
      </c>
      <c r="C57" s="1056" t="s">
        <v>5</v>
      </c>
      <c r="D57" s="1056"/>
      <c r="E57" s="217" t="s">
        <v>0</v>
      </c>
      <c r="F57" s="217" t="s">
        <v>59</v>
      </c>
      <c r="G57" s="219" t="s">
        <v>423</v>
      </c>
      <c r="H57" s="219" t="s">
        <v>424</v>
      </c>
      <c r="I57" s="219" t="s">
        <v>425</v>
      </c>
      <c r="J57" s="219" t="s">
        <v>426</v>
      </c>
      <c r="K57" s="219" t="s">
        <v>427</v>
      </c>
      <c r="L57" s="219"/>
      <c r="M57" s="219" t="s">
        <v>428</v>
      </c>
      <c r="N57" s="219"/>
      <c r="O57" s="217" t="s">
        <v>1</v>
      </c>
      <c r="P57" s="219" t="s">
        <v>429</v>
      </c>
      <c r="Q57" s="220"/>
      <c r="R57" s="220" t="s">
        <v>430</v>
      </c>
      <c r="S57" s="220"/>
      <c r="T57" s="221" t="s">
        <v>431</v>
      </c>
      <c r="U57" s="221" t="s">
        <v>432</v>
      </c>
      <c r="V57" s="218" t="s">
        <v>433</v>
      </c>
    </row>
    <row r="58" spans="1:24" s="214" customFormat="1" x14ac:dyDescent="0.25">
      <c r="A58" s="222">
        <v>1</v>
      </c>
      <c r="B58" s="223">
        <v>62139046</v>
      </c>
      <c r="C58" s="224" t="s">
        <v>434</v>
      </c>
      <c r="D58" s="224" t="s">
        <v>435</v>
      </c>
      <c r="E58" s="225">
        <v>2550</v>
      </c>
      <c r="F58" s="225">
        <v>1730</v>
      </c>
      <c r="G58" s="225">
        <v>4425</v>
      </c>
      <c r="H58" s="225">
        <v>1485</v>
      </c>
      <c r="I58" s="225">
        <v>1460</v>
      </c>
      <c r="J58" s="226">
        <v>1550</v>
      </c>
      <c r="K58" s="227">
        <v>1085</v>
      </c>
      <c r="L58" s="227">
        <f>100*K58/(K58+M58)</f>
        <v>70</v>
      </c>
      <c r="M58" s="228">
        <v>465</v>
      </c>
      <c r="N58" s="228">
        <f>100-L58</f>
        <v>30</v>
      </c>
      <c r="O58" s="225">
        <v>1110</v>
      </c>
      <c r="P58" s="228">
        <v>810</v>
      </c>
      <c r="Q58" s="228">
        <f>100*P58/(P58+R58)</f>
        <v>72.972972972972968</v>
      </c>
      <c r="R58" s="228">
        <v>300</v>
      </c>
      <c r="S58" s="228">
        <f>100-Q58</f>
        <v>27.027027027027032</v>
      </c>
      <c r="T58" s="229">
        <v>3785</v>
      </c>
      <c r="U58" s="230" t="s">
        <v>436</v>
      </c>
      <c r="V58" s="231" t="s">
        <v>437</v>
      </c>
    </row>
    <row r="59" spans="1:24" s="214" customFormat="1" x14ac:dyDescent="0.25">
      <c r="A59" s="232">
        <v>2</v>
      </c>
      <c r="B59" s="223">
        <v>62139029</v>
      </c>
      <c r="C59" s="224" t="s">
        <v>438</v>
      </c>
      <c r="D59" s="233" t="s">
        <v>281</v>
      </c>
      <c r="E59" s="234">
        <v>2750</v>
      </c>
      <c r="F59" s="234" t="s">
        <v>439</v>
      </c>
      <c r="G59" s="234">
        <v>4585</v>
      </c>
      <c r="H59" s="234">
        <v>1760</v>
      </c>
      <c r="I59" s="234">
        <v>1750</v>
      </c>
      <c r="J59" s="235">
        <v>1530</v>
      </c>
      <c r="K59" s="236">
        <v>798</v>
      </c>
      <c r="L59" s="227">
        <f t="shared" ref="L59:L63" si="2">100*K59/(K59+M59)</f>
        <v>52.143230527966544</v>
      </c>
      <c r="M59" s="237">
        <v>732.4</v>
      </c>
      <c r="N59" s="228">
        <f t="shared" ref="N59:N63" si="3">100-L59</f>
        <v>47.856769472033456</v>
      </c>
      <c r="O59" s="234">
        <v>2130</v>
      </c>
      <c r="P59" s="237">
        <v>1110</v>
      </c>
      <c r="Q59" s="228">
        <f t="shared" ref="Q59:Q63" si="4">100*P59/(P59+R59)</f>
        <v>52.112676056338032</v>
      </c>
      <c r="R59" s="238">
        <v>1020</v>
      </c>
      <c r="S59" s="228">
        <f t="shared" ref="S59:S63" si="5">100-Q59</f>
        <v>47.887323943661968</v>
      </c>
      <c r="T59" s="239" t="s">
        <v>440</v>
      </c>
      <c r="U59" s="240">
        <v>4267</v>
      </c>
      <c r="V59" s="241" t="s">
        <v>441</v>
      </c>
    </row>
    <row r="60" spans="1:24" s="214" customFormat="1" ht="110.4" x14ac:dyDescent="0.25">
      <c r="A60" s="242">
        <v>3</v>
      </c>
      <c r="B60" s="225">
        <v>62139030</v>
      </c>
      <c r="C60" s="243" t="s">
        <v>442</v>
      </c>
      <c r="D60" s="244" t="s">
        <v>281</v>
      </c>
      <c r="E60" s="245">
        <v>2625</v>
      </c>
      <c r="F60" s="245" t="s">
        <v>443</v>
      </c>
      <c r="G60" s="245">
        <v>4230</v>
      </c>
      <c r="H60" s="245">
        <v>1655</v>
      </c>
      <c r="I60" s="245">
        <v>1865</v>
      </c>
      <c r="J60" s="246">
        <v>1250</v>
      </c>
      <c r="K60" s="247">
        <v>615</v>
      </c>
      <c r="L60" s="227">
        <f t="shared" si="2"/>
        <v>49.2</v>
      </c>
      <c r="M60" s="248">
        <v>635</v>
      </c>
      <c r="N60" s="228">
        <f t="shared" si="3"/>
        <v>50.8</v>
      </c>
      <c r="O60" s="245">
        <v>1950</v>
      </c>
      <c r="P60" s="248">
        <v>959</v>
      </c>
      <c r="Q60" s="228">
        <f t="shared" si="4"/>
        <v>49.179487179487182</v>
      </c>
      <c r="R60" s="249">
        <v>991</v>
      </c>
      <c r="S60" s="228">
        <f t="shared" si="5"/>
        <v>50.820512820512818</v>
      </c>
      <c r="T60" s="250">
        <v>4545</v>
      </c>
      <c r="U60" s="251">
        <v>4725</v>
      </c>
      <c r="V60" s="252" t="s">
        <v>444</v>
      </c>
    </row>
    <row r="61" spans="1:24" s="214" customFormat="1" x14ac:dyDescent="0.25">
      <c r="A61" s="253">
        <v>4</v>
      </c>
      <c r="B61" s="254">
        <v>62139045</v>
      </c>
      <c r="C61" s="255" t="s">
        <v>445</v>
      </c>
      <c r="D61" s="256" t="s">
        <v>446</v>
      </c>
      <c r="E61" s="245">
        <v>2725</v>
      </c>
      <c r="F61" s="245" t="s">
        <v>447</v>
      </c>
      <c r="G61" s="245">
        <v>4755</v>
      </c>
      <c r="H61" s="245">
        <v>1695</v>
      </c>
      <c r="I61" s="245">
        <v>1955</v>
      </c>
      <c r="J61" s="246">
        <v>1995</v>
      </c>
      <c r="K61" s="247">
        <v>935</v>
      </c>
      <c r="L61" s="227">
        <f t="shared" si="2"/>
        <v>47.826086956521742</v>
      </c>
      <c r="M61" s="248">
        <v>1020</v>
      </c>
      <c r="N61" s="228">
        <f t="shared" si="3"/>
        <v>52.173913043478258</v>
      </c>
      <c r="O61" s="245">
        <v>2500</v>
      </c>
      <c r="P61" s="248">
        <v>1172</v>
      </c>
      <c r="Q61" s="228">
        <f t="shared" si="4"/>
        <v>47.836734693877553</v>
      </c>
      <c r="R61" s="249">
        <v>1278</v>
      </c>
      <c r="S61" s="228">
        <f t="shared" si="5"/>
        <v>52.163265306122447</v>
      </c>
      <c r="T61" s="257">
        <v>3790</v>
      </c>
      <c r="U61" s="258" t="s">
        <v>365</v>
      </c>
      <c r="V61" s="259" t="s">
        <v>448</v>
      </c>
    </row>
    <row r="62" spans="1:24" s="214" customFormat="1" x14ac:dyDescent="0.25">
      <c r="A62" s="253">
        <v>5</v>
      </c>
      <c r="B62" s="254">
        <v>62139060</v>
      </c>
      <c r="C62" s="260" t="s">
        <v>449</v>
      </c>
      <c r="D62" s="261" t="s">
        <v>450</v>
      </c>
      <c r="E62" s="262">
        <v>2650</v>
      </c>
      <c r="F62" s="262" t="s">
        <v>451</v>
      </c>
      <c r="G62" s="262">
        <v>4495</v>
      </c>
      <c r="H62" s="262">
        <v>1670</v>
      </c>
      <c r="I62" s="262">
        <v>1850</v>
      </c>
      <c r="J62" s="263">
        <v>1410</v>
      </c>
      <c r="K62" s="264">
        <v>735</v>
      </c>
      <c r="L62" s="227">
        <f t="shared" si="2"/>
        <v>52.127659574468083</v>
      </c>
      <c r="M62" s="265">
        <v>675</v>
      </c>
      <c r="N62" s="228">
        <f t="shared" si="3"/>
        <v>47.872340425531917</v>
      </c>
      <c r="O62" s="262">
        <v>1930</v>
      </c>
      <c r="P62" s="265">
        <v>1006</v>
      </c>
      <c r="Q62" s="228">
        <f t="shared" si="4"/>
        <v>52.124352331606218</v>
      </c>
      <c r="R62" s="266">
        <v>924</v>
      </c>
      <c r="S62" s="228">
        <f t="shared" si="5"/>
        <v>47.875647668393782</v>
      </c>
      <c r="T62" s="267" t="s">
        <v>440</v>
      </c>
      <c r="U62" s="268">
        <v>4285</v>
      </c>
      <c r="V62" s="269" t="s">
        <v>452</v>
      </c>
    </row>
    <row r="63" spans="1:24" s="214" customFormat="1" x14ac:dyDescent="0.25">
      <c r="A63" s="253">
        <v>6</v>
      </c>
      <c r="B63" s="254">
        <v>62139061</v>
      </c>
      <c r="C63" s="260" t="s">
        <v>453</v>
      </c>
      <c r="D63" s="260" t="s">
        <v>454</v>
      </c>
      <c r="E63" s="254">
        <v>2700</v>
      </c>
      <c r="F63" s="254" t="s">
        <v>455</v>
      </c>
      <c r="G63" s="254">
        <v>4545</v>
      </c>
      <c r="H63" s="254">
        <v>1800</v>
      </c>
      <c r="I63" s="254">
        <v>1650</v>
      </c>
      <c r="J63" s="270">
        <v>1581</v>
      </c>
      <c r="K63" s="271">
        <v>860</v>
      </c>
      <c r="L63" s="227">
        <f t="shared" si="2"/>
        <v>54.395951929158763</v>
      </c>
      <c r="M63" s="272">
        <v>721</v>
      </c>
      <c r="N63" s="228">
        <f t="shared" si="3"/>
        <v>45.604048070841237</v>
      </c>
      <c r="O63" s="254">
        <v>2135</v>
      </c>
      <c r="P63" s="272">
        <v>1162</v>
      </c>
      <c r="Q63" s="228">
        <f t="shared" si="4"/>
        <v>54.400749063670411</v>
      </c>
      <c r="R63" s="273">
        <v>974</v>
      </c>
      <c r="S63" s="228">
        <f t="shared" si="5"/>
        <v>45.599250936329589</v>
      </c>
      <c r="T63" s="274" t="s">
        <v>456</v>
      </c>
      <c r="U63" s="275" t="s">
        <v>457</v>
      </c>
      <c r="V63" s="276" t="s">
        <v>458</v>
      </c>
    </row>
    <row r="64" spans="1:24" s="214" customFormat="1" x14ac:dyDescent="0.25">
      <c r="A64" s="277"/>
      <c r="B64" s="277"/>
      <c r="C64" s="277"/>
      <c r="D64" s="277"/>
      <c r="E64" s="278" t="s">
        <v>459</v>
      </c>
      <c r="F64" s="278" t="s">
        <v>460</v>
      </c>
      <c r="G64" s="278" t="s">
        <v>461</v>
      </c>
      <c r="H64" s="278" t="s">
        <v>462</v>
      </c>
      <c r="I64" s="278" t="s">
        <v>463</v>
      </c>
      <c r="J64" s="278" t="s">
        <v>464</v>
      </c>
      <c r="K64" s="278" t="s">
        <v>465</v>
      </c>
      <c r="L64" s="278" t="s">
        <v>466</v>
      </c>
      <c r="M64" s="278" t="s">
        <v>467</v>
      </c>
      <c r="N64" s="278" t="s">
        <v>468</v>
      </c>
      <c r="O64" s="278" t="s">
        <v>469</v>
      </c>
      <c r="P64" s="278" t="s">
        <v>470</v>
      </c>
      <c r="Q64" s="278" t="s">
        <v>599</v>
      </c>
      <c r="R64" s="278" t="s">
        <v>471</v>
      </c>
      <c r="S64" s="278" t="s">
        <v>606</v>
      </c>
      <c r="T64" s="278" t="s">
        <v>472</v>
      </c>
      <c r="U64" s="278" t="s">
        <v>473</v>
      </c>
      <c r="V64" s="277"/>
    </row>
    <row r="66" spans="1:34" s="6" customForma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70" spans="1:34" s="160" customFormat="1" x14ac:dyDescent="0.25">
      <c r="E70" s="315" t="s">
        <v>584</v>
      </c>
      <c r="F70" s="315" t="s">
        <v>585</v>
      </c>
      <c r="G70" s="315" t="s">
        <v>586</v>
      </c>
      <c r="H70" s="315" t="s">
        <v>587</v>
      </c>
      <c r="I70" s="315" t="s">
        <v>588</v>
      </c>
      <c r="J70" s="315" t="s">
        <v>589</v>
      </c>
      <c r="K70" s="315" t="s">
        <v>590</v>
      </c>
      <c r="L70" s="315" t="s">
        <v>591</v>
      </c>
      <c r="M70" s="315" t="s">
        <v>592</v>
      </c>
      <c r="N70" s="315" t="s">
        <v>593</v>
      </c>
      <c r="O70" s="315" t="s">
        <v>594</v>
      </c>
      <c r="P70" s="315" t="s">
        <v>595</v>
      </c>
      <c r="Q70" s="315" t="s">
        <v>597</v>
      </c>
      <c r="R70" s="315" t="s">
        <v>596</v>
      </c>
      <c r="S70" s="315" t="s">
        <v>597</v>
      </c>
      <c r="T70" s="354" t="s">
        <v>598</v>
      </c>
      <c r="U70" s="354"/>
      <c r="V70" s="355"/>
    </row>
    <row r="71" spans="1:34" s="152" customFormat="1" x14ac:dyDescent="0.25">
      <c r="B71" s="159"/>
      <c r="E71" s="154" t="s">
        <v>362</v>
      </c>
      <c r="F71" s="154" t="s">
        <v>361</v>
      </c>
      <c r="G71" s="154" t="s">
        <v>360</v>
      </c>
      <c r="H71" s="154" t="s">
        <v>359</v>
      </c>
      <c r="I71" s="154" t="s">
        <v>358</v>
      </c>
      <c r="J71" s="154" t="s">
        <v>416</v>
      </c>
      <c r="K71" s="154" t="s">
        <v>357</v>
      </c>
      <c r="L71" s="154" t="s">
        <v>417</v>
      </c>
      <c r="M71" s="154" t="s">
        <v>356</v>
      </c>
      <c r="N71" s="154" t="s">
        <v>418</v>
      </c>
      <c r="O71" s="154" t="s">
        <v>355</v>
      </c>
      <c r="P71" s="154" t="s">
        <v>354</v>
      </c>
      <c r="Q71" s="154" t="s">
        <v>419</v>
      </c>
      <c r="R71" s="154" t="s">
        <v>353</v>
      </c>
      <c r="S71" s="154" t="s">
        <v>420</v>
      </c>
      <c r="T71" s="154" t="s">
        <v>352</v>
      </c>
      <c r="U71" s="154" t="s">
        <v>351</v>
      </c>
      <c r="V71" s="155"/>
      <c r="W71" s="154"/>
      <c r="X71" s="154"/>
      <c r="Y71" s="154"/>
      <c r="Z71" s="154"/>
      <c r="AA71" s="163" t="s">
        <v>350</v>
      </c>
      <c r="AB71" s="162" t="s">
        <v>349</v>
      </c>
      <c r="AC71" s="164" t="s">
        <v>348</v>
      </c>
      <c r="AF71" s="161"/>
      <c r="AH71" s="160"/>
    </row>
    <row r="72" spans="1:34" s="280" customFormat="1" x14ac:dyDescent="0.25">
      <c r="A72" s="283"/>
      <c r="B72" s="283"/>
      <c r="C72" s="283"/>
      <c r="D72" s="283"/>
      <c r="E72" s="282" t="s">
        <v>490</v>
      </c>
      <c r="F72" s="282" t="s">
        <v>489</v>
      </c>
      <c r="G72" s="282" t="s">
        <v>488</v>
      </c>
      <c r="H72" s="282" t="s">
        <v>487</v>
      </c>
      <c r="I72" s="282" t="s">
        <v>486</v>
      </c>
      <c r="J72" s="282" t="s">
        <v>485</v>
      </c>
      <c r="K72" s="282" t="s">
        <v>484</v>
      </c>
      <c r="L72" s="282" t="s">
        <v>483</v>
      </c>
      <c r="M72" s="282" t="s">
        <v>482</v>
      </c>
      <c r="N72" s="282" t="s">
        <v>481</v>
      </c>
      <c r="O72" s="282" t="s">
        <v>480</v>
      </c>
      <c r="P72" s="282" t="s">
        <v>479</v>
      </c>
      <c r="Q72" s="282" t="s">
        <v>478</v>
      </c>
      <c r="R72" s="282" t="s">
        <v>477</v>
      </c>
      <c r="S72" s="282" t="s">
        <v>476</v>
      </c>
      <c r="T72" s="282" t="s">
        <v>475</v>
      </c>
      <c r="U72" s="282" t="s">
        <v>474</v>
      </c>
      <c r="V72" s="281"/>
      <c r="W72" s="281"/>
      <c r="X72" s="281"/>
    </row>
    <row r="73" spans="1:34" s="357" customFormat="1" x14ac:dyDescent="0.25">
      <c r="A73" s="356"/>
      <c r="B73" s="356"/>
      <c r="C73" s="356"/>
      <c r="D73" s="356"/>
      <c r="E73" s="258" t="s">
        <v>459</v>
      </c>
      <c r="F73" s="258" t="s">
        <v>460</v>
      </c>
      <c r="G73" s="258" t="s">
        <v>461</v>
      </c>
      <c r="H73" s="258" t="s">
        <v>462</v>
      </c>
      <c r="I73" s="258" t="s">
        <v>463</v>
      </c>
      <c r="J73" s="258" t="s">
        <v>464</v>
      </c>
      <c r="K73" s="258" t="s">
        <v>465</v>
      </c>
      <c r="L73" s="258" t="s">
        <v>466</v>
      </c>
      <c r="M73" s="258" t="s">
        <v>467</v>
      </c>
      <c r="N73" s="258" t="s">
        <v>468</v>
      </c>
      <c r="O73" s="258" t="s">
        <v>469</v>
      </c>
      <c r="P73" s="258" t="s">
        <v>470</v>
      </c>
      <c r="Q73" s="258" t="s">
        <v>599</v>
      </c>
      <c r="R73" s="258" t="s">
        <v>471</v>
      </c>
      <c r="S73" s="258" t="s">
        <v>606</v>
      </c>
      <c r="T73" s="258" t="s">
        <v>472</v>
      </c>
      <c r="U73" s="258" t="s">
        <v>473</v>
      </c>
      <c r="V73" s="356"/>
    </row>
    <row r="74" spans="1:34" x14ac:dyDescent="0.25"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</row>
    <row r="75" spans="1:34" x14ac:dyDescent="0.25"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</row>
    <row r="76" spans="1:34" x14ac:dyDescent="0.25">
      <c r="E76" s="278" t="s">
        <v>602</v>
      </c>
      <c r="F76" s="278" t="s">
        <v>460</v>
      </c>
      <c r="G76" s="278" t="s">
        <v>603</v>
      </c>
      <c r="H76" s="278" t="s">
        <v>607</v>
      </c>
      <c r="I76" s="278" t="s">
        <v>608</v>
      </c>
      <c r="J76" s="278" t="s">
        <v>604</v>
      </c>
      <c r="K76" s="278" t="s">
        <v>609</v>
      </c>
      <c r="L76" s="278" t="s">
        <v>610</v>
      </c>
      <c r="M76" s="278" t="s">
        <v>611</v>
      </c>
      <c r="N76" s="278" t="s">
        <v>612</v>
      </c>
      <c r="O76" s="278" t="s">
        <v>613</v>
      </c>
      <c r="P76" s="278" t="s">
        <v>605</v>
      </c>
      <c r="Q76" s="278" t="s">
        <v>616</v>
      </c>
      <c r="R76" s="278" t="s">
        <v>614</v>
      </c>
      <c r="S76" s="278" t="s">
        <v>615</v>
      </c>
      <c r="T76" s="278" t="s">
        <v>600</v>
      </c>
      <c r="U76" s="278" t="s">
        <v>601</v>
      </c>
    </row>
  </sheetData>
  <mergeCells count="11">
    <mergeCell ref="A1:J1"/>
    <mergeCell ref="C2:D2"/>
    <mergeCell ref="A13:K13"/>
    <mergeCell ref="C57:D57"/>
    <mergeCell ref="A54:J54"/>
    <mergeCell ref="D55:J55"/>
    <mergeCell ref="A56:J56"/>
    <mergeCell ref="A44:K44"/>
    <mergeCell ref="C45:D45"/>
    <mergeCell ref="C15:D15"/>
    <mergeCell ref="A55:C55"/>
  </mergeCells>
  <phoneticPr fontId="22" type="noConversion"/>
  <hyperlinks>
    <hyperlink ref="AC19" r:id="rId1" xr:uid="{00000000-0004-0000-0100-000000000000}"/>
    <hyperlink ref="AC20" r:id="rId2" xr:uid="{00000000-0004-0000-0100-000001000000}"/>
    <hyperlink ref="AC21" r:id="rId3" xr:uid="{00000000-0004-0000-0100-000002000000}"/>
    <hyperlink ref="AC22" r:id="rId4" xr:uid="{00000000-0004-0000-0100-000003000000}"/>
    <hyperlink ref="AC23" r:id="rId5" location="tab-0" xr:uid="{00000000-0004-0000-0100-000004000000}"/>
    <hyperlink ref="AC24" r:id="rId6" xr:uid="{00000000-0004-0000-0100-000005000000}"/>
    <hyperlink ref="AC25" r:id="rId7" xr:uid="{00000000-0004-0000-0100-000006000000}"/>
    <hyperlink ref="AC26" r:id="rId8" xr:uid="{00000000-0004-0000-0100-000007000000}"/>
    <hyperlink ref="AC29" r:id="rId9" xr:uid="{00000000-0004-0000-0100-000008000000}"/>
    <hyperlink ref="AC30" r:id="rId10" xr:uid="{00000000-0004-0000-0100-000009000000}"/>
    <hyperlink ref="AC31" r:id="rId11" xr:uid="{00000000-0004-0000-0100-00000A000000}"/>
    <hyperlink ref="AC27" r:id="rId12" xr:uid="{00000000-0004-0000-0100-00000B000000}"/>
    <hyperlink ref="AC28" r:id="rId13" xr:uid="{00000000-0004-0000-0100-00000C000000}"/>
    <hyperlink ref="V59" r:id="rId14" xr:uid="{00000000-0004-0000-0100-00000D000000}"/>
    <hyperlink ref="V62" r:id="rId15" xr:uid="{00000000-0004-0000-0100-00000E000000}"/>
    <hyperlink ref="V63" r:id="rId16" xr:uid="{00000000-0004-0000-0100-00000F000000}"/>
    <hyperlink ref="V61" r:id="rId17" xr:uid="{00000000-0004-0000-0100-000010000000}"/>
    <hyperlink ref="V60" r:id="rId18" xr:uid="{00000000-0004-0000-0100-000011000000}"/>
    <hyperlink ref="V49" r:id="rId19" xr:uid="{00000000-0004-0000-0100-000012000000}"/>
    <hyperlink ref="V50" r:id="rId20" xr:uid="{00000000-0004-0000-0100-000013000000}"/>
    <hyperlink ref="V47" r:id="rId21" xr:uid="{00000000-0004-0000-0100-000014000000}"/>
    <hyperlink ref="V46" r:id="rId22" xr:uid="{00000000-0004-0000-0100-000015000000}"/>
    <hyperlink ref="W46" r:id="rId23" xr:uid="{00000000-0004-0000-0100-000016000000}"/>
    <hyperlink ref="X46" r:id="rId24" xr:uid="{00000000-0004-0000-0100-000017000000}"/>
    <hyperlink ref="V51" r:id="rId25" xr:uid="{00000000-0004-0000-0100-000018000000}"/>
    <hyperlink ref="V48" r:id="rId26" xr:uid="{00000000-0004-0000-0100-000019000000}"/>
    <hyperlink ref="W48" r:id="rId27" xr:uid="{00000000-0004-0000-0100-00001A000000}"/>
    <hyperlink ref="X48" r:id="rId28" display="https://tailieumienphi.vn/doc/do-an-nganh-co-khi-thiet-ke-he-thong-ly-hop-xe-o-to-con-7-cho-ngoi-8q1fuq.html" xr:uid="{00000000-0004-0000-0100-00001B000000}"/>
    <hyperlink ref="W51" r:id="rId29" xr:uid="{00000000-0004-0000-0100-00001C000000}"/>
    <hyperlink ref="W50" r:id="rId30" xr:uid="{00000000-0004-0000-0100-00001D000000}"/>
    <hyperlink ref="AC18" r:id="rId31" xr:uid="{00000000-0004-0000-0100-00001E000000}"/>
    <hyperlink ref="AC17" r:id="rId32" xr:uid="{00000000-0004-0000-0100-00001F000000}"/>
    <hyperlink ref="AC16" r:id="rId33" xr:uid="{00000000-0004-0000-0100-000020000000}"/>
    <hyperlink ref="V4" r:id="rId34" xr:uid="{00000000-0004-0000-0100-000021000000}"/>
    <hyperlink ref="V6" r:id="rId35" xr:uid="{00000000-0004-0000-0100-000022000000}"/>
    <hyperlink ref="V8" r:id="rId36" xr:uid="{00000000-0004-0000-0100-000023000000}"/>
    <hyperlink ref="V7" r:id="rId37" tooltip="http://motoring.vn/tracuu/VersionResult-1500259-2850-13" xr:uid="{00000000-0004-0000-0100-000024000000}"/>
    <hyperlink ref="V3" r:id="rId38" xr:uid="{00000000-0004-0000-0100-000025000000}"/>
    <hyperlink ref="W6" r:id="rId39" xr:uid="{00000000-0004-0000-0100-000026000000}"/>
    <hyperlink ref="W8" r:id="rId40" xr:uid="{00000000-0004-0000-0100-000027000000}"/>
    <hyperlink ref="W4" r:id="rId41" xr:uid="{00000000-0004-0000-0100-000028000000}"/>
    <hyperlink ref="W3" r:id="rId42" xr:uid="{00000000-0004-0000-0100-000029000000}"/>
    <hyperlink ref="W7" r:id="rId43" xr:uid="{00000000-0004-0000-0100-00002A000000}"/>
    <hyperlink ref="X4" r:id="rId44" xr:uid="{00000000-0004-0000-0100-00002B000000}"/>
    <hyperlink ref="V5" r:id="rId45" xr:uid="{00000000-0004-0000-0100-00002C000000}"/>
    <hyperlink ref="W5" r:id="rId46" xr:uid="{00000000-0004-0000-0100-00002D000000}"/>
    <hyperlink ref="AC71" r:id="rId47" xr:uid="{00000000-0004-0000-0100-00002E000000}"/>
  </hyperlinks>
  <pageMargins left="0.7" right="0.7" top="0.75" bottom="0.75" header="0.3" footer="0.3"/>
  <pageSetup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I102"/>
  <sheetViews>
    <sheetView topLeftCell="L88" workbookViewId="0">
      <selection activeCell="L102" sqref="A102:XFD102"/>
    </sheetView>
  </sheetViews>
  <sheetFormatPr defaultColWidth="8.8984375" defaultRowHeight="13.8" x14ac:dyDescent="0.25"/>
  <cols>
    <col min="1" max="1" width="9.59765625" customWidth="1"/>
    <col min="2" max="2" width="9.8984375" bestFit="1" customWidth="1"/>
    <col min="3" max="3" width="17.296875" bestFit="1" customWidth="1"/>
    <col min="4" max="4" width="8.296875" bestFit="1" customWidth="1"/>
    <col min="5" max="5" width="17.69921875" customWidth="1"/>
    <col min="6" max="6" width="15.69921875" customWidth="1"/>
    <col min="7" max="7" width="17.8984375" customWidth="1"/>
    <col min="8" max="8" width="15.796875" customWidth="1"/>
    <col min="9" max="9" width="14" customWidth="1"/>
    <col min="10" max="10" width="14.3984375" customWidth="1"/>
    <col min="11" max="12" width="12.8984375" customWidth="1"/>
    <col min="13" max="13" width="14.19921875" customWidth="1"/>
    <col min="14" max="14" width="11.59765625" bestFit="1" customWidth="1"/>
    <col min="15" max="15" width="14.296875" customWidth="1"/>
    <col min="16" max="16" width="15.796875" customWidth="1"/>
    <col min="17" max="17" width="11.59765625" bestFit="1" customWidth="1"/>
    <col min="18" max="18" width="15" customWidth="1"/>
    <col min="19" max="19" width="11.59765625" bestFit="1" customWidth="1"/>
    <col min="20" max="20" width="12.796875" bestFit="1" customWidth="1"/>
    <col min="21" max="21" width="18" customWidth="1"/>
    <col min="22" max="22" width="77" bestFit="1" customWidth="1"/>
    <col min="23" max="23" width="35.3984375" customWidth="1"/>
    <col min="24" max="24" width="109" customWidth="1"/>
  </cols>
  <sheetData>
    <row r="3" spans="1:35" x14ac:dyDescent="0.25">
      <c r="A3" s="1064" t="s">
        <v>835</v>
      </c>
      <c r="B3" s="1064"/>
      <c r="C3" s="1064"/>
      <c r="D3" s="1064"/>
      <c r="E3" s="1064"/>
      <c r="F3" s="1064"/>
    </row>
    <row r="4" spans="1:35" x14ac:dyDescent="0.25">
      <c r="A4" s="1065" t="s">
        <v>835</v>
      </c>
      <c r="B4" s="1066"/>
      <c r="C4" s="1066"/>
      <c r="D4" s="1066"/>
      <c r="E4" s="1066"/>
      <c r="F4" s="1066"/>
      <c r="G4" s="1066"/>
      <c r="H4" s="1066"/>
      <c r="I4" s="1066"/>
      <c r="J4" s="1066"/>
      <c r="K4" s="93"/>
      <c r="L4" s="93"/>
      <c r="M4" s="402"/>
      <c r="N4" s="402"/>
      <c r="O4" s="402"/>
      <c r="P4" s="402"/>
      <c r="Q4" s="91"/>
      <c r="R4" s="91"/>
      <c r="S4" s="91"/>
      <c r="T4" s="91"/>
      <c r="U4" s="91">
        <v>1250</v>
      </c>
      <c r="V4" s="91"/>
      <c r="W4" s="91"/>
      <c r="X4" s="91"/>
      <c r="Y4" s="91"/>
      <c r="Z4" s="91"/>
      <c r="AA4" s="91"/>
      <c r="AB4" s="91"/>
      <c r="AC4" s="91"/>
      <c r="AD4" s="91"/>
    </row>
    <row r="5" spans="1:35" x14ac:dyDescent="0.25">
      <c r="A5" s="403"/>
      <c r="B5" s="403"/>
      <c r="C5" s="403"/>
      <c r="D5" s="403"/>
      <c r="E5" s="403"/>
      <c r="F5" s="403"/>
      <c r="G5" s="403"/>
      <c r="H5" s="403"/>
      <c r="I5" s="403"/>
      <c r="J5" s="403"/>
      <c r="K5" s="404"/>
      <c r="L5" s="404"/>
      <c r="M5" s="405"/>
      <c r="N5" s="405"/>
      <c r="O5" s="403"/>
      <c r="P5" s="405"/>
      <c r="Q5" s="405"/>
      <c r="R5" s="405"/>
      <c r="S5" s="405"/>
      <c r="T5" s="403"/>
      <c r="U5" s="403"/>
      <c r="V5" s="403"/>
      <c r="W5" s="403"/>
      <c r="X5" s="403"/>
      <c r="Y5" s="403"/>
      <c r="Z5" s="403"/>
      <c r="AA5" s="403"/>
      <c r="AB5" s="406"/>
      <c r="AC5" s="406"/>
      <c r="AD5" s="406"/>
    </row>
    <row r="6" spans="1:35" s="151" customFormat="1" x14ac:dyDescent="0.25">
      <c r="A6" s="407" t="s">
        <v>3</v>
      </c>
      <c r="B6" s="408" t="s">
        <v>4</v>
      </c>
      <c r="C6" s="409" t="s">
        <v>920</v>
      </c>
      <c r="D6" s="409" t="s">
        <v>919</v>
      </c>
      <c r="E6" s="407" t="s">
        <v>0</v>
      </c>
      <c r="F6" s="408" t="s">
        <v>165</v>
      </c>
      <c r="G6" s="408" t="s">
        <v>258</v>
      </c>
      <c r="H6" s="408" t="s">
        <v>259</v>
      </c>
      <c r="I6" s="408" t="s">
        <v>260</v>
      </c>
      <c r="J6" s="408" t="s">
        <v>261</v>
      </c>
      <c r="K6" s="410" t="s">
        <v>262</v>
      </c>
      <c r="L6" s="410"/>
      <c r="M6" s="411" t="s">
        <v>264</v>
      </c>
      <c r="N6" s="411"/>
      <c r="O6" s="409" t="s">
        <v>1</v>
      </c>
      <c r="P6" s="412" t="s">
        <v>266</v>
      </c>
      <c r="Q6" s="411" t="s">
        <v>166</v>
      </c>
      <c r="R6" s="411" t="s">
        <v>268</v>
      </c>
      <c r="S6" s="411" t="s">
        <v>167</v>
      </c>
      <c r="T6" s="413" t="s">
        <v>60</v>
      </c>
      <c r="U6" s="413" t="s">
        <v>270</v>
      </c>
      <c r="V6" s="413" t="s">
        <v>168</v>
      </c>
      <c r="W6" s="413" t="s">
        <v>404</v>
      </c>
      <c r="X6" s="413" t="s">
        <v>170</v>
      </c>
      <c r="Y6" s="413" t="s">
        <v>171</v>
      </c>
      <c r="Z6" s="413" t="s">
        <v>172</v>
      </c>
      <c r="AA6" s="413" t="s">
        <v>270</v>
      </c>
      <c r="AB6" s="414"/>
      <c r="AC6" s="414"/>
      <c r="AD6" s="414"/>
    </row>
    <row r="7" spans="1:35" s="151" customFormat="1" x14ac:dyDescent="0.25">
      <c r="A7" s="415">
        <v>6</v>
      </c>
      <c r="B7" s="415">
        <v>62130310</v>
      </c>
      <c r="C7" s="416" t="s">
        <v>8</v>
      </c>
      <c r="D7" s="416" t="s">
        <v>873</v>
      </c>
      <c r="E7" s="415">
        <v>3950</v>
      </c>
      <c r="F7" s="415">
        <v>1725</v>
      </c>
      <c r="G7" s="415">
        <v>7080</v>
      </c>
      <c r="H7" s="415">
        <v>2060</v>
      </c>
      <c r="I7" s="415">
        <v>2650</v>
      </c>
      <c r="J7" s="415">
        <v>3190</v>
      </c>
      <c r="K7" s="415"/>
      <c r="L7" s="415"/>
      <c r="M7" s="415"/>
      <c r="N7" s="415"/>
      <c r="O7" s="417">
        <v>4710</v>
      </c>
      <c r="P7" s="418">
        <v>1413</v>
      </c>
      <c r="Q7" s="415">
        <f>100*P7/(P7+R7)</f>
        <v>30</v>
      </c>
      <c r="R7" s="420">
        <v>3297</v>
      </c>
      <c r="S7" s="419">
        <f>100*R7/(P7+R7)</f>
        <v>70</v>
      </c>
      <c r="T7" s="421">
        <v>5375</v>
      </c>
      <c r="U7" s="415">
        <v>3.6150000000000002</v>
      </c>
      <c r="V7" s="417">
        <v>1648.5</v>
      </c>
      <c r="W7" s="417">
        <v>150</v>
      </c>
      <c r="X7" s="417" t="s">
        <v>918</v>
      </c>
      <c r="Y7" s="417">
        <v>349.45</v>
      </c>
      <c r="Z7" s="417">
        <v>328.06366000000003</v>
      </c>
      <c r="AA7" s="422" t="s">
        <v>917</v>
      </c>
      <c r="AB7" s="418"/>
      <c r="AC7" s="414"/>
      <c r="AD7" s="414"/>
    </row>
    <row r="8" spans="1:35" s="151" customFormat="1" x14ac:dyDescent="0.25">
      <c r="A8" s="415">
        <v>7</v>
      </c>
      <c r="B8" s="415">
        <v>62130344</v>
      </c>
      <c r="C8" s="416" t="s">
        <v>205</v>
      </c>
      <c r="D8" s="416" t="s">
        <v>277</v>
      </c>
      <c r="E8" s="415">
        <v>3750</v>
      </c>
      <c r="F8" s="415">
        <v>1737</v>
      </c>
      <c r="G8" s="415">
        <v>5800</v>
      </c>
      <c r="H8" s="415">
        <v>1974</v>
      </c>
      <c r="I8" s="415">
        <v>2520</v>
      </c>
      <c r="J8" s="415">
        <v>2285</v>
      </c>
      <c r="K8" s="415"/>
      <c r="L8" s="415"/>
      <c r="M8" s="415"/>
      <c r="N8" s="415"/>
      <c r="O8" s="417">
        <v>3500</v>
      </c>
      <c r="P8" s="418">
        <v>1925</v>
      </c>
      <c r="Q8" s="415">
        <f t="shared" ref="Q8:Q15" si="0">100*P8/(P8+R8)</f>
        <v>55</v>
      </c>
      <c r="R8" s="420">
        <v>1575</v>
      </c>
      <c r="S8" s="419"/>
      <c r="T8" s="421">
        <v>5441</v>
      </c>
      <c r="U8" s="415">
        <v>5.1100000000000003</v>
      </c>
      <c r="V8" s="417">
        <v>962.5</v>
      </c>
      <c r="W8" s="417">
        <v>170</v>
      </c>
      <c r="X8" s="417" t="s">
        <v>916</v>
      </c>
      <c r="Y8" s="417">
        <v>317.25</v>
      </c>
      <c r="Z8" s="417">
        <v>297.83429999999998</v>
      </c>
      <c r="AA8" s="422" t="s">
        <v>915</v>
      </c>
      <c r="AB8" s="418"/>
      <c r="AC8" s="423"/>
      <c r="AD8" s="423"/>
    </row>
    <row r="9" spans="1:35" s="151" customFormat="1" x14ac:dyDescent="0.25">
      <c r="A9" s="415">
        <v>8</v>
      </c>
      <c r="B9" s="415">
        <v>62130394</v>
      </c>
      <c r="C9" s="416" t="s">
        <v>914</v>
      </c>
      <c r="D9" s="416" t="s">
        <v>913</v>
      </c>
      <c r="E9" s="415">
        <v>3570</v>
      </c>
      <c r="F9" s="415">
        <v>1760</v>
      </c>
      <c r="G9" s="415">
        <v>5995</v>
      </c>
      <c r="H9" s="415">
        <v>2098</v>
      </c>
      <c r="I9" s="415">
        <v>2645</v>
      </c>
      <c r="J9" s="415">
        <v>2585</v>
      </c>
      <c r="K9" s="415"/>
      <c r="L9" s="415"/>
      <c r="M9" s="415"/>
      <c r="N9" s="415"/>
      <c r="O9" s="417">
        <v>3950</v>
      </c>
      <c r="P9" s="418">
        <v>1540</v>
      </c>
      <c r="Q9" s="415">
        <f t="shared" si="0"/>
        <v>38.9873417721519</v>
      </c>
      <c r="R9" s="420">
        <v>2410</v>
      </c>
      <c r="S9" s="424"/>
      <c r="T9" s="421">
        <v>5441</v>
      </c>
      <c r="U9" s="421">
        <v>4556</v>
      </c>
      <c r="V9" s="423">
        <v>1205</v>
      </c>
      <c r="W9" s="421">
        <v>180</v>
      </c>
      <c r="X9" s="421" t="s">
        <v>912</v>
      </c>
      <c r="Y9" s="415">
        <v>388.7</v>
      </c>
      <c r="Z9" s="415">
        <v>364.911</v>
      </c>
      <c r="AA9" s="425" t="s">
        <v>911</v>
      </c>
      <c r="AB9" s="415"/>
      <c r="AC9" s="423"/>
      <c r="AD9" s="423"/>
      <c r="AI9" s="426" t="s">
        <v>910</v>
      </c>
    </row>
    <row r="10" spans="1:35" s="151" customFormat="1" x14ac:dyDescent="0.25">
      <c r="A10" s="415">
        <v>21</v>
      </c>
      <c r="B10" s="415">
        <v>59136125</v>
      </c>
      <c r="C10" s="416" t="s">
        <v>909</v>
      </c>
      <c r="D10" s="416" t="s">
        <v>904</v>
      </c>
      <c r="E10" s="415">
        <v>3110</v>
      </c>
      <c r="F10" s="415">
        <v>1655</v>
      </c>
      <c r="G10" s="415">
        <v>5380</v>
      </c>
      <c r="H10" s="415">
        <v>1880</v>
      </c>
      <c r="I10" s="415">
        <v>2285</v>
      </c>
      <c r="J10" s="415">
        <v>2000</v>
      </c>
      <c r="K10" s="415"/>
      <c r="L10" s="415"/>
      <c r="M10" s="415"/>
      <c r="N10" s="415"/>
      <c r="O10" s="427">
        <v>3300</v>
      </c>
      <c r="P10" s="418">
        <v>1815</v>
      </c>
      <c r="Q10" s="415">
        <f t="shared" si="0"/>
        <v>55</v>
      </c>
      <c r="R10" s="420">
        <v>1485</v>
      </c>
      <c r="S10" s="419"/>
      <c r="T10" s="415">
        <v>4.3129999999999997</v>
      </c>
      <c r="U10" s="415">
        <v>4.3</v>
      </c>
      <c r="V10" s="417">
        <v>907.5</v>
      </c>
      <c r="W10" s="417">
        <v>150</v>
      </c>
      <c r="X10" s="417" t="s">
        <v>908</v>
      </c>
      <c r="Y10" s="417">
        <v>160.875</v>
      </c>
      <c r="Z10" s="417">
        <v>151.029</v>
      </c>
      <c r="AA10" s="428" t="s">
        <v>907</v>
      </c>
      <c r="AB10" s="429" t="s">
        <v>906</v>
      </c>
      <c r="AC10" s="414"/>
      <c r="AD10" s="414"/>
    </row>
    <row r="11" spans="1:35" s="151" customFormat="1" x14ac:dyDescent="0.25">
      <c r="A11" s="415">
        <v>22</v>
      </c>
      <c r="B11" s="415">
        <v>62131177</v>
      </c>
      <c r="C11" s="416" t="s">
        <v>905</v>
      </c>
      <c r="D11" s="416" t="s">
        <v>904</v>
      </c>
      <c r="E11" s="415">
        <v>3750</v>
      </c>
      <c r="F11" s="415">
        <v>1740</v>
      </c>
      <c r="G11" s="415">
        <v>5780</v>
      </c>
      <c r="H11" s="415">
        <v>2000</v>
      </c>
      <c r="I11" s="415">
        <v>2360</v>
      </c>
      <c r="J11" s="415">
        <v>2232</v>
      </c>
      <c r="K11" s="415"/>
      <c r="L11" s="415"/>
      <c r="M11" s="415"/>
      <c r="N11" s="415"/>
      <c r="O11" s="417">
        <v>3375</v>
      </c>
      <c r="P11" s="418">
        <v>1650</v>
      </c>
      <c r="Q11" s="415">
        <f t="shared" si="0"/>
        <v>48.888888888888886</v>
      </c>
      <c r="R11" s="420">
        <v>1725</v>
      </c>
      <c r="S11" s="419"/>
      <c r="T11" s="415">
        <v>4.17</v>
      </c>
      <c r="U11" s="415">
        <v>3.7</v>
      </c>
      <c r="V11" s="417" t="s">
        <v>903</v>
      </c>
      <c r="W11" s="417">
        <v>170</v>
      </c>
      <c r="X11" s="417" t="s">
        <v>902</v>
      </c>
      <c r="Y11" s="417">
        <v>375.2</v>
      </c>
      <c r="Z11" s="417">
        <v>348.93599999999998</v>
      </c>
      <c r="AA11" s="430" t="s">
        <v>934</v>
      </c>
      <c r="AB11" s="429"/>
      <c r="AC11" s="423"/>
      <c r="AD11" s="423"/>
    </row>
    <row r="12" spans="1:35" s="151" customFormat="1" x14ac:dyDescent="0.25">
      <c r="A12" s="415">
        <v>23</v>
      </c>
      <c r="B12" s="415">
        <v>62131364</v>
      </c>
      <c r="C12" s="416" t="s">
        <v>901</v>
      </c>
      <c r="D12" s="416" t="s">
        <v>900</v>
      </c>
      <c r="E12" s="415">
        <v>3300</v>
      </c>
      <c r="F12" s="415">
        <v>1742</v>
      </c>
      <c r="G12" s="415">
        <v>6075</v>
      </c>
      <c r="H12" s="415">
        <v>2050</v>
      </c>
      <c r="I12" s="415">
        <v>2670</v>
      </c>
      <c r="J12" s="415">
        <v>2880</v>
      </c>
      <c r="K12" s="415"/>
      <c r="L12" s="415"/>
      <c r="M12" s="415"/>
      <c r="N12" s="415"/>
      <c r="O12" s="417">
        <v>4160</v>
      </c>
      <c r="P12" s="418">
        <v>2288</v>
      </c>
      <c r="Q12" s="415">
        <f t="shared" si="0"/>
        <v>55</v>
      </c>
      <c r="R12" s="420">
        <v>1872</v>
      </c>
      <c r="S12" s="419"/>
      <c r="T12" s="415">
        <v>5.375</v>
      </c>
      <c r="U12" s="415">
        <v>3.6150000000000002</v>
      </c>
      <c r="V12" s="417">
        <v>1144</v>
      </c>
      <c r="W12" s="417">
        <v>180</v>
      </c>
      <c r="X12" s="417" t="s">
        <v>899</v>
      </c>
      <c r="Y12" s="417">
        <v>349.45</v>
      </c>
      <c r="Z12" s="417">
        <v>328.06299999999999</v>
      </c>
      <c r="AA12" s="428" t="s">
        <v>898</v>
      </c>
      <c r="AB12" s="418"/>
      <c r="AC12" s="423"/>
      <c r="AD12" s="423"/>
    </row>
    <row r="13" spans="1:35" s="151" customFormat="1" x14ac:dyDescent="0.25">
      <c r="A13" s="415">
        <v>36</v>
      </c>
      <c r="B13" s="415">
        <v>62133303</v>
      </c>
      <c r="C13" s="416" t="s">
        <v>897</v>
      </c>
      <c r="D13" s="416" t="s">
        <v>494</v>
      </c>
      <c r="E13" s="415">
        <v>3570</v>
      </c>
      <c r="F13" s="415">
        <v>1760</v>
      </c>
      <c r="G13" s="415">
        <v>5995</v>
      </c>
      <c r="H13" s="415">
        <v>2098</v>
      </c>
      <c r="I13" s="415">
        <v>2675</v>
      </c>
      <c r="J13" s="415">
        <v>2910</v>
      </c>
      <c r="K13" s="415"/>
      <c r="L13" s="415"/>
      <c r="M13" s="415"/>
      <c r="N13" s="415"/>
      <c r="O13" s="417">
        <v>4235</v>
      </c>
      <c r="P13" s="418">
        <v>1590</v>
      </c>
      <c r="Q13" s="415">
        <f t="shared" si="0"/>
        <v>37.544273907910274</v>
      </c>
      <c r="R13" s="420">
        <v>2645</v>
      </c>
      <c r="S13" s="424"/>
      <c r="T13" s="415">
        <v>5.4409999999999998</v>
      </c>
      <c r="U13" s="421">
        <v>3099</v>
      </c>
      <c r="V13" s="431">
        <v>1322.5</v>
      </c>
      <c r="W13" s="431">
        <v>150</v>
      </c>
      <c r="X13" s="431" t="s">
        <v>896</v>
      </c>
      <c r="Y13" s="431">
        <v>212</v>
      </c>
      <c r="Z13" s="431" t="s">
        <v>895</v>
      </c>
      <c r="AA13" s="422" t="s">
        <v>894</v>
      </c>
      <c r="AB13" s="432" t="s">
        <v>893</v>
      </c>
      <c r="AC13" s="423"/>
      <c r="AD13" s="423"/>
    </row>
    <row r="14" spans="1:35" s="151" customFormat="1" x14ac:dyDescent="0.25">
      <c r="A14" s="415">
        <v>37</v>
      </c>
      <c r="B14" s="415">
        <v>62132384</v>
      </c>
      <c r="C14" s="416" t="s">
        <v>892</v>
      </c>
      <c r="D14" s="416" t="s">
        <v>853</v>
      </c>
      <c r="E14" s="415">
        <v>2570</v>
      </c>
      <c r="F14" s="421">
        <v>1650</v>
      </c>
      <c r="G14" s="415">
        <v>4840</v>
      </c>
      <c r="H14" s="415">
        <v>1880</v>
      </c>
      <c r="I14" s="415">
        <v>2105</v>
      </c>
      <c r="J14" s="415">
        <v>2800</v>
      </c>
      <c r="K14" s="415"/>
      <c r="L14" s="415"/>
      <c r="M14" s="415"/>
      <c r="N14" s="415"/>
      <c r="O14" s="417">
        <v>3160</v>
      </c>
      <c r="P14" s="418">
        <v>1400</v>
      </c>
      <c r="Q14" s="415">
        <f t="shared" si="0"/>
        <v>44.303797468354432</v>
      </c>
      <c r="R14" s="420">
        <v>1760</v>
      </c>
      <c r="S14" s="424"/>
      <c r="T14" s="415">
        <v>4.3099999999999996</v>
      </c>
      <c r="U14" s="415">
        <v>2.9079999999999999</v>
      </c>
      <c r="V14" s="417">
        <v>880</v>
      </c>
      <c r="W14" s="417">
        <v>170</v>
      </c>
      <c r="X14" s="417" t="s">
        <v>891</v>
      </c>
      <c r="Y14" s="417">
        <v>327</v>
      </c>
      <c r="Z14" s="417">
        <v>306</v>
      </c>
      <c r="AA14" s="428" t="s">
        <v>792</v>
      </c>
      <c r="AB14" s="432" t="s">
        <v>890</v>
      </c>
      <c r="AC14" s="423"/>
      <c r="AD14" s="423"/>
    </row>
    <row r="15" spans="1:35" s="151" customFormat="1" x14ac:dyDescent="0.25">
      <c r="A15" s="415">
        <v>38</v>
      </c>
      <c r="B15" s="415">
        <v>62132425</v>
      </c>
      <c r="C15" s="416" t="s">
        <v>889</v>
      </c>
      <c r="D15" s="416" t="s">
        <v>888</v>
      </c>
      <c r="E15" s="415">
        <v>2570</v>
      </c>
      <c r="F15" s="433">
        <v>1470</v>
      </c>
      <c r="G15" s="415">
        <v>4695</v>
      </c>
      <c r="H15" s="415">
        <v>1695</v>
      </c>
      <c r="I15" s="415">
        <v>1980</v>
      </c>
      <c r="J15" s="415">
        <v>1600</v>
      </c>
      <c r="K15" s="415"/>
      <c r="L15" s="415"/>
      <c r="M15" s="415"/>
      <c r="N15" s="415"/>
      <c r="O15" s="417">
        <v>2982</v>
      </c>
      <c r="P15" s="418">
        <v>1640.1</v>
      </c>
      <c r="Q15" s="415">
        <f t="shared" si="0"/>
        <v>55</v>
      </c>
      <c r="R15" s="420">
        <v>1341.9</v>
      </c>
      <c r="S15" s="419"/>
      <c r="T15" s="415">
        <v>4.3129999999999997</v>
      </c>
      <c r="U15" s="415">
        <v>3.7269999999999999</v>
      </c>
      <c r="V15" s="417" t="s">
        <v>887</v>
      </c>
      <c r="W15" s="417">
        <v>180</v>
      </c>
      <c r="X15" s="417" t="s">
        <v>886</v>
      </c>
      <c r="Y15" s="417">
        <v>355</v>
      </c>
      <c r="Z15" s="417">
        <v>331.92500000000001</v>
      </c>
      <c r="AA15" s="434" t="s">
        <v>885</v>
      </c>
      <c r="AB15" s="418"/>
      <c r="AC15" s="423"/>
      <c r="AD15" s="423"/>
    </row>
    <row r="16" spans="1:35" s="151" customFormat="1" x14ac:dyDescent="0.25">
      <c r="A16" s="414"/>
      <c r="B16" s="414"/>
      <c r="C16" s="414"/>
      <c r="D16" s="414"/>
      <c r="E16" s="435" t="s">
        <v>884</v>
      </c>
      <c r="F16" s="433" t="s">
        <v>883</v>
      </c>
      <c r="G16" s="433" t="s">
        <v>882</v>
      </c>
      <c r="H16" s="433" t="s">
        <v>881</v>
      </c>
      <c r="I16" s="433" t="s">
        <v>880</v>
      </c>
      <c r="J16" s="433" t="s">
        <v>879</v>
      </c>
      <c r="K16" s="433"/>
      <c r="L16" s="433"/>
      <c r="M16" s="433"/>
      <c r="N16" s="433"/>
      <c r="O16" s="436" t="s">
        <v>878</v>
      </c>
      <c r="P16" s="436" t="s">
        <v>877</v>
      </c>
      <c r="Q16" s="436" t="s">
        <v>937</v>
      </c>
      <c r="R16" s="433" t="s">
        <v>876</v>
      </c>
      <c r="S16" s="433" t="s">
        <v>938</v>
      </c>
      <c r="T16" s="433" t="s">
        <v>875</v>
      </c>
      <c r="U16" s="433" t="s">
        <v>874</v>
      </c>
      <c r="V16" s="414"/>
      <c r="W16" s="414"/>
      <c r="X16" s="414"/>
      <c r="Y16" s="414"/>
      <c r="Z16" s="414"/>
      <c r="AA16" s="414"/>
      <c r="AB16" s="414"/>
      <c r="AC16" s="414"/>
      <c r="AD16" s="414"/>
    </row>
    <row r="17" spans="1:30" x14ac:dyDescent="0.25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</row>
    <row r="18" spans="1:30" x14ac:dyDescent="0.25">
      <c r="A18" s="1067" t="s">
        <v>332</v>
      </c>
      <c r="B18" s="1067"/>
      <c r="C18" s="1067"/>
      <c r="D18" s="1067"/>
      <c r="E18" s="1067"/>
      <c r="F18" s="1067"/>
      <c r="G18" s="1067"/>
      <c r="H18" s="1067"/>
      <c r="I18" s="1067"/>
      <c r="J18" s="1067"/>
      <c r="K18" s="10"/>
      <c r="L18" s="10"/>
      <c r="M18" s="10"/>
      <c r="N18" s="10"/>
      <c r="O18" s="437"/>
      <c r="P18" s="437"/>
      <c r="Q18" s="437"/>
      <c r="R18" s="437"/>
      <c r="S18" s="437"/>
      <c r="T18" s="437"/>
      <c r="U18" s="437"/>
      <c r="V18" s="437"/>
      <c r="W18" s="437"/>
    </row>
    <row r="19" spans="1:30" s="151" customFormat="1" ht="16.8" thickBot="1" x14ac:dyDescent="0.3">
      <c r="A19" s="465" t="s">
        <v>3</v>
      </c>
      <c r="B19" s="465" t="s">
        <v>4</v>
      </c>
      <c r="C19" s="1068" t="s">
        <v>5</v>
      </c>
      <c r="D19" s="1068"/>
      <c r="E19" s="17" t="s">
        <v>0</v>
      </c>
      <c r="F19" s="17" t="s">
        <v>9</v>
      </c>
      <c r="G19" s="17" t="s">
        <v>322</v>
      </c>
      <c r="H19" s="17" t="s">
        <v>323</v>
      </c>
      <c r="I19" s="17" t="s">
        <v>324</v>
      </c>
      <c r="J19" s="17" t="s">
        <v>325</v>
      </c>
      <c r="K19" s="17" t="s">
        <v>334</v>
      </c>
      <c r="L19" s="17"/>
      <c r="M19" s="17" t="s">
        <v>335</v>
      </c>
      <c r="N19" s="17"/>
      <c r="O19" s="17" t="s">
        <v>1</v>
      </c>
      <c r="P19" s="17" t="s">
        <v>336</v>
      </c>
      <c r="Q19" s="17"/>
      <c r="R19" s="17" t="s">
        <v>337</v>
      </c>
      <c r="S19" s="17"/>
      <c r="T19" s="17" t="s">
        <v>330</v>
      </c>
      <c r="U19" s="17" t="s">
        <v>331</v>
      </c>
      <c r="V19" s="17" t="s">
        <v>617</v>
      </c>
      <c r="W19" s="17"/>
      <c r="X19" s="379" t="s">
        <v>173</v>
      </c>
    </row>
    <row r="20" spans="1:30" s="151" customFormat="1" ht="14.4" thickBot="1" x14ac:dyDescent="0.3">
      <c r="A20" s="14">
        <v>6</v>
      </c>
      <c r="B20" s="379">
        <v>62130396</v>
      </c>
      <c r="C20" s="466" t="s">
        <v>449</v>
      </c>
      <c r="D20" s="467" t="s">
        <v>618</v>
      </c>
      <c r="E20" s="468" t="s">
        <v>619</v>
      </c>
      <c r="F20" s="468" t="s">
        <v>620</v>
      </c>
      <c r="G20" s="468" t="s">
        <v>621</v>
      </c>
      <c r="H20" s="468" t="s">
        <v>622</v>
      </c>
      <c r="I20" s="468" t="s">
        <v>623</v>
      </c>
      <c r="J20" s="468" t="s">
        <v>624</v>
      </c>
      <c r="K20" s="468" t="s">
        <v>625</v>
      </c>
      <c r="L20" s="468"/>
      <c r="M20" s="468" t="s">
        <v>626</v>
      </c>
      <c r="N20" s="468"/>
      <c r="O20" s="468" t="s">
        <v>627</v>
      </c>
      <c r="P20" s="468" t="s">
        <v>628</v>
      </c>
      <c r="Q20" s="468"/>
      <c r="R20" s="468" t="s">
        <v>629</v>
      </c>
      <c r="S20" s="468"/>
      <c r="T20" s="468" t="s">
        <v>630</v>
      </c>
      <c r="U20" s="468" t="s">
        <v>631</v>
      </c>
      <c r="V20" s="469">
        <v>13</v>
      </c>
      <c r="W20" s="469"/>
      <c r="X20" s="470" t="s">
        <v>936</v>
      </c>
      <c r="Y20" s="471"/>
    </row>
    <row r="21" spans="1:30" s="151" customFormat="1" ht="14.4" thickBot="1" x14ac:dyDescent="0.3">
      <c r="A21" s="14"/>
      <c r="B21" s="379"/>
      <c r="C21" s="466"/>
      <c r="D21" s="467"/>
      <c r="E21" s="469"/>
      <c r="F21" s="469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  <c r="V21" s="469"/>
      <c r="W21" s="468" t="s">
        <v>350</v>
      </c>
      <c r="X21" s="470" t="s">
        <v>632</v>
      </c>
      <c r="Y21" s="471"/>
    </row>
    <row r="22" spans="1:30" s="151" customFormat="1" ht="14.4" thickBot="1" x14ac:dyDescent="0.3">
      <c r="A22" s="14">
        <v>7</v>
      </c>
      <c r="B22" s="379">
        <v>62130497</v>
      </c>
      <c r="C22" s="466" t="s">
        <v>633</v>
      </c>
      <c r="D22" s="467" t="s">
        <v>634</v>
      </c>
      <c r="E22" s="468" t="s">
        <v>635</v>
      </c>
      <c r="F22" s="468" t="s">
        <v>636</v>
      </c>
      <c r="G22" s="468" t="s">
        <v>637</v>
      </c>
      <c r="H22" s="468" t="s">
        <v>638</v>
      </c>
      <c r="I22" s="468" t="s">
        <v>639</v>
      </c>
      <c r="J22" s="468" t="s">
        <v>640</v>
      </c>
      <c r="K22" s="468" t="s">
        <v>641</v>
      </c>
      <c r="L22" s="468"/>
      <c r="M22" s="468" t="s">
        <v>642</v>
      </c>
      <c r="N22" s="468"/>
      <c r="O22" s="468" t="s">
        <v>643</v>
      </c>
      <c r="P22" s="472" t="s">
        <v>644</v>
      </c>
      <c r="Q22" s="472"/>
      <c r="R22" s="472" t="s">
        <v>645</v>
      </c>
      <c r="S22" s="472"/>
      <c r="T22" s="473" t="s">
        <v>646</v>
      </c>
      <c r="U22" s="468" t="s">
        <v>647</v>
      </c>
      <c r="V22" s="469">
        <v>13</v>
      </c>
      <c r="W22" s="469"/>
      <c r="X22" s="474" t="s">
        <v>648</v>
      </c>
    </row>
    <row r="23" spans="1:30" s="151" customFormat="1" ht="14.4" thickBot="1" x14ac:dyDescent="0.3">
      <c r="A23" s="14"/>
      <c r="B23" s="379"/>
      <c r="C23" s="466"/>
      <c r="D23" s="467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69"/>
      <c r="P23" s="475"/>
      <c r="Q23" s="475"/>
      <c r="R23" s="475"/>
      <c r="S23" s="475"/>
      <c r="T23" s="476"/>
      <c r="U23" s="469"/>
      <c r="V23" s="469"/>
      <c r="W23" s="468" t="s">
        <v>649</v>
      </c>
      <c r="X23" s="474" t="s">
        <v>650</v>
      </c>
    </row>
    <row r="24" spans="1:30" s="151" customFormat="1" ht="14.4" thickBot="1" x14ac:dyDescent="0.3">
      <c r="A24" s="14"/>
      <c r="B24" s="379"/>
      <c r="C24" s="466"/>
      <c r="D24" s="467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75"/>
      <c r="Q24" s="475"/>
      <c r="R24" s="475"/>
      <c r="S24" s="475"/>
      <c r="T24" s="476"/>
      <c r="U24" s="469"/>
      <c r="V24" s="469"/>
      <c r="W24" s="468" t="s">
        <v>350</v>
      </c>
      <c r="X24" s="474" t="s">
        <v>651</v>
      </c>
    </row>
    <row r="25" spans="1:30" s="151" customFormat="1" ht="14.4" thickBot="1" x14ac:dyDescent="0.3">
      <c r="A25" s="14">
        <v>8</v>
      </c>
      <c r="B25" s="379">
        <v>62130695</v>
      </c>
      <c r="C25" s="466" t="s">
        <v>95</v>
      </c>
      <c r="D25" s="467" t="s">
        <v>652</v>
      </c>
      <c r="E25" s="468" t="s">
        <v>653</v>
      </c>
      <c r="F25" s="468" t="s">
        <v>654</v>
      </c>
      <c r="G25" s="468" t="s">
        <v>655</v>
      </c>
      <c r="H25" s="468" t="s">
        <v>656</v>
      </c>
      <c r="I25" s="468" t="s">
        <v>657</v>
      </c>
      <c r="J25" s="468" t="s">
        <v>658</v>
      </c>
      <c r="K25" s="468" t="s">
        <v>659</v>
      </c>
      <c r="L25" s="468"/>
      <c r="M25" s="468" t="s">
        <v>660</v>
      </c>
      <c r="N25" s="468"/>
      <c r="O25" s="468" t="s">
        <v>661</v>
      </c>
      <c r="P25" s="468" t="s">
        <v>662</v>
      </c>
      <c r="Q25" s="468"/>
      <c r="R25" s="468" t="s">
        <v>663</v>
      </c>
      <c r="S25" s="468"/>
      <c r="T25" s="468" t="s">
        <v>664</v>
      </c>
      <c r="U25" s="468" t="s">
        <v>665</v>
      </c>
      <c r="V25" s="469">
        <v>13</v>
      </c>
      <c r="W25" s="469"/>
      <c r="X25" s="470" t="s">
        <v>666</v>
      </c>
      <c r="Y25" s="477"/>
    </row>
    <row r="26" spans="1:30" s="151" customFormat="1" ht="14.4" thickBot="1" x14ac:dyDescent="0.3">
      <c r="A26" s="14"/>
      <c r="B26" s="379"/>
      <c r="C26" s="466"/>
      <c r="D26" s="467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8" t="s">
        <v>347</v>
      </c>
      <c r="X26" s="470" t="s">
        <v>667</v>
      </c>
      <c r="Y26" s="477"/>
    </row>
    <row r="27" spans="1:30" s="151" customFormat="1" ht="14.4" thickBot="1" x14ac:dyDescent="0.3">
      <c r="A27" s="14"/>
      <c r="B27" s="379"/>
      <c r="C27" s="466"/>
      <c r="D27" s="467"/>
      <c r="E27" s="475"/>
      <c r="F27" s="475"/>
      <c r="G27" s="478"/>
      <c r="H27" s="478"/>
      <c r="I27" s="478"/>
      <c r="J27" s="478"/>
      <c r="K27" s="478"/>
      <c r="L27" s="478"/>
      <c r="M27" s="478"/>
      <c r="N27" s="478"/>
      <c r="O27" s="478"/>
      <c r="P27" s="478"/>
      <c r="Q27" s="478"/>
      <c r="R27" s="478"/>
      <c r="S27" s="478"/>
      <c r="T27" s="469"/>
      <c r="U27" s="478"/>
      <c r="V27" s="478"/>
      <c r="W27" s="468" t="s">
        <v>350</v>
      </c>
      <c r="X27" s="479" t="s">
        <v>668</v>
      </c>
      <c r="Y27" s="477"/>
    </row>
    <row r="28" spans="1:30" s="151" customFormat="1" ht="14.4" thickBot="1" x14ac:dyDescent="0.3">
      <c r="A28" s="480">
        <v>21</v>
      </c>
      <c r="B28" s="481">
        <v>62131537</v>
      </c>
      <c r="C28" s="482" t="s">
        <v>669</v>
      </c>
      <c r="D28" s="483" t="s">
        <v>125</v>
      </c>
      <c r="E28" s="468" t="s">
        <v>670</v>
      </c>
      <c r="F28" s="468" t="s">
        <v>671</v>
      </c>
      <c r="G28" s="468" t="s">
        <v>672</v>
      </c>
      <c r="H28" s="468" t="s">
        <v>673</v>
      </c>
      <c r="I28" s="468" t="s">
        <v>674</v>
      </c>
      <c r="J28" s="468" t="s">
        <v>675</v>
      </c>
      <c r="K28" s="468" t="s">
        <v>676</v>
      </c>
      <c r="L28" s="468"/>
      <c r="M28" s="468" t="s">
        <v>677</v>
      </c>
      <c r="N28" s="468"/>
      <c r="O28" s="468" t="s">
        <v>678</v>
      </c>
      <c r="P28" s="468" t="s">
        <v>679</v>
      </c>
      <c r="Q28" s="468"/>
      <c r="R28" s="468" t="s">
        <v>680</v>
      </c>
      <c r="S28" s="468"/>
      <c r="T28" s="468" t="s">
        <v>681</v>
      </c>
      <c r="U28" s="468" t="s">
        <v>682</v>
      </c>
      <c r="V28" s="468">
        <v>13</v>
      </c>
      <c r="W28" s="468"/>
      <c r="X28" s="484" t="s">
        <v>683</v>
      </c>
      <c r="Y28" s="477"/>
    </row>
    <row r="29" spans="1:30" s="151" customFormat="1" ht="14.4" thickBot="1" x14ac:dyDescent="0.3">
      <c r="A29" s="485"/>
      <c r="B29" s="486"/>
      <c r="C29" s="487"/>
      <c r="D29" s="488"/>
      <c r="E29" s="469"/>
      <c r="F29" s="469"/>
      <c r="G29" s="469"/>
      <c r="H29" s="469"/>
      <c r="I29" s="469"/>
      <c r="J29" s="469"/>
      <c r="K29" s="469"/>
      <c r="L29" s="469"/>
      <c r="M29" s="469"/>
      <c r="N29" s="469"/>
      <c r="O29" s="469"/>
      <c r="P29" s="469"/>
      <c r="Q29" s="469"/>
      <c r="R29" s="469"/>
      <c r="S29" s="469"/>
      <c r="T29" s="469"/>
      <c r="U29" s="469"/>
      <c r="V29" s="469"/>
      <c r="W29" s="468" t="s">
        <v>347</v>
      </c>
      <c r="X29" s="484" t="s">
        <v>684</v>
      </c>
      <c r="Y29" s="477"/>
    </row>
    <row r="30" spans="1:30" s="151" customFormat="1" ht="14.4" thickBot="1" x14ac:dyDescent="0.3">
      <c r="A30" s="485">
        <v>22</v>
      </c>
      <c r="B30" s="486">
        <v>62133184</v>
      </c>
      <c r="C30" s="487" t="s">
        <v>685</v>
      </c>
      <c r="D30" s="488" t="s">
        <v>125</v>
      </c>
      <c r="E30" s="468" t="s">
        <v>686</v>
      </c>
      <c r="F30" s="468" t="s">
        <v>687</v>
      </c>
      <c r="G30" s="468" t="s">
        <v>688</v>
      </c>
      <c r="H30" s="468" t="s">
        <v>689</v>
      </c>
      <c r="I30" s="468" t="s">
        <v>690</v>
      </c>
      <c r="J30" s="489" t="s">
        <v>691</v>
      </c>
      <c r="K30" s="489" t="s">
        <v>692</v>
      </c>
      <c r="L30" s="489"/>
      <c r="M30" s="489" t="s">
        <v>693</v>
      </c>
      <c r="N30" s="489"/>
      <c r="O30" s="468" t="s">
        <v>694</v>
      </c>
      <c r="P30" s="468" t="s">
        <v>695</v>
      </c>
      <c r="Q30" s="468"/>
      <c r="R30" s="468" t="s">
        <v>696</v>
      </c>
      <c r="S30" s="468"/>
      <c r="T30" s="468" t="s">
        <v>697</v>
      </c>
      <c r="U30" s="468" t="s">
        <v>698</v>
      </c>
      <c r="V30" s="469">
        <v>13</v>
      </c>
      <c r="W30" s="469"/>
      <c r="X30" s="490" t="s">
        <v>699</v>
      </c>
      <c r="Y30" s="477"/>
    </row>
    <row r="31" spans="1:30" s="151" customFormat="1" ht="14.4" thickBot="1" x14ac:dyDescent="0.3">
      <c r="A31" s="485"/>
      <c r="B31" s="486"/>
      <c r="C31" s="487"/>
      <c r="D31" s="488"/>
      <c r="E31" s="469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8" t="s">
        <v>350</v>
      </c>
      <c r="X31" s="490" t="s">
        <v>700</v>
      </c>
      <c r="Y31" s="477"/>
    </row>
    <row r="32" spans="1:30" s="151" customFormat="1" ht="14.4" thickBot="1" x14ac:dyDescent="0.3">
      <c r="A32" s="485"/>
      <c r="B32" s="486"/>
      <c r="C32" s="487"/>
      <c r="D32" s="488"/>
      <c r="E32" s="469"/>
      <c r="F32" s="469"/>
      <c r="G32" s="469"/>
      <c r="H32" s="469"/>
      <c r="I32" s="469"/>
      <c r="J32" s="469"/>
      <c r="K32" s="469"/>
      <c r="L32" s="469"/>
      <c r="M32" s="469"/>
      <c r="N32" s="469"/>
      <c r="O32" s="469"/>
      <c r="P32" s="469"/>
      <c r="Q32" s="469"/>
      <c r="R32" s="469"/>
      <c r="S32" s="469"/>
      <c r="T32" s="469"/>
      <c r="U32" s="469"/>
      <c r="V32" s="469"/>
      <c r="W32" s="468" t="s">
        <v>347</v>
      </c>
      <c r="X32" s="490" t="s">
        <v>701</v>
      </c>
      <c r="Y32" s="477"/>
    </row>
    <row r="33" spans="1:30" s="151" customFormat="1" ht="14.4" thickBot="1" x14ac:dyDescent="0.3">
      <c r="A33" s="485">
        <v>23</v>
      </c>
      <c r="B33" s="486">
        <v>62131803</v>
      </c>
      <c r="C33" s="487" t="s">
        <v>702</v>
      </c>
      <c r="D33" s="488" t="s">
        <v>703</v>
      </c>
      <c r="E33" s="468" t="s">
        <v>704</v>
      </c>
      <c r="F33" s="468" t="s">
        <v>705</v>
      </c>
      <c r="G33" s="468" t="s">
        <v>688</v>
      </c>
      <c r="H33" s="468" t="s">
        <v>689</v>
      </c>
      <c r="I33" s="468" t="s">
        <v>690</v>
      </c>
      <c r="J33" s="468" t="s">
        <v>706</v>
      </c>
      <c r="K33" s="468" t="s">
        <v>707</v>
      </c>
      <c r="L33" s="468"/>
      <c r="M33" s="468" t="s">
        <v>708</v>
      </c>
      <c r="N33" s="468"/>
      <c r="O33" s="468" t="s">
        <v>694</v>
      </c>
      <c r="P33" s="468" t="s">
        <v>695</v>
      </c>
      <c r="Q33" s="468"/>
      <c r="R33" s="468" t="s">
        <v>696</v>
      </c>
      <c r="S33" s="468"/>
      <c r="T33" s="468" t="s">
        <v>697</v>
      </c>
      <c r="U33" s="468" t="s">
        <v>698</v>
      </c>
      <c r="V33" s="469">
        <v>13</v>
      </c>
      <c r="W33" s="468"/>
      <c r="X33" s="491" t="s">
        <v>709</v>
      </c>
      <c r="Y33" s="477"/>
    </row>
    <row r="34" spans="1:30" s="151" customFormat="1" ht="14.4" thickBot="1" x14ac:dyDescent="0.3">
      <c r="A34" s="485"/>
      <c r="B34" s="486"/>
      <c r="C34" s="487"/>
      <c r="D34" s="488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8" t="s">
        <v>350</v>
      </c>
      <c r="X34" s="491" t="s">
        <v>710</v>
      </c>
      <c r="Y34" s="492"/>
    </row>
    <row r="35" spans="1:30" s="151" customFormat="1" ht="14.4" thickBot="1" x14ac:dyDescent="0.3">
      <c r="A35" s="14"/>
      <c r="B35" s="379"/>
      <c r="C35" s="466"/>
      <c r="D35" s="467"/>
      <c r="E35" s="475"/>
      <c r="F35" s="475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69"/>
      <c r="U35" s="478"/>
      <c r="V35" s="478"/>
      <c r="W35" s="468" t="s">
        <v>347</v>
      </c>
      <c r="X35" s="493" t="s">
        <v>711</v>
      </c>
      <c r="Y35" s="492"/>
    </row>
    <row r="36" spans="1:30" s="151" customFormat="1" ht="16.2" thickBot="1" x14ac:dyDescent="0.3">
      <c r="A36" s="485">
        <v>36</v>
      </c>
      <c r="B36" s="486">
        <v>62132671</v>
      </c>
      <c r="C36" s="487" t="s">
        <v>712</v>
      </c>
      <c r="D36" s="488" t="s">
        <v>713</v>
      </c>
      <c r="E36" s="468" t="s">
        <v>714</v>
      </c>
      <c r="F36" s="468" t="s">
        <v>654</v>
      </c>
      <c r="G36" s="468" t="s">
        <v>715</v>
      </c>
      <c r="H36" s="468" t="s">
        <v>716</v>
      </c>
      <c r="I36" s="468" t="s">
        <v>717</v>
      </c>
      <c r="J36" s="468" t="s">
        <v>718</v>
      </c>
      <c r="K36" s="468" t="s">
        <v>719</v>
      </c>
      <c r="L36" s="468"/>
      <c r="M36" s="468" t="s">
        <v>660</v>
      </c>
      <c r="N36" s="468"/>
      <c r="O36" s="468" t="s">
        <v>720</v>
      </c>
      <c r="P36" s="468" t="s">
        <v>679</v>
      </c>
      <c r="Q36" s="468"/>
      <c r="R36" s="468" t="s">
        <v>680</v>
      </c>
      <c r="S36" s="468"/>
      <c r="T36" s="468" t="s">
        <v>721</v>
      </c>
      <c r="U36" s="468" t="s">
        <v>665</v>
      </c>
      <c r="V36" s="469">
        <v>13</v>
      </c>
      <c r="W36" s="469"/>
      <c r="X36" s="494" t="s">
        <v>722</v>
      </c>
      <c r="Y36" s="492"/>
    </row>
    <row r="37" spans="1:30" s="151" customFormat="1" ht="14.4" thickBot="1" x14ac:dyDescent="0.3">
      <c r="A37" s="485"/>
      <c r="B37" s="486"/>
      <c r="C37" s="487"/>
      <c r="D37" s="488"/>
      <c r="E37" s="469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6"/>
      <c r="V37" s="496"/>
      <c r="W37" s="468" t="s">
        <v>347</v>
      </c>
      <c r="X37" s="497" t="s">
        <v>723</v>
      </c>
      <c r="Y37" s="492"/>
    </row>
    <row r="38" spans="1:30" s="151" customFormat="1" ht="14.4" thickBot="1" x14ac:dyDescent="0.3">
      <c r="A38" s="485"/>
      <c r="B38" s="486"/>
      <c r="C38" s="487"/>
      <c r="D38" s="488"/>
      <c r="E38" s="469"/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6"/>
      <c r="V38" s="496"/>
      <c r="W38" s="468" t="s">
        <v>350</v>
      </c>
      <c r="X38" s="497" t="s">
        <v>724</v>
      </c>
      <c r="Y38" s="492"/>
    </row>
    <row r="39" spans="1:30" s="151" customFormat="1" ht="14.4" thickBot="1" x14ac:dyDescent="0.3">
      <c r="A39" s="485">
        <v>37</v>
      </c>
      <c r="B39" s="486">
        <v>62132720</v>
      </c>
      <c r="C39" s="487" t="s">
        <v>725</v>
      </c>
      <c r="D39" s="488" t="s">
        <v>726</v>
      </c>
      <c r="E39" s="489" t="s">
        <v>727</v>
      </c>
      <c r="F39" s="498" t="s">
        <v>728</v>
      </c>
      <c r="G39" s="498" t="s">
        <v>729</v>
      </c>
      <c r="H39" s="498" t="s">
        <v>730</v>
      </c>
      <c r="I39" s="498" t="s">
        <v>731</v>
      </c>
      <c r="J39" s="498" t="s">
        <v>732</v>
      </c>
      <c r="K39" s="498" t="s">
        <v>733</v>
      </c>
      <c r="L39" s="498"/>
      <c r="M39" s="498" t="s">
        <v>734</v>
      </c>
      <c r="N39" s="498"/>
      <c r="O39" s="498" t="s">
        <v>735</v>
      </c>
      <c r="P39" s="498" t="s">
        <v>736</v>
      </c>
      <c r="Q39" s="498"/>
      <c r="R39" s="498" t="s">
        <v>737</v>
      </c>
      <c r="S39" s="498"/>
      <c r="T39" s="498" t="s">
        <v>738</v>
      </c>
      <c r="U39" s="499" t="s">
        <v>739</v>
      </c>
      <c r="V39" s="500">
        <v>13</v>
      </c>
      <c r="W39" s="500"/>
      <c r="X39" s="501" t="s">
        <v>740</v>
      </c>
      <c r="Y39" s="492"/>
    </row>
    <row r="40" spans="1:30" s="151" customFormat="1" ht="14.4" thickBot="1" x14ac:dyDescent="0.3">
      <c r="A40" s="502"/>
      <c r="B40" s="464"/>
      <c r="C40" s="464"/>
      <c r="D40" s="464"/>
      <c r="E40" s="503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5"/>
      <c r="V40" s="503"/>
      <c r="W40" s="468" t="s">
        <v>350</v>
      </c>
      <c r="X40" s="470" t="s">
        <v>741</v>
      </c>
      <c r="Y40" s="492"/>
    </row>
    <row r="41" spans="1:30" s="151" customFormat="1" ht="14.4" thickBot="1" x14ac:dyDescent="0.3">
      <c r="A41" s="502"/>
      <c r="B41" s="464"/>
      <c r="C41" s="464"/>
      <c r="D41" s="464"/>
      <c r="E41" s="503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5"/>
      <c r="V41" s="503"/>
      <c r="W41" s="468" t="s">
        <v>347</v>
      </c>
      <c r="X41" s="470" t="s">
        <v>742</v>
      </c>
      <c r="Y41" s="492"/>
    </row>
    <row r="42" spans="1:30" s="151" customFormat="1" ht="14.4" thickBot="1" x14ac:dyDescent="0.3">
      <c r="A42" s="464"/>
      <c r="B42" s="464"/>
      <c r="C42" s="464"/>
      <c r="D42" s="464"/>
      <c r="E42" s="503" t="s">
        <v>921</v>
      </c>
      <c r="F42" s="504" t="s">
        <v>922</v>
      </c>
      <c r="G42" s="504" t="s">
        <v>923</v>
      </c>
      <c r="H42" s="504" t="s">
        <v>924</v>
      </c>
      <c r="I42" s="504" t="s">
        <v>925</v>
      </c>
      <c r="J42" s="504" t="s">
        <v>926</v>
      </c>
      <c r="K42" s="504" t="s">
        <v>927</v>
      </c>
      <c r="L42" s="504"/>
      <c r="M42" s="504" t="s">
        <v>928</v>
      </c>
      <c r="N42" s="504"/>
      <c r="O42" s="504" t="s">
        <v>929</v>
      </c>
      <c r="P42" s="504" t="s">
        <v>930</v>
      </c>
      <c r="Q42" s="504"/>
      <c r="R42" s="504" t="s">
        <v>931</v>
      </c>
      <c r="S42" s="504"/>
      <c r="T42" s="504" t="s">
        <v>932</v>
      </c>
      <c r="U42" s="505" t="s">
        <v>933</v>
      </c>
      <c r="V42" s="503"/>
      <c r="X42" s="464"/>
      <c r="Y42" s="492"/>
    </row>
    <row r="44" spans="1:30" ht="14.25" customHeight="1" x14ac:dyDescent="0.25">
      <c r="A44" s="358" t="s">
        <v>782</v>
      </c>
      <c r="B44" s="358"/>
      <c r="C44" s="358"/>
      <c r="D44" s="358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58"/>
      <c r="W44" s="358"/>
      <c r="X44" s="358"/>
      <c r="Y44" s="358"/>
      <c r="Z44" s="358"/>
      <c r="AA44" s="358"/>
      <c r="AB44" s="358"/>
      <c r="AC44" s="358"/>
      <c r="AD44" s="358"/>
    </row>
    <row r="45" spans="1:30" ht="14.25" customHeight="1" x14ac:dyDescent="0.25">
      <c r="A45" s="359" t="s">
        <v>3</v>
      </c>
      <c r="B45" s="359" t="s">
        <v>4</v>
      </c>
      <c r="C45" s="1069" t="s">
        <v>5</v>
      </c>
      <c r="D45" s="1070"/>
      <c r="E45" s="5" t="s">
        <v>0</v>
      </c>
      <c r="F45" s="5" t="s">
        <v>165</v>
      </c>
      <c r="G45" s="5" t="s">
        <v>816</v>
      </c>
      <c r="H45" s="5" t="s">
        <v>817</v>
      </c>
      <c r="I45" s="5" t="s">
        <v>818</v>
      </c>
      <c r="J45" s="5" t="s">
        <v>819</v>
      </c>
      <c r="K45" s="5" t="s">
        <v>820</v>
      </c>
      <c r="L45" s="5"/>
      <c r="M45" s="5" t="s">
        <v>821</v>
      </c>
      <c r="N45" s="5"/>
      <c r="O45" s="5" t="s">
        <v>1</v>
      </c>
      <c r="P45" s="5" t="s">
        <v>822</v>
      </c>
      <c r="Q45" s="5"/>
      <c r="R45" s="5" t="s">
        <v>823</v>
      </c>
      <c r="S45" s="5"/>
      <c r="T45" s="5" t="s">
        <v>60</v>
      </c>
      <c r="U45" s="5" t="s">
        <v>61</v>
      </c>
      <c r="V45" s="360"/>
      <c r="W45" s="358"/>
      <c r="X45" s="358"/>
      <c r="Y45" s="358"/>
      <c r="Z45" s="358"/>
      <c r="AA45" s="358"/>
      <c r="AB45" s="358"/>
      <c r="AC45" s="358"/>
      <c r="AD45" s="358"/>
    </row>
    <row r="46" spans="1:30" ht="14.25" customHeight="1" x14ac:dyDescent="0.25">
      <c r="A46" s="361">
        <v>6</v>
      </c>
      <c r="B46" s="362">
        <v>62130239</v>
      </c>
      <c r="C46" s="363" t="s">
        <v>783</v>
      </c>
      <c r="D46" s="363" t="s">
        <v>391</v>
      </c>
      <c r="E46" s="364">
        <v>3750</v>
      </c>
      <c r="F46" s="365">
        <v>1740</v>
      </c>
      <c r="G46" s="364">
        <v>5780</v>
      </c>
      <c r="H46" s="364">
        <v>2000</v>
      </c>
      <c r="I46" s="364">
        <v>2360</v>
      </c>
      <c r="J46" s="364">
        <v>2000</v>
      </c>
      <c r="K46" s="364">
        <v>1080</v>
      </c>
      <c r="L46" s="364">
        <f>100*K46/(K46+M46)</f>
        <v>54</v>
      </c>
      <c r="M46" s="364">
        <v>920</v>
      </c>
      <c r="N46" s="364">
        <f>100-L46</f>
        <v>46</v>
      </c>
      <c r="O46" s="364">
        <v>3300</v>
      </c>
      <c r="P46" s="364">
        <v>1782</v>
      </c>
      <c r="Q46" s="364">
        <f>100*P46/(P46+R46)</f>
        <v>54</v>
      </c>
      <c r="R46" s="366">
        <v>1518</v>
      </c>
      <c r="S46" s="366">
        <f>100-Q46</f>
        <v>46</v>
      </c>
      <c r="T46" s="364">
        <v>5.1100000000000003</v>
      </c>
      <c r="U46" s="364">
        <v>4.6959999999999997</v>
      </c>
      <c r="V46" s="367" t="s">
        <v>784</v>
      </c>
      <c r="W46" s="358"/>
      <c r="X46" s="358"/>
      <c r="Y46" s="358"/>
      <c r="Z46" s="358"/>
      <c r="AA46" s="358"/>
      <c r="AB46" s="358"/>
      <c r="AC46" s="358"/>
      <c r="AD46" s="358"/>
    </row>
    <row r="47" spans="1:30" ht="15" customHeight="1" x14ac:dyDescent="0.25">
      <c r="A47" s="368">
        <v>7</v>
      </c>
      <c r="B47" s="362">
        <v>62130290</v>
      </c>
      <c r="C47" s="363" t="s">
        <v>785</v>
      </c>
      <c r="D47" s="363" t="s">
        <v>786</v>
      </c>
      <c r="E47" s="362">
        <v>2570</v>
      </c>
      <c r="F47" s="362">
        <v>1655</v>
      </c>
      <c r="G47" s="362">
        <v>4840</v>
      </c>
      <c r="H47" s="362">
        <v>1810</v>
      </c>
      <c r="I47" s="362">
        <v>2105</v>
      </c>
      <c r="J47" s="362">
        <v>1945</v>
      </c>
      <c r="K47" s="362">
        <v>1089</v>
      </c>
      <c r="L47" s="364">
        <f t="shared" ref="L47:L57" si="1">100*K47/(K47+M47)</f>
        <v>55.989717223650388</v>
      </c>
      <c r="M47" s="362">
        <v>856</v>
      </c>
      <c r="N47" s="364">
        <f t="shared" ref="N47:N57" si="2">100-L47</f>
        <v>44.010282776349612</v>
      </c>
      <c r="O47" s="362">
        <v>3150</v>
      </c>
      <c r="P47" s="362">
        <v>1764</v>
      </c>
      <c r="Q47" s="364">
        <f t="shared" ref="Q47:Q57" si="3">100*P47/(P47+R47)</f>
        <v>56</v>
      </c>
      <c r="R47" s="362">
        <v>1386</v>
      </c>
      <c r="S47" s="366">
        <f t="shared" ref="S47:S57" si="4">100-Q47</f>
        <v>44</v>
      </c>
      <c r="T47" s="362">
        <v>4.3099999999999996</v>
      </c>
      <c r="U47" s="362">
        <v>4.0999999999999996</v>
      </c>
      <c r="V47" s="369" t="s">
        <v>787</v>
      </c>
    </row>
    <row r="48" spans="1:30" ht="14.25" customHeight="1" x14ac:dyDescent="0.25">
      <c r="A48" s="361">
        <v>22</v>
      </c>
      <c r="B48" s="362">
        <v>62133150</v>
      </c>
      <c r="C48" s="363" t="s">
        <v>788</v>
      </c>
      <c r="D48" s="363" t="s">
        <v>789</v>
      </c>
      <c r="E48" s="366">
        <v>3760</v>
      </c>
      <c r="F48" s="366">
        <v>1712</v>
      </c>
      <c r="G48" s="366">
        <v>6195</v>
      </c>
      <c r="H48" s="366">
        <v>2038</v>
      </c>
      <c r="I48" s="366">
        <v>2760</v>
      </c>
      <c r="J48" s="366">
        <v>2737</v>
      </c>
      <c r="K48" s="366">
        <v>1425</v>
      </c>
      <c r="L48" s="364">
        <f t="shared" si="1"/>
        <v>52.064303982462548</v>
      </c>
      <c r="M48" s="366">
        <v>1312</v>
      </c>
      <c r="N48" s="364">
        <f t="shared" si="2"/>
        <v>47.935696017537452</v>
      </c>
      <c r="O48" s="366">
        <v>4000</v>
      </c>
      <c r="P48" s="366">
        <v>1840</v>
      </c>
      <c r="Q48" s="364">
        <f t="shared" si="3"/>
        <v>46</v>
      </c>
      <c r="R48" s="366">
        <v>2160</v>
      </c>
      <c r="S48" s="366">
        <f t="shared" si="4"/>
        <v>54</v>
      </c>
      <c r="T48" s="364">
        <v>5.08</v>
      </c>
      <c r="U48" s="364">
        <v>3.1970000000000001</v>
      </c>
      <c r="V48" s="367" t="s">
        <v>790</v>
      </c>
      <c r="W48" s="358"/>
      <c r="X48" s="358"/>
      <c r="Y48" s="358"/>
      <c r="Z48" s="358"/>
      <c r="AA48" s="358"/>
      <c r="AB48" s="358"/>
      <c r="AC48" s="358"/>
      <c r="AD48" s="358"/>
    </row>
    <row r="49" spans="1:32" ht="14.25" customHeight="1" x14ac:dyDescent="0.25">
      <c r="A49" s="361">
        <v>23</v>
      </c>
      <c r="B49" s="362">
        <v>62131377</v>
      </c>
      <c r="C49" s="363" t="s">
        <v>791</v>
      </c>
      <c r="D49" s="363" t="s">
        <v>290</v>
      </c>
      <c r="E49" s="365">
        <v>2570</v>
      </c>
      <c r="F49" s="365">
        <v>1655</v>
      </c>
      <c r="G49" s="365">
        <v>4840</v>
      </c>
      <c r="H49" s="365">
        <v>1880</v>
      </c>
      <c r="I49" s="365">
        <v>2105</v>
      </c>
      <c r="J49" s="365">
        <v>1945</v>
      </c>
      <c r="K49" s="365">
        <v>1070</v>
      </c>
      <c r="L49" s="364">
        <f t="shared" si="1"/>
        <v>55.012853470437015</v>
      </c>
      <c r="M49" s="365">
        <v>875</v>
      </c>
      <c r="N49" s="364">
        <f t="shared" si="2"/>
        <v>44.987146529562985</v>
      </c>
      <c r="O49" s="365">
        <v>3150</v>
      </c>
      <c r="P49" s="365">
        <v>1733</v>
      </c>
      <c r="Q49" s="364">
        <f t="shared" si="3"/>
        <v>55.015873015873019</v>
      </c>
      <c r="R49" s="362">
        <v>1417</v>
      </c>
      <c r="S49" s="366">
        <f t="shared" si="4"/>
        <v>44.984126984126981</v>
      </c>
      <c r="T49" s="365">
        <v>4.3099999999999996</v>
      </c>
      <c r="U49" s="365">
        <v>4.0999999999999996</v>
      </c>
      <c r="V49" s="370" t="s">
        <v>792</v>
      </c>
      <c r="W49" s="358"/>
      <c r="X49" s="358"/>
      <c r="Y49" s="358"/>
      <c r="Z49" s="358"/>
      <c r="AA49" s="358"/>
      <c r="AB49" s="358"/>
      <c r="AC49" s="358"/>
      <c r="AD49" s="358"/>
    </row>
    <row r="50" spans="1:32" ht="14.25" customHeight="1" x14ac:dyDescent="0.25">
      <c r="A50" s="361">
        <v>21</v>
      </c>
      <c r="B50" s="362">
        <v>62131272</v>
      </c>
      <c r="C50" s="363" t="s">
        <v>793</v>
      </c>
      <c r="D50" s="363" t="s">
        <v>287</v>
      </c>
      <c r="E50" s="365">
        <v>3745</v>
      </c>
      <c r="F50" s="364">
        <v>1750</v>
      </c>
      <c r="G50" s="364">
        <v>6414</v>
      </c>
      <c r="H50" s="364">
        <v>2068</v>
      </c>
      <c r="I50" s="364">
        <v>2848</v>
      </c>
      <c r="J50" s="364">
        <v>2860</v>
      </c>
      <c r="K50" s="364">
        <v>1390</v>
      </c>
      <c r="L50" s="364">
        <f t="shared" si="1"/>
        <v>48.6013986013986</v>
      </c>
      <c r="M50" s="364">
        <v>1470</v>
      </c>
      <c r="N50" s="364">
        <f t="shared" si="2"/>
        <v>51.3986013986014</v>
      </c>
      <c r="O50" s="364">
        <v>4166</v>
      </c>
      <c r="P50" s="364">
        <v>1636</v>
      </c>
      <c r="Q50" s="364">
        <f t="shared" si="3"/>
        <v>39.270283245319249</v>
      </c>
      <c r="R50" s="366">
        <v>2530</v>
      </c>
      <c r="S50" s="366">
        <f t="shared" si="4"/>
        <v>60.729716754680751</v>
      </c>
      <c r="T50" s="364">
        <v>3.786</v>
      </c>
      <c r="U50" s="364">
        <v>4.3</v>
      </c>
      <c r="V50" s="371" t="s">
        <v>794</v>
      </c>
      <c r="W50" s="358"/>
      <c r="X50" s="358"/>
      <c r="Y50" s="358"/>
      <c r="Z50" s="358"/>
      <c r="AA50" s="358"/>
      <c r="AB50" s="358"/>
      <c r="AC50" s="358"/>
      <c r="AD50" s="358"/>
    </row>
    <row r="51" spans="1:32" x14ac:dyDescent="0.25">
      <c r="A51" s="361">
        <v>36</v>
      </c>
      <c r="B51" s="362">
        <v>62131916</v>
      </c>
      <c r="C51" s="363" t="s">
        <v>795</v>
      </c>
      <c r="D51" s="363" t="s">
        <v>796</v>
      </c>
      <c r="E51" s="365">
        <v>2570</v>
      </c>
      <c r="F51" s="364">
        <v>1655</v>
      </c>
      <c r="G51" s="364">
        <v>4840</v>
      </c>
      <c r="H51" s="364">
        <v>1880</v>
      </c>
      <c r="I51" s="364">
        <v>2105</v>
      </c>
      <c r="J51" s="364">
        <v>1885</v>
      </c>
      <c r="K51" s="364">
        <v>810</v>
      </c>
      <c r="L51" s="364">
        <f t="shared" si="1"/>
        <v>42.970822281167109</v>
      </c>
      <c r="M51" s="364">
        <v>1075</v>
      </c>
      <c r="N51" s="364">
        <f t="shared" si="2"/>
        <v>57.029177718832891</v>
      </c>
      <c r="O51" s="364">
        <v>3100</v>
      </c>
      <c r="P51" s="364">
        <v>1395</v>
      </c>
      <c r="Q51" s="364">
        <f t="shared" si="3"/>
        <v>45</v>
      </c>
      <c r="R51" s="366">
        <v>1705</v>
      </c>
      <c r="S51" s="366">
        <f t="shared" si="4"/>
        <v>55</v>
      </c>
      <c r="T51" s="364">
        <v>4.3099999999999996</v>
      </c>
      <c r="U51" s="364">
        <v>4.0999999999999996</v>
      </c>
      <c r="V51" s="367" t="s">
        <v>797</v>
      </c>
      <c r="W51" s="358"/>
      <c r="X51" s="358"/>
      <c r="Y51" s="358"/>
      <c r="Z51" s="358"/>
      <c r="AA51" s="358"/>
      <c r="AB51" s="358"/>
      <c r="AC51" s="358"/>
      <c r="AD51" s="358"/>
    </row>
    <row r="52" spans="1:32" ht="14.25" customHeight="1" x14ac:dyDescent="0.25">
      <c r="A52" s="361">
        <v>8</v>
      </c>
      <c r="B52" s="362">
        <v>62130443</v>
      </c>
      <c r="C52" s="363" t="s">
        <v>798</v>
      </c>
      <c r="D52" s="363" t="s">
        <v>799</v>
      </c>
      <c r="E52" s="365">
        <v>3299</v>
      </c>
      <c r="F52" s="364">
        <v>1740</v>
      </c>
      <c r="G52" s="364">
        <v>5585</v>
      </c>
      <c r="H52" s="372">
        <v>2065</v>
      </c>
      <c r="I52" s="364">
        <v>2123</v>
      </c>
      <c r="J52" s="364">
        <v>2389</v>
      </c>
      <c r="K52" s="364">
        <v>1414</v>
      </c>
      <c r="L52" s="364">
        <f t="shared" si="1"/>
        <v>59.187944746755967</v>
      </c>
      <c r="M52" s="364">
        <v>975</v>
      </c>
      <c r="N52" s="364">
        <f t="shared" si="2"/>
        <v>40.812055253244033</v>
      </c>
      <c r="O52" s="364">
        <v>4082</v>
      </c>
      <c r="P52" s="364">
        <v>1873</v>
      </c>
      <c r="Q52" s="364">
        <f t="shared" si="3"/>
        <v>42.821216278006403</v>
      </c>
      <c r="R52" s="366">
        <v>2501</v>
      </c>
      <c r="S52" s="366">
        <f t="shared" si="4"/>
        <v>57.178783721993597</v>
      </c>
      <c r="T52" s="364">
        <v>4.17</v>
      </c>
      <c r="U52" s="364">
        <v>3.31</v>
      </c>
      <c r="V52" s="367" t="s">
        <v>800</v>
      </c>
      <c r="W52" s="358"/>
      <c r="X52" s="358"/>
      <c r="Y52" s="358"/>
      <c r="Z52" s="358"/>
      <c r="AA52" s="358"/>
      <c r="AB52" s="358"/>
      <c r="AC52" s="358"/>
      <c r="AD52" s="358"/>
    </row>
    <row r="53" spans="1:32" ht="14.25" customHeight="1" x14ac:dyDescent="0.25">
      <c r="A53" s="361">
        <v>38</v>
      </c>
      <c r="B53" s="362">
        <v>62132150</v>
      </c>
      <c r="C53" s="363" t="s">
        <v>801</v>
      </c>
      <c r="D53" s="363" t="s">
        <v>802</v>
      </c>
      <c r="E53" s="365">
        <v>3750</v>
      </c>
      <c r="F53" s="364">
        <v>1740</v>
      </c>
      <c r="G53" s="364">
        <v>5780</v>
      </c>
      <c r="H53" s="364">
        <v>2000</v>
      </c>
      <c r="I53" s="364">
        <v>2306</v>
      </c>
      <c r="J53" s="364">
        <v>2455</v>
      </c>
      <c r="K53" s="364">
        <v>1326</v>
      </c>
      <c r="L53" s="364">
        <f t="shared" si="1"/>
        <v>54.012219959266801</v>
      </c>
      <c r="M53" s="364">
        <v>1129</v>
      </c>
      <c r="N53" s="364">
        <f t="shared" si="2"/>
        <v>45.987780040733199</v>
      </c>
      <c r="O53" s="364">
        <v>3730</v>
      </c>
      <c r="P53" s="364">
        <v>1716</v>
      </c>
      <c r="Q53" s="364">
        <f t="shared" si="3"/>
        <v>46.005361930294903</v>
      </c>
      <c r="R53" s="366">
        <v>2014</v>
      </c>
      <c r="S53" s="366">
        <f t="shared" si="4"/>
        <v>53.994638069705097</v>
      </c>
      <c r="T53" s="364">
        <v>4.17</v>
      </c>
      <c r="U53" s="364">
        <v>5.1100000000000003</v>
      </c>
      <c r="V53" s="367" t="s">
        <v>803</v>
      </c>
      <c r="W53" s="358"/>
      <c r="X53" s="358"/>
      <c r="Y53" s="358"/>
      <c r="Z53" s="358"/>
      <c r="AA53" s="358"/>
      <c r="AB53" s="358"/>
      <c r="AC53" s="358"/>
      <c r="AD53" s="358"/>
    </row>
    <row r="54" spans="1:32" ht="14.25" customHeight="1" x14ac:dyDescent="0.25">
      <c r="A54" s="361">
        <v>37</v>
      </c>
      <c r="B54" s="362">
        <v>62132054</v>
      </c>
      <c r="C54" s="363" t="s">
        <v>578</v>
      </c>
      <c r="D54" s="363" t="s">
        <v>804</v>
      </c>
      <c r="E54" s="365">
        <v>3310</v>
      </c>
      <c r="F54" s="364">
        <v>1695</v>
      </c>
      <c r="G54" s="364">
        <v>6075</v>
      </c>
      <c r="H54" s="364">
        <v>2000</v>
      </c>
      <c r="I54" s="364">
        <v>2490</v>
      </c>
      <c r="J54" s="364">
        <v>3070</v>
      </c>
      <c r="K54" s="364">
        <v>1480</v>
      </c>
      <c r="L54" s="364">
        <f t="shared" si="1"/>
        <v>48.366013071895424</v>
      </c>
      <c r="M54" s="364">
        <v>1580</v>
      </c>
      <c r="N54" s="364">
        <f t="shared" si="2"/>
        <v>51.633986928104576</v>
      </c>
      <c r="O54" s="364">
        <v>4280</v>
      </c>
      <c r="P54" s="364">
        <v>1800</v>
      </c>
      <c r="Q54" s="364">
        <f t="shared" si="3"/>
        <v>36.734693877551024</v>
      </c>
      <c r="R54" s="366">
        <v>3100</v>
      </c>
      <c r="S54" s="366">
        <f t="shared" si="4"/>
        <v>63.265306122448976</v>
      </c>
      <c r="T54" s="364">
        <v>4.9939999999999998</v>
      </c>
      <c r="U54" s="364">
        <v>4.8890000000000002</v>
      </c>
      <c r="V54" s="370" t="s">
        <v>805</v>
      </c>
      <c r="W54" s="358"/>
      <c r="X54" s="358"/>
      <c r="Y54" s="358"/>
      <c r="Z54" s="358"/>
      <c r="AA54" s="358"/>
      <c r="AB54" s="358"/>
      <c r="AC54" s="358"/>
      <c r="AD54" s="358"/>
    </row>
    <row r="55" spans="1:32" ht="14.25" customHeight="1" x14ac:dyDescent="0.25">
      <c r="A55" s="361">
        <v>51</v>
      </c>
      <c r="B55" s="362">
        <v>62132685</v>
      </c>
      <c r="C55" s="363" t="s">
        <v>806</v>
      </c>
      <c r="D55" s="363" t="s">
        <v>807</v>
      </c>
      <c r="E55" s="365">
        <v>3110</v>
      </c>
      <c r="F55" s="364">
        <v>1655</v>
      </c>
      <c r="G55" s="364">
        <v>5520</v>
      </c>
      <c r="H55" s="364">
        <v>1880</v>
      </c>
      <c r="I55" s="364">
        <v>2280</v>
      </c>
      <c r="J55" s="364">
        <v>2150</v>
      </c>
      <c r="K55" s="364">
        <v>1200</v>
      </c>
      <c r="L55" s="364">
        <f t="shared" si="1"/>
        <v>55.813953488372093</v>
      </c>
      <c r="M55" s="364">
        <v>950</v>
      </c>
      <c r="N55" s="364">
        <f t="shared" si="2"/>
        <v>44.186046511627907</v>
      </c>
      <c r="O55" s="364">
        <v>3350</v>
      </c>
      <c r="P55" s="364">
        <v>1350</v>
      </c>
      <c r="Q55" s="364">
        <f t="shared" si="3"/>
        <v>42.857142857142854</v>
      </c>
      <c r="R55" s="366">
        <v>1800</v>
      </c>
      <c r="S55" s="366">
        <f t="shared" si="4"/>
        <v>57.142857142857146</v>
      </c>
      <c r="T55" s="364">
        <v>4.45</v>
      </c>
      <c r="U55" s="364">
        <v>4.3</v>
      </c>
      <c r="V55" s="367" t="s">
        <v>808</v>
      </c>
      <c r="W55" s="358"/>
      <c r="X55" s="358"/>
      <c r="Y55" s="358"/>
      <c r="Z55" s="358"/>
      <c r="AA55" s="358"/>
      <c r="AB55" s="358"/>
      <c r="AC55" s="358"/>
      <c r="AD55" s="358"/>
    </row>
    <row r="56" spans="1:32" ht="14.25" customHeight="1" x14ac:dyDescent="0.25">
      <c r="A56" s="361">
        <v>53</v>
      </c>
      <c r="B56" s="362">
        <v>62132713</v>
      </c>
      <c r="C56" s="363" t="s">
        <v>809</v>
      </c>
      <c r="D56" s="363" t="s">
        <v>143</v>
      </c>
      <c r="E56" s="365">
        <v>3950</v>
      </c>
      <c r="F56" s="364">
        <v>1725</v>
      </c>
      <c r="G56" s="364">
        <v>7080</v>
      </c>
      <c r="H56" s="364">
        <v>2060</v>
      </c>
      <c r="I56" s="364">
        <v>2650</v>
      </c>
      <c r="J56" s="364">
        <v>3190</v>
      </c>
      <c r="K56" s="364">
        <v>1755</v>
      </c>
      <c r="L56" s="364">
        <f t="shared" si="1"/>
        <v>55.01567398119122</v>
      </c>
      <c r="M56" s="364">
        <v>1435</v>
      </c>
      <c r="N56" s="364">
        <f t="shared" si="2"/>
        <v>44.98432601880878</v>
      </c>
      <c r="O56" s="364">
        <v>4710</v>
      </c>
      <c r="P56" s="364">
        <v>2638</v>
      </c>
      <c r="Q56" s="364">
        <f t="shared" si="3"/>
        <v>56.008492569002122</v>
      </c>
      <c r="R56" s="366">
        <v>2072</v>
      </c>
      <c r="S56" s="366">
        <f t="shared" si="4"/>
        <v>43.991507430997878</v>
      </c>
      <c r="T56" s="364">
        <v>5.375</v>
      </c>
      <c r="U56" s="364">
        <v>4.1100000000000003</v>
      </c>
      <c r="V56" s="367" t="s">
        <v>810</v>
      </c>
      <c r="W56" s="358"/>
      <c r="X56" s="358"/>
      <c r="Y56" s="358"/>
      <c r="Z56" s="358"/>
      <c r="AA56" s="358"/>
      <c r="AB56" s="358"/>
      <c r="AC56" s="358"/>
      <c r="AD56" s="358"/>
    </row>
    <row r="57" spans="1:32" ht="14.25" customHeight="1" x14ac:dyDescent="0.25">
      <c r="A57" s="361">
        <v>52</v>
      </c>
      <c r="B57" s="362">
        <v>62132700</v>
      </c>
      <c r="C57" s="363" t="s">
        <v>811</v>
      </c>
      <c r="D57" s="363" t="s">
        <v>143</v>
      </c>
      <c r="E57" s="365">
        <v>3300</v>
      </c>
      <c r="F57" s="364">
        <v>1742</v>
      </c>
      <c r="G57" s="364">
        <v>6075</v>
      </c>
      <c r="H57" s="364">
        <v>2050</v>
      </c>
      <c r="I57" s="364">
        <v>2670</v>
      </c>
      <c r="J57" s="364">
        <v>2880</v>
      </c>
      <c r="K57" s="373">
        <v>1584</v>
      </c>
      <c r="L57" s="364">
        <f t="shared" si="1"/>
        <v>55</v>
      </c>
      <c r="M57" s="373">
        <v>1296</v>
      </c>
      <c r="N57" s="364">
        <f t="shared" si="2"/>
        <v>45</v>
      </c>
      <c r="O57" s="364">
        <v>4160</v>
      </c>
      <c r="P57" s="373">
        <v>2246</v>
      </c>
      <c r="Q57" s="364">
        <f t="shared" si="3"/>
        <v>53.990384615384613</v>
      </c>
      <c r="R57" s="373">
        <v>1914</v>
      </c>
      <c r="S57" s="366">
        <f t="shared" si="4"/>
        <v>46.009615384615387</v>
      </c>
      <c r="T57" s="374">
        <v>5.375</v>
      </c>
      <c r="U57" s="374">
        <v>3.35</v>
      </c>
      <c r="V57" s="375" t="s">
        <v>812</v>
      </c>
      <c r="W57" s="358"/>
      <c r="X57" s="358"/>
      <c r="Y57" s="358"/>
      <c r="Z57" s="358"/>
      <c r="AA57" s="358"/>
      <c r="AB57" s="358"/>
      <c r="AC57" s="358"/>
      <c r="AD57" s="358"/>
    </row>
    <row r="58" spans="1:32" ht="14.25" customHeight="1" x14ac:dyDescent="0.25">
      <c r="A58" s="376"/>
      <c r="B58" s="376"/>
      <c r="C58" s="376"/>
      <c r="D58" s="376"/>
      <c r="E58" s="360" t="s">
        <v>837</v>
      </c>
      <c r="F58" s="360" t="s">
        <v>824</v>
      </c>
      <c r="G58" s="360" t="s">
        <v>825</v>
      </c>
      <c r="H58" s="360" t="s">
        <v>826</v>
      </c>
      <c r="I58" s="360" t="s">
        <v>827</v>
      </c>
      <c r="J58" s="360" t="s">
        <v>828</v>
      </c>
      <c r="K58" s="360" t="s">
        <v>829</v>
      </c>
      <c r="L58" s="360" t="s">
        <v>831</v>
      </c>
      <c r="M58" s="360" t="s">
        <v>830</v>
      </c>
      <c r="N58" s="360" t="s">
        <v>832</v>
      </c>
      <c r="O58" s="360" t="s">
        <v>944</v>
      </c>
      <c r="P58" s="360" t="s">
        <v>813</v>
      </c>
      <c r="Q58" s="360" t="s">
        <v>833</v>
      </c>
      <c r="R58" s="360" t="s">
        <v>838</v>
      </c>
      <c r="S58" s="360" t="s">
        <v>834</v>
      </c>
      <c r="T58" s="360" t="s">
        <v>814</v>
      </c>
      <c r="U58" s="360" t="s">
        <v>815</v>
      </c>
      <c r="V58" s="377"/>
      <c r="W58" s="358"/>
      <c r="X58" s="358"/>
      <c r="Y58" s="358"/>
      <c r="Z58" s="358"/>
      <c r="AA58" s="358"/>
      <c r="AB58" s="358"/>
      <c r="AC58" s="358"/>
      <c r="AD58" s="358"/>
    </row>
    <row r="60" spans="1:32" x14ac:dyDescent="0.25">
      <c r="A60" s="1067" t="s">
        <v>935</v>
      </c>
      <c r="B60" s="1067"/>
      <c r="C60" s="1067"/>
      <c r="D60" s="1067"/>
      <c r="E60" s="1067"/>
      <c r="F60" s="1067"/>
      <c r="G60" s="1067"/>
      <c r="H60" s="1067"/>
      <c r="I60" s="1067"/>
      <c r="J60" s="1067"/>
      <c r="K60" s="1067"/>
      <c r="L60" s="10"/>
      <c r="M60" s="10"/>
      <c r="N60" s="437"/>
      <c r="O60" s="437"/>
      <c r="P60" s="437"/>
      <c r="Q60" s="437"/>
      <c r="R60" s="437"/>
      <c r="S60" s="438"/>
    </row>
    <row r="61" spans="1:32" s="151" customFormat="1" ht="16.2" x14ac:dyDescent="0.25">
      <c r="A61" s="13" t="s">
        <v>3</v>
      </c>
      <c r="B61" s="13" t="s">
        <v>4</v>
      </c>
      <c r="C61" s="1049" t="s">
        <v>5</v>
      </c>
      <c r="D61" s="1050"/>
      <c r="E61" s="439" t="s">
        <v>0</v>
      </c>
      <c r="F61" s="14" t="s">
        <v>9</v>
      </c>
      <c r="G61" s="14" t="s">
        <v>322</v>
      </c>
      <c r="H61" s="14" t="s">
        <v>323</v>
      </c>
      <c r="I61" s="14" t="s">
        <v>324</v>
      </c>
      <c r="J61" s="14" t="s">
        <v>325</v>
      </c>
      <c r="K61" s="529" t="s">
        <v>334</v>
      </c>
      <c r="L61" s="379"/>
      <c r="M61" s="538" t="s">
        <v>335</v>
      </c>
      <c r="N61" s="379"/>
      <c r="O61" s="440" t="s">
        <v>1</v>
      </c>
      <c r="P61" s="529" t="s">
        <v>336</v>
      </c>
      <c r="Q61" s="379"/>
      <c r="R61" s="538" t="s">
        <v>337</v>
      </c>
      <c r="S61" s="379"/>
      <c r="T61" s="440" t="s">
        <v>330</v>
      </c>
      <c r="U61" s="14" t="s">
        <v>331</v>
      </c>
      <c r="V61" s="445"/>
    </row>
    <row r="62" spans="1:32" s="151" customFormat="1" ht="14.4" customHeight="1" x14ac:dyDescent="0.25">
      <c r="A62" s="103">
        <v>6</v>
      </c>
      <c r="B62" s="415">
        <v>62133608</v>
      </c>
      <c r="C62" s="441" t="s">
        <v>712</v>
      </c>
      <c r="D62" s="442" t="s">
        <v>873</v>
      </c>
      <c r="E62" s="506" t="s">
        <v>872</v>
      </c>
      <c r="F62" s="507" t="s">
        <v>871</v>
      </c>
      <c r="G62" s="508">
        <v>4840</v>
      </c>
      <c r="H62" s="508">
        <v>1880</v>
      </c>
      <c r="I62" s="508">
        <v>2105</v>
      </c>
      <c r="J62" s="508">
        <v>1945</v>
      </c>
      <c r="K62" s="530">
        <v>1125</v>
      </c>
      <c r="L62" s="379">
        <f>100*K62/(K62+M62)</f>
        <v>57.840616966580974</v>
      </c>
      <c r="M62" s="539">
        <v>820</v>
      </c>
      <c r="N62" s="379">
        <f>100-L62</f>
        <v>42.159383033419026</v>
      </c>
      <c r="O62" s="526">
        <v>3150</v>
      </c>
      <c r="P62" s="530"/>
      <c r="Q62" s="379" t="e">
        <f>100*P62/(P62+R62)</f>
        <v>#DIV/0!</v>
      </c>
      <c r="R62" s="539"/>
      <c r="S62" s="379" t="e">
        <f>100-Q62</f>
        <v>#DIV/0!</v>
      </c>
      <c r="T62" s="526">
        <v>4.3099999999999996</v>
      </c>
      <c r="U62" s="508">
        <v>4.0999999999999996</v>
      </c>
      <c r="V62" s="399" t="s">
        <v>870</v>
      </c>
      <c r="W62" s="443"/>
      <c r="X62" s="443"/>
      <c r="Y62" s="443"/>
      <c r="Z62" s="443"/>
      <c r="AA62" s="444" t="s">
        <v>869</v>
      </c>
      <c r="AB62" s="445"/>
      <c r="AC62" s="445"/>
    </row>
    <row r="63" spans="1:32" s="451" customFormat="1" x14ac:dyDescent="0.25">
      <c r="A63" s="446">
        <v>7</v>
      </c>
      <c r="B63" s="447">
        <v>62133622</v>
      </c>
      <c r="C63" s="448" t="s">
        <v>868</v>
      </c>
      <c r="D63" s="449" t="s">
        <v>277</v>
      </c>
      <c r="E63" s="509" t="s">
        <v>867</v>
      </c>
      <c r="F63" s="510" t="s">
        <v>852</v>
      </c>
      <c r="G63" s="511">
        <v>5995</v>
      </c>
      <c r="H63" s="511">
        <v>2096</v>
      </c>
      <c r="I63" s="511">
        <v>2645</v>
      </c>
      <c r="J63" s="511">
        <v>2800</v>
      </c>
      <c r="K63" s="531">
        <v>1290</v>
      </c>
      <c r="L63" s="379">
        <f t="shared" ref="L63:L68" si="5">100*K63/(K63+M63)</f>
        <v>46.071428571428569</v>
      </c>
      <c r="M63" s="540">
        <v>1510</v>
      </c>
      <c r="N63" s="379">
        <f t="shared" ref="N63:N69" si="6">100-L63</f>
        <v>53.928571428571431</v>
      </c>
      <c r="O63" s="535">
        <v>3950</v>
      </c>
      <c r="P63" s="531">
        <v>1540</v>
      </c>
      <c r="Q63" s="379">
        <f t="shared" ref="Q63:Q70" si="7">100*P63/(P63+R63)</f>
        <v>38.9873417721519</v>
      </c>
      <c r="R63" s="540">
        <v>2410</v>
      </c>
      <c r="S63" s="379">
        <f t="shared" ref="S63:S70" si="8">100-Q63</f>
        <v>61.0126582278481</v>
      </c>
      <c r="T63" s="535">
        <v>5.4409999999999998</v>
      </c>
      <c r="U63" s="511">
        <v>4.556</v>
      </c>
      <c r="V63" s="398" t="s">
        <v>866</v>
      </c>
      <c r="W63" s="450"/>
      <c r="X63" s="450"/>
      <c r="Y63" s="450"/>
      <c r="Z63" s="450"/>
      <c r="AA63" s="450"/>
      <c r="AB63" s="450"/>
      <c r="AC63" s="450"/>
      <c r="AD63" s="450"/>
      <c r="AF63" s="450"/>
    </row>
    <row r="64" spans="1:32" s="151" customFormat="1" x14ac:dyDescent="0.25">
      <c r="A64" s="103">
        <v>8</v>
      </c>
      <c r="B64" s="415">
        <v>62130220</v>
      </c>
      <c r="C64" s="441" t="s">
        <v>865</v>
      </c>
      <c r="D64" s="442" t="s">
        <v>391</v>
      </c>
      <c r="E64" s="512" t="s">
        <v>864</v>
      </c>
      <c r="F64" s="513" t="s">
        <v>863</v>
      </c>
      <c r="G64" s="514">
        <v>5530</v>
      </c>
      <c r="H64" s="514">
        <v>1784</v>
      </c>
      <c r="I64" s="514">
        <v>2490</v>
      </c>
      <c r="J64" s="514">
        <v>1900</v>
      </c>
      <c r="K64" s="532"/>
      <c r="L64" s="379"/>
      <c r="M64" s="541"/>
      <c r="N64" s="379">
        <f t="shared" si="6"/>
        <v>100</v>
      </c>
      <c r="O64" s="536">
        <v>3300</v>
      </c>
      <c r="P64" s="532"/>
      <c r="Q64" s="379" t="e">
        <f t="shared" si="7"/>
        <v>#DIV/0!</v>
      </c>
      <c r="R64" s="541"/>
      <c r="S64" s="379" t="e">
        <f t="shared" si="8"/>
        <v>#DIV/0!</v>
      </c>
      <c r="T64" s="536">
        <v>3.7269999999999999</v>
      </c>
      <c r="U64" s="514">
        <v>3.6</v>
      </c>
      <c r="V64" s="452" t="s">
        <v>862</v>
      </c>
      <c r="W64" s="443"/>
      <c r="X64" s="443"/>
      <c r="Y64" s="443"/>
      <c r="Z64" s="443"/>
      <c r="AA64" s="443"/>
      <c r="AB64" s="443"/>
    </row>
    <row r="65" spans="1:34" s="151" customFormat="1" x14ac:dyDescent="0.25">
      <c r="A65" s="103">
        <v>21</v>
      </c>
      <c r="B65" s="415">
        <v>62133847</v>
      </c>
      <c r="C65" s="441" t="s">
        <v>861</v>
      </c>
      <c r="D65" s="442" t="s">
        <v>860</v>
      </c>
      <c r="E65" s="515">
        <v>3745</v>
      </c>
      <c r="F65" s="515">
        <v>1750</v>
      </c>
      <c r="G65" s="516">
        <v>6210</v>
      </c>
      <c r="H65" s="516">
        <v>2068</v>
      </c>
      <c r="I65" s="516">
        <v>2940</v>
      </c>
      <c r="J65" s="516">
        <v>3420</v>
      </c>
      <c r="K65" s="533">
        <v>1370</v>
      </c>
      <c r="L65" s="379">
        <f t="shared" si="5"/>
        <v>40.058479532163744</v>
      </c>
      <c r="M65" s="542">
        <v>2050</v>
      </c>
      <c r="N65" s="379">
        <f t="shared" si="6"/>
        <v>59.941520467836256</v>
      </c>
      <c r="O65" s="537">
        <v>4150</v>
      </c>
      <c r="P65" s="533">
        <v>1590</v>
      </c>
      <c r="Q65" s="379">
        <f t="shared" si="7"/>
        <v>38.313253012048193</v>
      </c>
      <c r="R65" s="542">
        <v>2560</v>
      </c>
      <c r="S65" s="379">
        <f t="shared" si="8"/>
        <v>61.686746987951807</v>
      </c>
      <c r="T65" s="537">
        <v>3.786</v>
      </c>
      <c r="U65" s="516">
        <v>4.3</v>
      </c>
      <c r="V65" s="453" t="s">
        <v>859</v>
      </c>
      <c r="W65" s="443"/>
      <c r="X65" s="443"/>
      <c r="Y65" s="443"/>
      <c r="Z65" s="443"/>
      <c r="AA65" s="443"/>
      <c r="AB65" s="443"/>
      <c r="AC65" s="443"/>
      <c r="AD65" s="443"/>
    </row>
    <row r="66" spans="1:34" s="397" customFormat="1" x14ac:dyDescent="0.25">
      <c r="A66" s="454">
        <v>22</v>
      </c>
      <c r="B66" s="97">
        <v>62133925</v>
      </c>
      <c r="C66" s="455" t="s">
        <v>858</v>
      </c>
      <c r="D66" s="456" t="s">
        <v>567</v>
      </c>
      <c r="E66" s="517">
        <v>3300</v>
      </c>
      <c r="F66" s="517">
        <v>1742</v>
      </c>
      <c r="G66" s="518">
        <v>6075</v>
      </c>
      <c r="H66" s="518">
        <v>2050</v>
      </c>
      <c r="I66" s="518">
        <v>2670</v>
      </c>
      <c r="J66" s="397">
        <v>2880</v>
      </c>
      <c r="K66" s="534">
        <v>1300</v>
      </c>
      <c r="L66" s="379">
        <f t="shared" si="5"/>
        <v>45.138888888888886</v>
      </c>
      <c r="M66" s="543">
        <v>1580</v>
      </c>
      <c r="N66" s="379">
        <f t="shared" si="6"/>
        <v>54.861111111111114</v>
      </c>
      <c r="O66" s="547">
        <v>4160</v>
      </c>
      <c r="P66" s="549"/>
      <c r="Q66" s="379" t="e">
        <f t="shared" si="7"/>
        <v>#DIV/0!</v>
      </c>
      <c r="R66" s="551"/>
      <c r="S66" s="379" t="e">
        <f t="shared" si="8"/>
        <v>#DIV/0!</v>
      </c>
      <c r="T66" s="547">
        <v>5.375</v>
      </c>
      <c r="U66" s="518">
        <v>3.3570000000000002</v>
      </c>
      <c r="V66" s="400" t="s">
        <v>857</v>
      </c>
      <c r="W66" s="401"/>
      <c r="X66" s="401"/>
      <c r="Y66" s="401"/>
      <c r="Z66" s="401"/>
      <c r="AA66" s="401"/>
      <c r="AB66" s="401"/>
      <c r="AC66" s="401"/>
      <c r="AD66" s="401"/>
      <c r="AF66" s="401"/>
      <c r="AG66" s="401"/>
      <c r="AH66" s="401"/>
    </row>
    <row r="67" spans="1:34" s="151" customFormat="1" x14ac:dyDescent="0.25">
      <c r="A67" s="103">
        <v>23</v>
      </c>
      <c r="B67" s="415">
        <v>62133998</v>
      </c>
      <c r="C67" s="441" t="s">
        <v>856</v>
      </c>
      <c r="D67" s="442" t="s">
        <v>287</v>
      </c>
      <c r="E67" s="519">
        <v>3950</v>
      </c>
      <c r="F67" s="515">
        <v>1725</v>
      </c>
      <c r="G67" s="516">
        <v>7080</v>
      </c>
      <c r="H67" s="516">
        <v>2060</v>
      </c>
      <c r="I67" s="516">
        <v>2650</v>
      </c>
      <c r="J67" s="516">
        <v>3190</v>
      </c>
      <c r="K67" s="533">
        <v>1500</v>
      </c>
      <c r="L67" s="379">
        <f t="shared" si="5"/>
        <v>47.021943573667713</v>
      </c>
      <c r="M67" s="542">
        <v>1690</v>
      </c>
      <c r="N67" s="379">
        <f t="shared" si="6"/>
        <v>52.978056426332287</v>
      </c>
      <c r="O67" s="537">
        <v>4710</v>
      </c>
      <c r="P67" s="533"/>
      <c r="Q67" s="379" t="e">
        <f t="shared" si="7"/>
        <v>#DIV/0!</v>
      </c>
      <c r="R67" s="542"/>
      <c r="S67" s="379" t="e">
        <f t="shared" si="8"/>
        <v>#DIV/0!</v>
      </c>
      <c r="T67" s="537">
        <v>5.375</v>
      </c>
      <c r="U67" s="516">
        <v>3.6150000000000002</v>
      </c>
      <c r="V67" s="457" t="s">
        <v>855</v>
      </c>
      <c r="W67" s="443"/>
      <c r="X67" s="443"/>
      <c r="Y67" s="443"/>
      <c r="Z67" s="443"/>
      <c r="AA67" s="443"/>
      <c r="AB67" s="458" t="s">
        <v>854</v>
      </c>
    </row>
    <row r="68" spans="1:34" s="397" customFormat="1" ht="14.4" customHeight="1" x14ac:dyDescent="0.25">
      <c r="A68" s="454">
        <v>36</v>
      </c>
      <c r="B68" s="97">
        <v>62134386</v>
      </c>
      <c r="C68" s="455" t="s">
        <v>293</v>
      </c>
      <c r="D68" s="456" t="s">
        <v>853</v>
      </c>
      <c r="E68" s="520">
        <v>3570</v>
      </c>
      <c r="F68" s="517">
        <v>1752</v>
      </c>
      <c r="G68" s="521">
        <v>5990</v>
      </c>
      <c r="H68" s="521">
        <v>2098</v>
      </c>
      <c r="I68" s="521">
        <v>2675</v>
      </c>
      <c r="J68" s="521">
        <v>2800</v>
      </c>
      <c r="K68" s="522">
        <v>1300</v>
      </c>
      <c r="L68" s="379">
        <f t="shared" si="5"/>
        <v>46.428571428571431</v>
      </c>
      <c r="M68" s="544">
        <v>1500</v>
      </c>
      <c r="N68" s="379">
        <f t="shared" si="6"/>
        <v>53.571428571428569</v>
      </c>
      <c r="O68" s="548">
        <v>4070</v>
      </c>
      <c r="P68" s="466">
        <v>1580</v>
      </c>
      <c r="Q68" s="379">
        <f t="shared" si="7"/>
        <v>38.82063882063882</v>
      </c>
      <c r="R68" s="467">
        <v>2490</v>
      </c>
      <c r="S68" s="379">
        <f t="shared" si="8"/>
        <v>61.17936117936118</v>
      </c>
      <c r="T68" s="523">
        <v>5.4409999999999998</v>
      </c>
      <c r="U68" s="521">
        <v>3.7269999999999999</v>
      </c>
      <c r="V68" s="452" t="s">
        <v>851</v>
      </c>
      <c r="W68" s="459"/>
      <c r="X68" s="459"/>
      <c r="Y68" s="459"/>
      <c r="Z68" s="459"/>
    </row>
    <row r="69" spans="1:34" s="151" customFormat="1" x14ac:dyDescent="0.25">
      <c r="A69" s="103">
        <v>37</v>
      </c>
      <c r="B69" s="415">
        <v>61136403</v>
      </c>
      <c r="C69" s="441" t="s">
        <v>850</v>
      </c>
      <c r="D69" s="442" t="s">
        <v>849</v>
      </c>
      <c r="E69" s="524">
        <v>3670</v>
      </c>
      <c r="F69" s="515">
        <v>1712</v>
      </c>
      <c r="G69" s="508">
        <v>6195</v>
      </c>
      <c r="H69" s="508">
        <v>2038</v>
      </c>
      <c r="I69" s="508">
        <v>2760</v>
      </c>
      <c r="J69" s="508">
        <v>2735</v>
      </c>
      <c r="K69" s="525">
        <v>1345</v>
      </c>
      <c r="L69" s="379">
        <f>100*K69/(K69+M69)</f>
        <v>49.177330895795244</v>
      </c>
      <c r="M69" s="545">
        <v>1390</v>
      </c>
      <c r="N69" s="379">
        <f t="shared" si="6"/>
        <v>50.822669104204756</v>
      </c>
      <c r="O69" s="526">
        <v>4000</v>
      </c>
      <c r="P69" s="550"/>
      <c r="Q69" s="379" t="e">
        <f t="shared" si="7"/>
        <v>#DIV/0!</v>
      </c>
      <c r="R69" s="552"/>
      <c r="S69" s="379" t="e">
        <f t="shared" si="8"/>
        <v>#DIV/0!</v>
      </c>
      <c r="T69" s="526">
        <v>4.1340000000000003</v>
      </c>
      <c r="U69" s="508">
        <v>3.9169999999999998</v>
      </c>
      <c r="V69" s="460" t="s">
        <v>848</v>
      </c>
      <c r="W69" s="443"/>
      <c r="X69" s="443"/>
      <c r="Y69" s="443"/>
      <c r="Z69" s="443"/>
      <c r="AA69" s="443"/>
    </row>
    <row r="70" spans="1:34" s="151" customFormat="1" x14ac:dyDescent="0.25">
      <c r="A70" s="103">
        <v>38</v>
      </c>
      <c r="B70" s="415">
        <v>62134420</v>
      </c>
      <c r="C70" s="461" t="s">
        <v>217</v>
      </c>
      <c r="D70" s="462" t="s">
        <v>294</v>
      </c>
      <c r="E70" s="527" t="s">
        <v>847</v>
      </c>
      <c r="F70" s="527" t="s">
        <v>178</v>
      </c>
      <c r="G70" s="508">
        <v>4695</v>
      </c>
      <c r="H70" s="508">
        <v>1695</v>
      </c>
      <c r="I70" s="508">
        <v>1990</v>
      </c>
      <c r="J70" s="508">
        <v>1970</v>
      </c>
      <c r="K70" s="530"/>
      <c r="L70" s="379"/>
      <c r="M70" s="546"/>
      <c r="N70" s="379"/>
      <c r="O70" s="536">
        <v>3080</v>
      </c>
      <c r="P70" s="532"/>
      <c r="Q70" s="379" t="e">
        <f t="shared" si="7"/>
        <v>#DIV/0!</v>
      </c>
      <c r="R70" s="541"/>
      <c r="S70" s="379" t="e">
        <f t="shared" si="8"/>
        <v>#DIV/0!</v>
      </c>
      <c r="T70" s="536">
        <v>3.827</v>
      </c>
      <c r="U70" s="514">
        <v>3.7</v>
      </c>
      <c r="V70" s="460" t="s">
        <v>846</v>
      </c>
      <c r="W70" s="443"/>
      <c r="X70" s="443"/>
      <c r="Y70" s="443"/>
      <c r="Z70" s="443"/>
      <c r="AA70" s="443"/>
    </row>
    <row r="71" spans="1:34" x14ac:dyDescent="0.25">
      <c r="E71" s="466" t="s">
        <v>845</v>
      </c>
      <c r="F71" s="379" t="s">
        <v>844</v>
      </c>
      <c r="G71" s="379" t="s">
        <v>843</v>
      </c>
      <c r="H71" s="379" t="s">
        <v>842</v>
      </c>
      <c r="I71" s="379" t="s">
        <v>841</v>
      </c>
      <c r="J71" s="379" t="s">
        <v>939</v>
      </c>
      <c r="K71" s="379" t="s">
        <v>940</v>
      </c>
      <c r="L71" s="379" t="s">
        <v>616</v>
      </c>
      <c r="M71" s="379" t="s">
        <v>941</v>
      </c>
      <c r="N71" s="379" t="s">
        <v>615</v>
      </c>
      <c r="O71" s="528" t="s">
        <v>840</v>
      </c>
      <c r="P71" s="528" t="s">
        <v>942</v>
      </c>
      <c r="Q71" s="528" t="s">
        <v>946</v>
      </c>
      <c r="R71" s="528" t="s">
        <v>943</v>
      </c>
      <c r="S71" s="528" t="s">
        <v>947</v>
      </c>
      <c r="T71" s="528" t="s">
        <v>839</v>
      </c>
      <c r="U71" s="379" t="s">
        <v>945</v>
      </c>
      <c r="V71" s="438"/>
    </row>
    <row r="72" spans="1:34" x14ac:dyDescent="0.25">
      <c r="E72" s="463"/>
      <c r="F72" s="379"/>
      <c r="G72" s="379"/>
      <c r="H72" s="379"/>
      <c r="I72" s="379"/>
      <c r="J72" s="379"/>
      <c r="K72" s="466"/>
      <c r="L72" s="378"/>
      <c r="M72" s="467"/>
      <c r="N72" s="378"/>
      <c r="O72" s="528"/>
      <c r="P72" s="466"/>
      <c r="Q72" s="378"/>
      <c r="R72" s="467"/>
      <c r="S72" s="379"/>
      <c r="T72" s="528"/>
      <c r="U72" s="438"/>
    </row>
    <row r="73" spans="1:34" x14ac:dyDescent="0.25">
      <c r="E73" s="1"/>
      <c r="G73" s="464"/>
      <c r="U73" s="438"/>
    </row>
    <row r="77" spans="1:34" x14ac:dyDescent="0.25">
      <c r="A77" s="1064" t="s">
        <v>836</v>
      </c>
      <c r="B77" s="1064"/>
      <c r="C77" s="1064"/>
      <c r="D77" s="1064"/>
      <c r="E77" s="1064"/>
      <c r="F77" s="1064"/>
    </row>
    <row r="78" spans="1:34" s="378" customFormat="1" ht="16.2" x14ac:dyDescent="0.25">
      <c r="A78" s="379"/>
      <c r="C78" s="380" t="s">
        <v>743</v>
      </c>
      <c r="D78" s="380" t="s">
        <v>743</v>
      </c>
      <c r="E78" s="107" t="s">
        <v>0</v>
      </c>
      <c r="F78" s="107" t="s">
        <v>59</v>
      </c>
      <c r="G78" s="107" t="s">
        <v>322</v>
      </c>
      <c r="H78" s="107" t="s">
        <v>323</v>
      </c>
      <c r="I78" s="107" t="s">
        <v>324</v>
      </c>
      <c r="J78" s="107" t="s">
        <v>325</v>
      </c>
      <c r="K78" s="107" t="s">
        <v>334</v>
      </c>
      <c r="L78" s="107"/>
      <c r="M78" s="107" t="s">
        <v>335</v>
      </c>
      <c r="N78" s="107"/>
      <c r="O78" s="107" t="s">
        <v>1</v>
      </c>
      <c r="P78" s="107" t="s">
        <v>336</v>
      </c>
      <c r="Q78" s="107"/>
      <c r="R78" s="107" t="s">
        <v>337</v>
      </c>
      <c r="S78" s="107"/>
      <c r="T78" s="381" t="s">
        <v>330</v>
      </c>
      <c r="U78" s="381" t="s">
        <v>331</v>
      </c>
      <c r="V78" s="382" t="s">
        <v>744</v>
      </c>
    </row>
    <row r="79" spans="1:34" s="378" customFormat="1" x14ac:dyDescent="0.25">
      <c r="A79" s="379">
        <v>1</v>
      </c>
      <c r="C79" s="380" t="s">
        <v>769</v>
      </c>
      <c r="D79" s="380" t="s">
        <v>391</v>
      </c>
      <c r="E79" s="383">
        <v>3670</v>
      </c>
      <c r="F79" s="384">
        <v>1712</v>
      </c>
      <c r="G79" s="383">
        <v>6195</v>
      </c>
      <c r="H79" s="383">
        <v>2038</v>
      </c>
      <c r="I79" s="383">
        <v>2760</v>
      </c>
      <c r="J79" s="384">
        <v>2720</v>
      </c>
      <c r="K79" s="384">
        <v>1340</v>
      </c>
      <c r="L79" s="384">
        <f t="shared" ref="L79:L87" si="9">100*K79/(K79+M79)</f>
        <v>49.264705882352942</v>
      </c>
      <c r="M79" s="384">
        <v>1380</v>
      </c>
      <c r="N79" s="384">
        <f t="shared" ref="N79:N87" si="10">100-L79</f>
        <v>50.735294117647058</v>
      </c>
      <c r="O79" s="383">
        <v>4000</v>
      </c>
      <c r="P79" s="383">
        <v>1968</v>
      </c>
      <c r="Q79" s="383">
        <f t="shared" ref="Q79:Q87" si="11">100*P79/(P79+R79)</f>
        <v>49.2</v>
      </c>
      <c r="R79" s="383">
        <v>2032</v>
      </c>
      <c r="S79" s="383">
        <f t="shared" ref="S79:S87" si="12">100-Q79</f>
        <v>50.8</v>
      </c>
      <c r="T79" s="385">
        <v>5080</v>
      </c>
      <c r="U79" s="386">
        <v>5.93</v>
      </c>
      <c r="V79" s="387" t="s">
        <v>745</v>
      </c>
    </row>
    <row r="80" spans="1:34" s="378" customFormat="1" ht="15" customHeight="1" x14ac:dyDescent="0.25">
      <c r="A80" s="379">
        <v>2</v>
      </c>
      <c r="C80" s="380" t="s">
        <v>770</v>
      </c>
      <c r="D80" s="380" t="s">
        <v>391</v>
      </c>
      <c r="E80" s="383">
        <v>3300</v>
      </c>
      <c r="F80" s="95">
        <v>1742</v>
      </c>
      <c r="G80" s="383">
        <v>6075</v>
      </c>
      <c r="H80" s="383">
        <v>2050</v>
      </c>
      <c r="I80" s="383">
        <v>2670</v>
      </c>
      <c r="J80" s="95">
        <v>2880</v>
      </c>
      <c r="K80" s="95">
        <v>1300</v>
      </c>
      <c r="L80" s="384">
        <f t="shared" si="9"/>
        <v>45.138888888888886</v>
      </c>
      <c r="M80" s="95">
        <v>1580</v>
      </c>
      <c r="N80" s="384">
        <f t="shared" si="10"/>
        <v>54.861111111111114</v>
      </c>
      <c r="O80" s="95">
        <v>4160</v>
      </c>
      <c r="P80" s="383">
        <v>1872</v>
      </c>
      <c r="Q80" s="383">
        <f t="shared" si="11"/>
        <v>45</v>
      </c>
      <c r="R80" s="383">
        <v>2288</v>
      </c>
      <c r="S80" s="383">
        <f t="shared" si="12"/>
        <v>55</v>
      </c>
      <c r="T80" s="383">
        <v>5.3</v>
      </c>
      <c r="U80" s="383">
        <v>6.15</v>
      </c>
      <c r="V80" s="388" t="s">
        <v>746</v>
      </c>
    </row>
    <row r="81" spans="1:30" s="378" customFormat="1" x14ac:dyDescent="0.25">
      <c r="A81" s="379">
        <v>3</v>
      </c>
      <c r="C81" s="380" t="s">
        <v>771</v>
      </c>
      <c r="D81" s="380" t="s">
        <v>772</v>
      </c>
      <c r="E81" s="383">
        <v>3570</v>
      </c>
      <c r="F81" s="95">
        <v>1760</v>
      </c>
      <c r="G81" s="383">
        <v>6020</v>
      </c>
      <c r="H81" s="383">
        <v>2100</v>
      </c>
      <c r="I81" s="383">
        <v>2640</v>
      </c>
      <c r="J81" s="383">
        <v>2800</v>
      </c>
      <c r="K81" s="383">
        <v>1290</v>
      </c>
      <c r="L81" s="384">
        <f t="shared" si="9"/>
        <v>46.071428571428569</v>
      </c>
      <c r="M81" s="383">
        <v>1510</v>
      </c>
      <c r="N81" s="384">
        <f t="shared" si="10"/>
        <v>53.928571428571431</v>
      </c>
      <c r="O81" s="383">
        <v>4000</v>
      </c>
      <c r="P81" s="383">
        <v>1540</v>
      </c>
      <c r="Q81" s="383">
        <f t="shared" si="11"/>
        <v>55</v>
      </c>
      <c r="R81" s="383">
        <v>1260</v>
      </c>
      <c r="S81" s="383">
        <f t="shared" si="12"/>
        <v>45</v>
      </c>
      <c r="T81" s="383">
        <v>5.44</v>
      </c>
      <c r="U81" s="383">
        <v>4.55</v>
      </c>
      <c r="V81" s="389" t="s">
        <v>747</v>
      </c>
    </row>
    <row r="82" spans="1:30" s="380" customFormat="1" x14ac:dyDescent="0.25">
      <c r="A82" s="379">
        <v>4</v>
      </c>
      <c r="C82" s="380" t="s">
        <v>779</v>
      </c>
      <c r="D82" s="380" t="s">
        <v>773</v>
      </c>
      <c r="E82" s="383">
        <v>3670</v>
      </c>
      <c r="F82" s="384">
        <v>1712</v>
      </c>
      <c r="G82" s="383">
        <v>6195</v>
      </c>
      <c r="H82" s="383">
        <v>2038</v>
      </c>
      <c r="I82" s="383">
        <v>2665</v>
      </c>
      <c r="J82" s="384">
        <v>2700</v>
      </c>
      <c r="K82" s="384">
        <v>1080</v>
      </c>
      <c r="L82" s="384">
        <f t="shared" si="9"/>
        <v>40</v>
      </c>
      <c r="M82" s="384">
        <v>1620</v>
      </c>
      <c r="N82" s="384">
        <f t="shared" si="10"/>
        <v>60</v>
      </c>
      <c r="O82" s="384">
        <v>3740</v>
      </c>
      <c r="P82" s="383">
        <v>1500</v>
      </c>
      <c r="Q82" s="383">
        <f t="shared" si="11"/>
        <v>40.064102564102562</v>
      </c>
      <c r="R82" s="383">
        <v>2244</v>
      </c>
      <c r="S82" s="383">
        <f t="shared" si="12"/>
        <v>59.935897435897438</v>
      </c>
      <c r="T82" s="383">
        <v>4.3099999999999996</v>
      </c>
      <c r="U82" s="383">
        <v>4.0999999999999996</v>
      </c>
      <c r="V82" s="390" t="s">
        <v>748</v>
      </c>
    </row>
    <row r="83" spans="1:30" s="380" customFormat="1" x14ac:dyDescent="0.25">
      <c r="A83" s="379">
        <v>5</v>
      </c>
      <c r="C83" s="380" t="s">
        <v>778</v>
      </c>
      <c r="D83" s="380" t="s">
        <v>774</v>
      </c>
      <c r="E83" s="391">
        <v>3570</v>
      </c>
      <c r="F83" s="391">
        <v>1760</v>
      </c>
      <c r="G83" s="391">
        <v>6020</v>
      </c>
      <c r="H83" s="391">
        <v>2100</v>
      </c>
      <c r="I83" s="391">
        <v>2650</v>
      </c>
      <c r="J83" s="391">
        <v>2800</v>
      </c>
      <c r="K83" s="391">
        <v>1300</v>
      </c>
      <c r="L83" s="384">
        <f t="shared" si="9"/>
        <v>46.428571428571431</v>
      </c>
      <c r="M83" s="391">
        <v>1500</v>
      </c>
      <c r="N83" s="384">
        <f t="shared" si="10"/>
        <v>53.571428571428569</v>
      </c>
      <c r="O83" s="391">
        <v>4000</v>
      </c>
      <c r="P83" s="383">
        <v>1860</v>
      </c>
      <c r="Q83" s="383">
        <f t="shared" si="11"/>
        <v>46.039603960396036</v>
      </c>
      <c r="R83" s="383">
        <v>2180</v>
      </c>
      <c r="S83" s="383">
        <f t="shared" si="12"/>
        <v>53.960396039603964</v>
      </c>
      <c r="T83" s="386">
        <v>5.4409999999999998</v>
      </c>
      <c r="U83" s="386">
        <v>4.556</v>
      </c>
      <c r="V83" s="387" t="s">
        <v>749</v>
      </c>
    </row>
    <row r="84" spans="1:30" s="380" customFormat="1" x14ac:dyDescent="0.25">
      <c r="A84" s="379">
        <v>6</v>
      </c>
      <c r="C84" s="380" t="s">
        <v>777</v>
      </c>
      <c r="D84" s="380" t="s">
        <v>454</v>
      </c>
      <c r="E84" s="383">
        <v>3670</v>
      </c>
      <c r="F84" s="383">
        <v>1712</v>
      </c>
      <c r="G84" s="383">
        <v>6195</v>
      </c>
      <c r="H84" s="383">
        <v>2038</v>
      </c>
      <c r="I84" s="383">
        <v>2760</v>
      </c>
      <c r="J84" s="384">
        <v>2720</v>
      </c>
      <c r="K84" s="383">
        <v>1340</v>
      </c>
      <c r="L84" s="384">
        <f t="shared" si="9"/>
        <v>49.264705882352942</v>
      </c>
      <c r="M84" s="383">
        <v>1380</v>
      </c>
      <c r="N84" s="384">
        <f t="shared" si="10"/>
        <v>50.735294117647058</v>
      </c>
      <c r="O84" s="383">
        <v>4000</v>
      </c>
      <c r="P84" s="383">
        <v>1970</v>
      </c>
      <c r="Q84" s="383">
        <f t="shared" si="11"/>
        <v>49.262315578894722</v>
      </c>
      <c r="R84" s="383">
        <v>2029</v>
      </c>
      <c r="S84" s="383">
        <f t="shared" si="12"/>
        <v>50.737684421105278</v>
      </c>
      <c r="T84" s="392">
        <v>3786</v>
      </c>
      <c r="U84" s="386" t="s">
        <v>365</v>
      </c>
      <c r="V84" s="393" t="s">
        <v>750</v>
      </c>
    </row>
    <row r="85" spans="1:30" s="378" customFormat="1" x14ac:dyDescent="0.25">
      <c r="A85" s="379">
        <v>7</v>
      </c>
      <c r="C85" s="380" t="s">
        <v>776</v>
      </c>
      <c r="D85" s="380" t="s">
        <v>454</v>
      </c>
      <c r="E85" s="383">
        <v>3670</v>
      </c>
      <c r="F85" s="383">
        <v>1712</v>
      </c>
      <c r="G85" s="383">
        <v>6195</v>
      </c>
      <c r="H85" s="383">
        <v>2038</v>
      </c>
      <c r="I85" s="383">
        <v>2760</v>
      </c>
      <c r="J85" s="383">
        <v>2720</v>
      </c>
      <c r="K85" s="383">
        <v>1340</v>
      </c>
      <c r="L85" s="384">
        <f t="shared" si="9"/>
        <v>49.264705882352942</v>
      </c>
      <c r="M85" s="383">
        <v>1380</v>
      </c>
      <c r="N85" s="384">
        <f t="shared" si="10"/>
        <v>50.735294117647058</v>
      </c>
      <c r="O85" s="383">
        <v>4000</v>
      </c>
      <c r="P85" s="383">
        <v>1970</v>
      </c>
      <c r="Q85" s="383">
        <f t="shared" si="11"/>
        <v>49.262315578894722</v>
      </c>
      <c r="R85" s="383">
        <v>2029</v>
      </c>
      <c r="S85" s="383">
        <f t="shared" si="12"/>
        <v>50.737684421105278</v>
      </c>
      <c r="T85" s="392">
        <v>3786</v>
      </c>
      <c r="U85" s="386" t="s">
        <v>365</v>
      </c>
      <c r="V85" s="394" t="s">
        <v>751</v>
      </c>
    </row>
    <row r="86" spans="1:30" s="378" customFormat="1" x14ac:dyDescent="0.25">
      <c r="A86" s="379">
        <v>8</v>
      </c>
      <c r="C86" s="380" t="s">
        <v>104</v>
      </c>
      <c r="D86" s="380" t="s">
        <v>775</v>
      </c>
      <c r="E86" s="383">
        <v>3750</v>
      </c>
      <c r="F86" s="383">
        <v>1740</v>
      </c>
      <c r="G86" s="383">
        <v>5780</v>
      </c>
      <c r="H86" s="383">
        <v>2000</v>
      </c>
      <c r="I86" s="383">
        <v>2360</v>
      </c>
      <c r="J86" s="383">
        <v>2755</v>
      </c>
      <c r="K86" s="383">
        <v>1420</v>
      </c>
      <c r="L86" s="384">
        <f t="shared" si="9"/>
        <v>51.542649727767696</v>
      </c>
      <c r="M86" s="383">
        <v>1335</v>
      </c>
      <c r="N86" s="384">
        <f t="shared" si="10"/>
        <v>48.457350272232304</v>
      </c>
      <c r="O86" s="383">
        <v>3050</v>
      </c>
      <c r="P86" s="383">
        <v>1645</v>
      </c>
      <c r="Q86" s="383">
        <f t="shared" si="11"/>
        <v>53.934426229508198</v>
      </c>
      <c r="R86" s="383">
        <v>1405</v>
      </c>
      <c r="S86" s="383">
        <f t="shared" si="12"/>
        <v>46.065573770491802</v>
      </c>
      <c r="T86" s="392">
        <v>3786</v>
      </c>
      <c r="U86" s="386" t="s">
        <v>365</v>
      </c>
      <c r="V86" s="394" t="s">
        <v>752</v>
      </c>
    </row>
    <row r="87" spans="1:30" s="378" customFormat="1" x14ac:dyDescent="0.25">
      <c r="A87" s="379">
        <v>9</v>
      </c>
      <c r="C87" s="380" t="s">
        <v>781</v>
      </c>
      <c r="D87" s="380" t="s">
        <v>780</v>
      </c>
      <c r="E87" s="383">
        <v>3750</v>
      </c>
      <c r="F87" s="383">
        <v>1740</v>
      </c>
      <c r="G87" s="383">
        <v>5780</v>
      </c>
      <c r="H87" s="383">
        <v>2000</v>
      </c>
      <c r="I87" s="383">
        <v>2360</v>
      </c>
      <c r="J87" s="383">
        <v>3730</v>
      </c>
      <c r="K87" s="383">
        <v>1715</v>
      </c>
      <c r="L87" s="384">
        <f t="shared" si="9"/>
        <v>46.164199192462988</v>
      </c>
      <c r="M87" s="383">
        <v>2000</v>
      </c>
      <c r="N87" s="384">
        <f t="shared" si="10"/>
        <v>53.835800807537012</v>
      </c>
      <c r="O87" s="383">
        <v>3730</v>
      </c>
      <c r="P87" s="383">
        <v>1715</v>
      </c>
      <c r="Q87" s="383">
        <f t="shared" si="11"/>
        <v>46.164199192462988</v>
      </c>
      <c r="R87" s="383">
        <v>2000</v>
      </c>
      <c r="S87" s="383">
        <f t="shared" si="12"/>
        <v>53.835800807537012</v>
      </c>
      <c r="T87" s="386">
        <v>5.4409999999999998</v>
      </c>
      <c r="U87" s="386">
        <v>4.556</v>
      </c>
      <c r="V87" s="395" t="s">
        <v>753</v>
      </c>
    </row>
    <row r="88" spans="1:30" s="379" customFormat="1" x14ac:dyDescent="0.25">
      <c r="C88" s="396"/>
      <c r="D88" s="396"/>
      <c r="E88" s="383" t="s">
        <v>754</v>
      </c>
      <c r="F88" s="383" t="s">
        <v>764</v>
      </c>
      <c r="G88" s="383" t="s">
        <v>765</v>
      </c>
      <c r="H88" s="383" t="s">
        <v>755</v>
      </c>
      <c r="I88" s="383" t="s">
        <v>756</v>
      </c>
      <c r="J88" s="383" t="s">
        <v>757</v>
      </c>
      <c r="K88" s="383" t="s">
        <v>766</v>
      </c>
      <c r="L88" s="383" t="s">
        <v>767</v>
      </c>
      <c r="M88" s="383" t="s">
        <v>758</v>
      </c>
      <c r="N88" s="383" t="s">
        <v>768</v>
      </c>
      <c r="O88" s="383" t="s">
        <v>759</v>
      </c>
      <c r="P88" s="383" t="s">
        <v>760</v>
      </c>
      <c r="Q88" s="383" t="s">
        <v>478</v>
      </c>
      <c r="R88" s="383" t="s">
        <v>761</v>
      </c>
      <c r="S88" s="383" t="s">
        <v>476</v>
      </c>
      <c r="T88" s="386" t="s">
        <v>762</v>
      </c>
      <c r="U88" s="383" t="s">
        <v>763</v>
      </c>
      <c r="V88" s="396"/>
    </row>
    <row r="94" spans="1:30" s="151" customFormat="1" ht="14.4" thickBot="1" x14ac:dyDescent="0.3">
      <c r="A94" s="414"/>
      <c r="B94" s="414"/>
      <c r="C94" s="414"/>
      <c r="D94" s="414"/>
      <c r="E94" s="435" t="s">
        <v>884</v>
      </c>
      <c r="F94" s="433" t="s">
        <v>883</v>
      </c>
      <c r="G94" s="433" t="s">
        <v>882</v>
      </c>
      <c r="H94" s="433" t="s">
        <v>881</v>
      </c>
      <c r="I94" s="433" t="s">
        <v>880</v>
      </c>
      <c r="J94" s="433" t="s">
        <v>879</v>
      </c>
      <c r="K94" s="433"/>
      <c r="L94" s="433"/>
      <c r="M94" s="433"/>
      <c r="N94" s="433"/>
      <c r="O94" s="436" t="s">
        <v>878</v>
      </c>
      <c r="P94" s="436" t="s">
        <v>877</v>
      </c>
      <c r="Q94" s="436" t="s">
        <v>937</v>
      </c>
      <c r="R94" s="433" t="s">
        <v>876</v>
      </c>
      <c r="S94" s="433" t="s">
        <v>938</v>
      </c>
      <c r="T94" s="433" t="s">
        <v>875</v>
      </c>
      <c r="U94" s="433" t="s">
        <v>874</v>
      </c>
      <c r="V94" s="414"/>
      <c r="W94" s="414"/>
      <c r="X94" s="414"/>
      <c r="Y94" s="414"/>
      <c r="Z94" s="414"/>
      <c r="AA94" s="414"/>
      <c r="AB94" s="414"/>
      <c r="AC94" s="414"/>
      <c r="AD94" s="414"/>
    </row>
    <row r="95" spans="1:30" s="151" customFormat="1" ht="14.4" thickBot="1" x14ac:dyDescent="0.3">
      <c r="A95" s="464"/>
      <c r="B95" s="464"/>
      <c r="C95" s="464"/>
      <c r="D95" s="464"/>
      <c r="E95" s="503" t="s">
        <v>921</v>
      </c>
      <c r="F95" s="504" t="s">
        <v>922</v>
      </c>
      <c r="G95" s="504" t="s">
        <v>923</v>
      </c>
      <c r="H95" s="504" t="s">
        <v>924</v>
      </c>
      <c r="I95" s="504" t="s">
        <v>925</v>
      </c>
      <c r="J95" s="504" t="s">
        <v>926</v>
      </c>
      <c r="K95" s="504" t="s">
        <v>927</v>
      </c>
      <c r="L95" s="504"/>
      <c r="M95" s="504" t="s">
        <v>928</v>
      </c>
      <c r="N95" s="504"/>
      <c r="O95" s="504" t="s">
        <v>929</v>
      </c>
      <c r="P95" s="504" t="s">
        <v>930</v>
      </c>
      <c r="Q95" s="504"/>
      <c r="R95" s="504" t="s">
        <v>931</v>
      </c>
      <c r="S95" s="504"/>
      <c r="T95" s="504" t="s">
        <v>932</v>
      </c>
      <c r="U95" s="505" t="s">
        <v>933</v>
      </c>
      <c r="V95" s="503"/>
      <c r="X95" s="464"/>
      <c r="Y95" s="492"/>
    </row>
    <row r="96" spans="1:30" ht="14.25" customHeight="1" x14ac:dyDescent="0.25">
      <c r="A96" s="376"/>
      <c r="B96" s="376"/>
      <c r="C96" s="376"/>
      <c r="D96" s="376"/>
      <c r="E96" s="360" t="s">
        <v>837</v>
      </c>
      <c r="F96" s="360" t="s">
        <v>824</v>
      </c>
      <c r="G96" s="360" t="s">
        <v>825</v>
      </c>
      <c r="H96" s="360" t="s">
        <v>826</v>
      </c>
      <c r="I96" s="360" t="s">
        <v>827</v>
      </c>
      <c r="J96" s="360" t="s">
        <v>828</v>
      </c>
      <c r="K96" s="360" t="s">
        <v>829</v>
      </c>
      <c r="L96" s="360" t="s">
        <v>831</v>
      </c>
      <c r="M96" s="360" t="s">
        <v>830</v>
      </c>
      <c r="N96" s="360" t="s">
        <v>832</v>
      </c>
      <c r="O96" s="360" t="s">
        <v>944</v>
      </c>
      <c r="P96" s="360" t="s">
        <v>813</v>
      </c>
      <c r="Q96" s="360" t="s">
        <v>833</v>
      </c>
      <c r="R96" s="360" t="s">
        <v>838</v>
      </c>
      <c r="S96" s="360" t="s">
        <v>834</v>
      </c>
      <c r="T96" s="360" t="s">
        <v>814</v>
      </c>
      <c r="U96" s="360" t="s">
        <v>815</v>
      </c>
      <c r="V96" s="377"/>
      <c r="W96" s="358"/>
      <c r="X96" s="358"/>
      <c r="Y96" s="358"/>
      <c r="Z96" s="358"/>
      <c r="AA96" s="358"/>
      <c r="AB96" s="358"/>
      <c r="AC96" s="358"/>
      <c r="AD96" s="358"/>
    </row>
    <row r="97" spans="5:22" x14ac:dyDescent="0.25">
      <c r="E97" s="466" t="s">
        <v>845</v>
      </c>
      <c r="F97" s="379" t="s">
        <v>844</v>
      </c>
      <c r="G97" s="379" t="s">
        <v>843</v>
      </c>
      <c r="H97" s="379" t="s">
        <v>842</v>
      </c>
      <c r="I97" s="379" t="s">
        <v>841</v>
      </c>
      <c r="J97" s="379" t="s">
        <v>939</v>
      </c>
      <c r="K97" s="379" t="s">
        <v>940</v>
      </c>
      <c r="L97" s="379" t="s">
        <v>616</v>
      </c>
      <c r="M97" s="379" t="s">
        <v>941</v>
      </c>
      <c r="N97" s="379" t="s">
        <v>615</v>
      </c>
      <c r="O97" s="528" t="s">
        <v>840</v>
      </c>
      <c r="P97" s="528" t="s">
        <v>942</v>
      </c>
      <c r="Q97" s="528" t="s">
        <v>946</v>
      </c>
      <c r="R97" s="528" t="s">
        <v>943</v>
      </c>
      <c r="S97" s="528" t="s">
        <v>947</v>
      </c>
      <c r="T97" s="528" t="s">
        <v>839</v>
      </c>
      <c r="U97" s="379" t="s">
        <v>945</v>
      </c>
      <c r="V97" s="438"/>
    </row>
    <row r="102" spans="5:22" x14ac:dyDescent="0.25">
      <c r="E102" s="466" t="s">
        <v>845</v>
      </c>
      <c r="F102" s="379" t="s">
        <v>844</v>
      </c>
      <c r="G102" s="379" t="s">
        <v>843</v>
      </c>
      <c r="H102" s="379" t="s">
        <v>842</v>
      </c>
      <c r="I102" s="379" t="s">
        <v>841</v>
      </c>
      <c r="J102" s="379" t="s">
        <v>948</v>
      </c>
      <c r="K102" s="379" t="s">
        <v>949</v>
      </c>
      <c r="L102" s="379" t="s">
        <v>950</v>
      </c>
      <c r="M102" s="379" t="s">
        <v>941</v>
      </c>
      <c r="N102" s="379" t="s">
        <v>950</v>
      </c>
      <c r="O102" s="528" t="s">
        <v>951</v>
      </c>
      <c r="P102" s="528" t="s">
        <v>952</v>
      </c>
      <c r="Q102" s="528" t="s">
        <v>953</v>
      </c>
      <c r="R102" s="528" t="s">
        <v>954</v>
      </c>
      <c r="S102" s="528" t="s">
        <v>955</v>
      </c>
      <c r="T102" s="528" t="s">
        <v>839</v>
      </c>
      <c r="U102" s="379" t="s">
        <v>956</v>
      </c>
      <c r="V102" s="438"/>
    </row>
  </sheetData>
  <mergeCells count="8">
    <mergeCell ref="A3:F3"/>
    <mergeCell ref="A4:J4"/>
    <mergeCell ref="A18:J18"/>
    <mergeCell ref="C19:D19"/>
    <mergeCell ref="A77:F77"/>
    <mergeCell ref="C45:D45"/>
    <mergeCell ref="A60:K60"/>
    <mergeCell ref="C61:D61"/>
  </mergeCells>
  <hyperlinks>
    <hyperlink ref="V81" r:id="rId1" xr:uid="{00000000-0004-0000-0200-000000000000}"/>
    <hyperlink ref="V85" r:id="rId2" xr:uid="{00000000-0004-0000-0200-000001000000}"/>
    <hyperlink ref="V86" r:id="rId3" xr:uid="{00000000-0004-0000-0200-000002000000}"/>
    <hyperlink ref="V84" r:id="rId4" xr:uid="{00000000-0004-0000-0200-000003000000}"/>
    <hyperlink ref="V80" r:id="rId5" tooltip="http://giaxetainhapkhau.com/mini-bus-16-cho-iveco-daily-2020-euro-4-1189187.html" xr:uid="{00000000-0004-0000-0200-000004000000}"/>
    <hyperlink ref="V47" r:id="rId6" xr:uid="{00000000-0004-0000-0200-000005000000}"/>
    <hyperlink ref="V49" r:id="rId7" xr:uid="{00000000-0004-0000-0200-000006000000}"/>
    <hyperlink ref="V50" r:id="rId8" xr:uid="{00000000-0004-0000-0200-000007000000}"/>
    <hyperlink ref="V54" r:id="rId9" xr:uid="{00000000-0004-0000-0200-000008000000}"/>
    <hyperlink ref="V66" r:id="rId10" xr:uid="{00000000-0004-0000-0200-000009000000}"/>
    <hyperlink ref="V62" r:id="rId11" xr:uid="{00000000-0004-0000-0200-00000A000000}"/>
    <hyperlink ref="V65" r:id="rId12" xr:uid="{00000000-0004-0000-0200-00000B000000}"/>
    <hyperlink ref="V63" r:id="rId13" tooltip="https://xetai-hyundai.com/san-pham/xe-du-lich-jac-16-cho-sunray-m628-banh-doi.html http://otohuytan.com/xe-du-lich/16-cho-jac-sunray-m628.html" xr:uid="{00000000-0004-0000-0200-00000C000000}"/>
    <hyperlink ref="V68" r:id="rId14" xr:uid="{00000000-0004-0000-0200-00000D000000}"/>
    <hyperlink ref="V64" r:id="rId15" xr:uid="{00000000-0004-0000-0200-00000E000000}"/>
    <hyperlink ref="AB67" r:id="rId16" xr:uid="{00000000-0004-0000-0200-00000F000000}"/>
    <hyperlink ref="AA62" r:id="rId17" xr:uid="{00000000-0004-0000-0200-000010000000}"/>
    <hyperlink ref="AA7" r:id="rId18" xr:uid="{00000000-0004-0000-0200-000011000000}"/>
    <hyperlink ref="AA8" r:id="rId19" xr:uid="{00000000-0004-0000-0200-000012000000}"/>
    <hyperlink ref="AA9" r:id="rId20" xr:uid="{00000000-0004-0000-0200-000013000000}"/>
    <hyperlink ref="AI9" r:id="rId21" xr:uid="{00000000-0004-0000-0200-000014000000}"/>
    <hyperlink ref="AA10" r:id="rId22" xr:uid="{00000000-0004-0000-0200-000015000000}"/>
    <hyperlink ref="AB10" r:id="rId23" xr:uid="{00000000-0004-0000-0200-000016000000}"/>
    <hyperlink ref="AA11" r:id="rId24" xr:uid="{00000000-0004-0000-0200-000017000000}"/>
    <hyperlink ref="AA12" r:id="rId25" xr:uid="{00000000-0004-0000-0200-000018000000}"/>
    <hyperlink ref="AA13" r:id="rId26" xr:uid="{00000000-0004-0000-0200-000019000000}"/>
    <hyperlink ref="AB13" r:id="rId27" xr:uid="{00000000-0004-0000-0200-00001A000000}"/>
    <hyperlink ref="AA14" r:id="rId28" xr:uid="{00000000-0004-0000-0200-00001B000000}"/>
    <hyperlink ref="AB14" r:id="rId29" xr:uid="{00000000-0004-0000-0200-00001C000000}"/>
    <hyperlink ref="AA15" r:id="rId30" xr:uid="{00000000-0004-0000-0200-00001D000000}"/>
  </hyperlinks>
  <pageMargins left="0.7" right="0.7" top="0.75" bottom="0.75" header="0.3" footer="0.3"/>
  <pageSetup orientation="portrait" horizontalDpi="300" verticalDpi="30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7"/>
  <sheetViews>
    <sheetView topLeftCell="A40" workbookViewId="0">
      <selection activeCell="F78" sqref="F78"/>
    </sheetView>
  </sheetViews>
  <sheetFormatPr defaultRowHeight="13.8" x14ac:dyDescent="0.25"/>
  <cols>
    <col min="1" max="1" width="3.59765625" bestFit="1" customWidth="1"/>
    <col min="2" max="2" width="9" bestFit="1" customWidth="1"/>
    <col min="3" max="3" width="13.296875" bestFit="1" customWidth="1"/>
    <col min="5" max="11" width="12.09765625" bestFit="1" customWidth="1"/>
    <col min="12" max="12" width="12" bestFit="1" customWidth="1"/>
    <col min="13" max="13" width="11" bestFit="1" customWidth="1"/>
    <col min="14" max="14" width="12" bestFit="1" customWidth="1"/>
    <col min="15" max="15" width="13.296875" bestFit="1" customWidth="1"/>
    <col min="16" max="16" width="12.09765625" bestFit="1" customWidth="1"/>
    <col min="17" max="17" width="12" bestFit="1" customWidth="1"/>
    <col min="18" max="18" width="12.09765625" bestFit="1" customWidth="1"/>
    <col min="19" max="19" width="12" bestFit="1" customWidth="1"/>
    <col min="20" max="20" width="11.3984375" bestFit="1" customWidth="1"/>
    <col min="21" max="21" width="12.09765625" bestFit="1" customWidth="1"/>
    <col min="22" max="22" width="255.796875" bestFit="1" customWidth="1"/>
    <col min="23" max="23" width="8.59765625" bestFit="1" customWidth="1"/>
    <col min="24" max="24" width="37.796875" customWidth="1"/>
    <col min="25" max="25" width="32.3984375" customWidth="1"/>
    <col min="26" max="26" width="11.3984375" bestFit="1" customWidth="1"/>
    <col min="27" max="27" width="64.296875" bestFit="1" customWidth="1"/>
    <col min="28" max="28" width="96.3984375" customWidth="1"/>
  </cols>
  <sheetData>
    <row r="1" spans="1:31" s="557" customFormat="1" x14ac:dyDescent="0.25">
      <c r="A1" s="555"/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  <c r="M1" s="1073"/>
      <c r="N1" s="1073"/>
      <c r="O1" s="1073"/>
      <c r="P1" s="1073"/>
      <c r="Q1" s="555"/>
      <c r="R1" s="556"/>
      <c r="S1" s="556"/>
      <c r="T1" s="556"/>
      <c r="U1" s="556"/>
    </row>
    <row r="2" spans="1:31" s="557" customFormat="1" x14ac:dyDescent="0.25">
      <c r="A2" s="555"/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  <c r="O2" s="1073"/>
      <c r="P2" s="1073"/>
      <c r="Q2" s="555"/>
      <c r="R2" s="556"/>
      <c r="S2" s="556"/>
      <c r="T2" s="556"/>
      <c r="U2" s="556"/>
    </row>
    <row r="3" spans="1:31" s="557" customFormat="1" x14ac:dyDescent="0.25">
      <c r="A3" s="1074" t="s">
        <v>957</v>
      </c>
      <c r="B3" s="1074"/>
      <c r="C3" s="1074"/>
      <c r="D3" s="1074"/>
      <c r="E3" s="1074"/>
      <c r="F3" s="1074"/>
      <c r="G3" s="1074"/>
      <c r="H3" s="1074"/>
      <c r="I3" s="1074"/>
      <c r="J3" s="1074"/>
      <c r="K3" s="558"/>
      <c r="L3" s="558"/>
      <c r="M3" s="558"/>
      <c r="N3" s="558"/>
      <c r="O3" s="556"/>
      <c r="P3" s="556"/>
      <c r="Q3" s="556"/>
      <c r="R3" s="556"/>
      <c r="S3" s="556"/>
      <c r="T3" s="556"/>
      <c r="U3" s="556"/>
    </row>
    <row r="4" spans="1:31" s="565" customFormat="1" ht="16.2" x14ac:dyDescent="0.25">
      <c r="A4" s="559" t="s">
        <v>3</v>
      </c>
      <c r="B4" s="559"/>
      <c r="C4" s="1075" t="s">
        <v>5</v>
      </c>
      <c r="D4" s="1075"/>
      <c r="E4" s="560" t="s">
        <v>0</v>
      </c>
      <c r="F4" s="560" t="s">
        <v>165</v>
      </c>
      <c r="G4" s="560" t="s">
        <v>958</v>
      </c>
      <c r="H4" s="560" t="s">
        <v>959</v>
      </c>
      <c r="I4" s="560" t="s">
        <v>960</v>
      </c>
      <c r="J4" s="560" t="s">
        <v>961</v>
      </c>
      <c r="K4" s="560" t="s">
        <v>962</v>
      </c>
      <c r="L4" s="560" t="s">
        <v>963</v>
      </c>
      <c r="M4" s="560" t="s">
        <v>964</v>
      </c>
      <c r="N4" s="560" t="s">
        <v>965</v>
      </c>
      <c r="O4" s="560" t="s">
        <v>1</v>
      </c>
      <c r="P4" s="560" t="s">
        <v>966</v>
      </c>
      <c r="Q4" s="560" t="s">
        <v>967</v>
      </c>
      <c r="R4" s="560" t="s">
        <v>968</v>
      </c>
      <c r="S4" s="560" t="s">
        <v>969</v>
      </c>
      <c r="T4" s="560" t="s">
        <v>970</v>
      </c>
      <c r="U4" s="561" t="s">
        <v>971</v>
      </c>
      <c r="V4" s="562" t="s">
        <v>405</v>
      </c>
      <c r="W4" s="562" t="s">
        <v>404</v>
      </c>
      <c r="X4" s="562" t="s">
        <v>972</v>
      </c>
      <c r="Y4" s="562" t="s">
        <v>171</v>
      </c>
      <c r="Z4" s="562" t="s">
        <v>973</v>
      </c>
      <c r="AA4" s="563" t="s">
        <v>172</v>
      </c>
      <c r="AB4" s="562" t="s">
        <v>974</v>
      </c>
      <c r="AC4" s="564" t="s">
        <v>975</v>
      </c>
    </row>
    <row r="5" spans="1:31" s="565" customFormat="1" ht="27.6" x14ac:dyDescent="0.25">
      <c r="A5" s="566">
        <v>1</v>
      </c>
      <c r="B5" s="567">
        <v>62133154</v>
      </c>
      <c r="C5" s="568" t="s">
        <v>10</v>
      </c>
      <c r="D5" s="568" t="s">
        <v>976</v>
      </c>
      <c r="E5" s="569">
        <v>4085</v>
      </c>
      <c r="F5" s="569">
        <v>1705</v>
      </c>
      <c r="G5" s="569">
        <v>7410</v>
      </c>
      <c r="H5" s="569">
        <v>2070</v>
      </c>
      <c r="I5" s="569">
        <v>2770</v>
      </c>
      <c r="J5" s="569">
        <v>4260</v>
      </c>
      <c r="K5" s="569">
        <v>1970</v>
      </c>
      <c r="L5" s="569">
        <f>100*K5/(K5+M5)</f>
        <v>46.244131455399064</v>
      </c>
      <c r="M5" s="569">
        <v>2290</v>
      </c>
      <c r="N5" s="569">
        <f>100-L5</f>
        <v>53.755868544600936</v>
      </c>
      <c r="O5" s="569">
        <v>6460</v>
      </c>
      <c r="P5" s="569">
        <v>2500</v>
      </c>
      <c r="Q5" s="569">
        <f>100*P5/(P5+R5)</f>
        <v>38.699690402476783</v>
      </c>
      <c r="R5" s="569">
        <v>3960</v>
      </c>
      <c r="S5" s="569">
        <f>100-Q5</f>
        <v>61.300309597523217</v>
      </c>
      <c r="T5" s="569">
        <v>6.4</v>
      </c>
      <c r="U5" s="570">
        <v>5.375</v>
      </c>
      <c r="V5" s="569">
        <v>1980</v>
      </c>
      <c r="W5" s="569">
        <v>115</v>
      </c>
      <c r="X5" s="569" t="s">
        <v>977</v>
      </c>
      <c r="Y5" s="569">
        <v>419.15</v>
      </c>
      <c r="Z5" s="571">
        <v>0.93</v>
      </c>
      <c r="AA5" s="570">
        <v>389.81</v>
      </c>
      <c r="AB5" s="572" t="s">
        <v>978</v>
      </c>
      <c r="AC5" s="564"/>
    </row>
    <row r="6" spans="1:31" s="574" customFormat="1" x14ac:dyDescent="0.25">
      <c r="A6" s="566">
        <v>2</v>
      </c>
      <c r="B6" s="567">
        <v>62132431</v>
      </c>
      <c r="C6" s="568" t="s">
        <v>783</v>
      </c>
      <c r="D6" s="568" t="s">
        <v>979</v>
      </c>
      <c r="E6" s="569">
        <v>4085</v>
      </c>
      <c r="F6" s="569">
        <v>1705</v>
      </c>
      <c r="G6" s="569">
        <v>7080</v>
      </c>
      <c r="H6" s="569">
        <v>2040</v>
      </c>
      <c r="I6" s="569">
        <v>2780</v>
      </c>
      <c r="J6" s="569">
        <v>4105</v>
      </c>
      <c r="K6" s="569">
        <v>2100</v>
      </c>
      <c r="L6" s="569">
        <f t="shared" ref="L6:L10" si="0">100*K6/(K6+M6)</f>
        <v>51.282051282051285</v>
      </c>
      <c r="M6" s="569">
        <v>1995</v>
      </c>
      <c r="N6" s="569">
        <f t="shared" ref="N6:N10" si="1">100-L6</f>
        <v>48.717948717948715</v>
      </c>
      <c r="O6" s="569">
        <v>6505</v>
      </c>
      <c r="P6" s="569">
        <v>2460</v>
      </c>
      <c r="Q6" s="569">
        <f t="shared" ref="Q6:Q10" si="2">100*P6/(P6+R6)</f>
        <v>37.817063797079172</v>
      </c>
      <c r="R6" s="569">
        <v>4045</v>
      </c>
      <c r="S6" s="569">
        <f t="shared" ref="S6:S10" si="3">100-Q6</f>
        <v>62.182936202920828</v>
      </c>
      <c r="T6" s="569">
        <v>5.38</v>
      </c>
      <c r="U6" s="570">
        <v>5.375</v>
      </c>
      <c r="V6" s="569">
        <v>2022.5</v>
      </c>
      <c r="W6" s="569">
        <v>115</v>
      </c>
      <c r="X6" s="569" t="s">
        <v>980</v>
      </c>
      <c r="Y6" s="569">
        <v>505.75</v>
      </c>
      <c r="Z6" s="571">
        <v>0.93</v>
      </c>
      <c r="AA6" s="570">
        <v>470.35</v>
      </c>
      <c r="AB6" s="572" t="s">
        <v>981</v>
      </c>
      <c r="AC6" s="573"/>
    </row>
    <row r="7" spans="1:31" s="574" customFormat="1" x14ac:dyDescent="0.25">
      <c r="A7" s="566">
        <v>3</v>
      </c>
      <c r="B7" s="567">
        <v>62131533</v>
      </c>
      <c r="C7" s="568" t="s">
        <v>982</v>
      </c>
      <c r="D7" s="568" t="s">
        <v>125</v>
      </c>
      <c r="E7" s="569">
        <v>4085</v>
      </c>
      <c r="F7" s="569">
        <v>1735</v>
      </c>
      <c r="G7" s="569">
        <v>7620</v>
      </c>
      <c r="H7" s="569">
        <v>2090</v>
      </c>
      <c r="I7" s="569">
        <v>2855</v>
      </c>
      <c r="J7" s="569">
        <v>4600</v>
      </c>
      <c r="K7" s="569">
        <v>2140</v>
      </c>
      <c r="L7" s="569">
        <f t="shared" si="0"/>
        <v>46.521739130434781</v>
      </c>
      <c r="M7" s="569">
        <v>2460</v>
      </c>
      <c r="N7" s="569">
        <f t="shared" si="1"/>
        <v>53.478260869565219</v>
      </c>
      <c r="O7" s="569">
        <v>6900</v>
      </c>
      <c r="P7" s="569">
        <v>2500</v>
      </c>
      <c r="Q7" s="569">
        <f t="shared" si="2"/>
        <v>36.231884057971016</v>
      </c>
      <c r="R7" s="569">
        <v>4400</v>
      </c>
      <c r="S7" s="569">
        <f t="shared" si="3"/>
        <v>63.768115942028984</v>
      </c>
      <c r="T7" s="569">
        <v>6.62</v>
      </c>
      <c r="U7" s="570">
        <v>5.375</v>
      </c>
      <c r="V7" s="569">
        <v>2200</v>
      </c>
      <c r="W7" s="569">
        <v>118</v>
      </c>
      <c r="X7" s="569" t="s">
        <v>983</v>
      </c>
      <c r="Y7" s="569" t="s">
        <v>984</v>
      </c>
      <c r="Z7" s="569">
        <v>0.93500000000000005</v>
      </c>
      <c r="AA7" s="570">
        <v>434.07</v>
      </c>
      <c r="AB7" s="572" t="s">
        <v>985</v>
      </c>
      <c r="AC7" s="575" t="s">
        <v>986</v>
      </c>
    </row>
    <row r="8" spans="1:31" s="574" customFormat="1" x14ac:dyDescent="0.25">
      <c r="A8" s="566">
        <v>4</v>
      </c>
      <c r="B8" s="567">
        <v>62130447</v>
      </c>
      <c r="C8" s="568" t="s">
        <v>987</v>
      </c>
      <c r="D8" s="568" t="s">
        <v>988</v>
      </c>
      <c r="E8" s="569">
        <v>4085</v>
      </c>
      <c r="F8" s="569">
        <v>1735</v>
      </c>
      <c r="G8" s="569">
        <v>7570</v>
      </c>
      <c r="H8" s="569">
        <v>2050</v>
      </c>
      <c r="I8" s="569">
        <v>2750</v>
      </c>
      <c r="J8" s="569">
        <v>4100</v>
      </c>
      <c r="K8" s="569">
        <v>1950</v>
      </c>
      <c r="L8" s="569">
        <f t="shared" si="0"/>
        <v>47.560975609756099</v>
      </c>
      <c r="M8" s="569">
        <v>2150</v>
      </c>
      <c r="N8" s="569">
        <f t="shared" si="1"/>
        <v>52.439024390243901</v>
      </c>
      <c r="O8" s="569">
        <v>6275</v>
      </c>
      <c r="P8" s="569">
        <v>2365</v>
      </c>
      <c r="Q8" s="569">
        <f t="shared" si="2"/>
        <v>37.689243027888445</v>
      </c>
      <c r="R8" s="569">
        <v>3910</v>
      </c>
      <c r="S8" s="569">
        <f t="shared" si="3"/>
        <v>62.310756972111555</v>
      </c>
      <c r="T8" s="569">
        <v>5.38</v>
      </c>
      <c r="U8" s="576">
        <v>5.375</v>
      </c>
      <c r="V8" s="569">
        <v>1955</v>
      </c>
      <c r="W8" s="569">
        <v>115</v>
      </c>
      <c r="X8" s="569" t="s">
        <v>989</v>
      </c>
      <c r="Y8" s="569">
        <v>424.75</v>
      </c>
      <c r="Z8" s="569">
        <v>0.93500000000000005</v>
      </c>
      <c r="AA8" s="570">
        <v>397.14</v>
      </c>
      <c r="AB8" s="572" t="s">
        <v>990</v>
      </c>
      <c r="AC8" s="573"/>
    </row>
    <row r="9" spans="1:31" s="574" customFormat="1" x14ac:dyDescent="0.25">
      <c r="A9" s="566">
        <v>5</v>
      </c>
      <c r="B9" s="567">
        <v>62132483</v>
      </c>
      <c r="C9" s="568" t="s">
        <v>991</v>
      </c>
      <c r="D9" s="568" t="s">
        <v>299</v>
      </c>
      <c r="E9" s="569">
        <v>4175</v>
      </c>
      <c r="F9" s="569">
        <v>1890</v>
      </c>
      <c r="G9" s="569">
        <v>8285</v>
      </c>
      <c r="H9" s="569">
        <v>2310</v>
      </c>
      <c r="I9" s="569">
        <v>3130</v>
      </c>
      <c r="J9" s="569">
        <v>6000</v>
      </c>
      <c r="K9" s="569">
        <v>2820</v>
      </c>
      <c r="L9" s="569">
        <f t="shared" si="0"/>
        <v>47</v>
      </c>
      <c r="M9" s="569">
        <v>3180</v>
      </c>
      <c r="N9" s="569">
        <f t="shared" si="1"/>
        <v>53</v>
      </c>
      <c r="O9" s="569">
        <v>8700</v>
      </c>
      <c r="P9" s="569">
        <v>4089</v>
      </c>
      <c r="Q9" s="569">
        <f t="shared" si="2"/>
        <v>47</v>
      </c>
      <c r="R9" s="569">
        <v>4611</v>
      </c>
      <c r="S9" s="569">
        <f t="shared" si="3"/>
        <v>53</v>
      </c>
      <c r="T9" s="569">
        <v>5.5949999999999998</v>
      </c>
      <c r="U9" s="570">
        <v>5.375</v>
      </c>
      <c r="V9" s="569">
        <v>2305.5</v>
      </c>
      <c r="W9" s="569">
        <v>118</v>
      </c>
      <c r="X9" s="569" t="s">
        <v>992</v>
      </c>
      <c r="Y9" s="569">
        <v>437.45</v>
      </c>
      <c r="Z9" s="569">
        <v>0.93300000000000005</v>
      </c>
      <c r="AA9" s="570">
        <v>408.14</v>
      </c>
      <c r="AB9" s="568" t="s">
        <v>993</v>
      </c>
      <c r="AC9" s="573"/>
    </row>
    <row r="10" spans="1:31" s="574" customFormat="1" x14ac:dyDescent="0.25">
      <c r="A10" s="566">
        <v>6</v>
      </c>
      <c r="B10" s="567">
        <v>62130643</v>
      </c>
      <c r="C10" s="568" t="s">
        <v>994</v>
      </c>
      <c r="D10" s="568" t="s">
        <v>995</v>
      </c>
      <c r="E10" s="569">
        <v>4085</v>
      </c>
      <c r="F10" s="569">
        <v>1705</v>
      </c>
      <c r="G10" s="569">
        <v>7028</v>
      </c>
      <c r="H10" s="569">
        <v>1873</v>
      </c>
      <c r="I10" s="569">
        <v>1724</v>
      </c>
      <c r="J10" s="569">
        <v>4400</v>
      </c>
      <c r="K10" s="569">
        <v>1965</v>
      </c>
      <c r="L10" s="569">
        <f t="shared" si="0"/>
        <v>44.659090909090907</v>
      </c>
      <c r="M10" s="569">
        <v>2435</v>
      </c>
      <c r="N10" s="569">
        <f t="shared" si="1"/>
        <v>55.340909090909093</v>
      </c>
      <c r="O10" s="569">
        <v>6670</v>
      </c>
      <c r="P10" s="569">
        <v>2570</v>
      </c>
      <c r="Q10" s="569">
        <f t="shared" si="2"/>
        <v>38.530734632683661</v>
      </c>
      <c r="R10" s="569">
        <v>4100</v>
      </c>
      <c r="S10" s="569">
        <f t="shared" si="3"/>
        <v>61.469265367316339</v>
      </c>
      <c r="T10" s="569">
        <v>5.38</v>
      </c>
      <c r="U10" s="570">
        <v>5.375</v>
      </c>
      <c r="V10" s="569">
        <v>2050</v>
      </c>
      <c r="W10" s="569">
        <v>118</v>
      </c>
      <c r="X10" s="569" t="s">
        <v>996</v>
      </c>
      <c r="Y10" s="569">
        <v>424.6</v>
      </c>
      <c r="Z10" s="569">
        <v>0.93200000000000005</v>
      </c>
      <c r="AA10" s="570">
        <v>395.73</v>
      </c>
      <c r="AB10" s="572" t="s">
        <v>997</v>
      </c>
      <c r="AC10" s="573"/>
    </row>
    <row r="11" spans="1:31" s="565" customFormat="1" x14ac:dyDescent="0.25">
      <c r="E11" s="564" t="s">
        <v>998</v>
      </c>
      <c r="F11" s="564" t="s">
        <v>999</v>
      </c>
      <c r="G11" s="564" t="s">
        <v>1000</v>
      </c>
      <c r="H11" s="564" t="s">
        <v>1001</v>
      </c>
      <c r="I11" s="564" t="s">
        <v>1002</v>
      </c>
      <c r="J11" s="564" t="s">
        <v>1003</v>
      </c>
      <c r="K11" s="564" t="s">
        <v>1004</v>
      </c>
      <c r="L11" s="564" t="s">
        <v>1005</v>
      </c>
      <c r="M11" s="564" t="s">
        <v>1006</v>
      </c>
      <c r="N11" s="564" t="s">
        <v>1007</v>
      </c>
      <c r="O11" s="564" t="s">
        <v>1008</v>
      </c>
      <c r="P11" s="564" t="s">
        <v>1009</v>
      </c>
      <c r="Q11" s="564" t="s">
        <v>1010</v>
      </c>
      <c r="R11" s="564" t="s">
        <v>1011</v>
      </c>
      <c r="S11" s="564" t="s">
        <v>1012</v>
      </c>
      <c r="T11" s="564" t="s">
        <v>1013</v>
      </c>
      <c r="U11" s="577">
        <v>5.375</v>
      </c>
      <c r="V11" s="564" t="s">
        <v>1014</v>
      </c>
      <c r="W11" s="564" t="s">
        <v>1015</v>
      </c>
      <c r="X11" s="564"/>
      <c r="Y11" s="564" t="s">
        <v>1016</v>
      </c>
      <c r="Z11" s="564" t="s">
        <v>1017</v>
      </c>
      <c r="AA11" s="577" t="s">
        <v>1018</v>
      </c>
      <c r="AB11" s="564"/>
    </row>
    <row r="12" spans="1:31" s="565" customFormat="1" x14ac:dyDescent="0.25">
      <c r="A12" s="557"/>
      <c r="B12" s="557"/>
      <c r="C12" s="557"/>
      <c r="D12" s="557"/>
      <c r="E12" s="557"/>
      <c r="F12" s="557"/>
      <c r="G12" s="557"/>
      <c r="H12" s="557"/>
      <c r="I12" s="557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</row>
    <row r="13" spans="1:31" s="557" customFormat="1" x14ac:dyDescent="0.25">
      <c r="A13" s="1076" t="s">
        <v>1019</v>
      </c>
      <c r="B13" s="1077"/>
      <c r="C13" s="1077"/>
      <c r="D13" s="1077"/>
      <c r="E13" s="1077"/>
      <c r="F13" s="1077"/>
      <c r="G13" s="1077"/>
      <c r="H13" s="1077"/>
      <c r="I13" s="1077"/>
      <c r="J13" s="1077"/>
      <c r="K13" s="578"/>
      <c r="L13" s="578"/>
      <c r="M13" s="578"/>
      <c r="N13" s="578"/>
      <c r="O13" s="579"/>
      <c r="P13" s="579"/>
      <c r="Q13" s="579"/>
      <c r="R13" s="579"/>
      <c r="S13" s="579"/>
      <c r="T13" s="579"/>
      <c r="U13" s="579"/>
      <c r="V13" s="579"/>
      <c r="W13" s="579"/>
      <c r="X13" s="579"/>
      <c r="Y13" s="579"/>
      <c r="Z13" s="579"/>
      <c r="AA13" s="580"/>
      <c r="AB13" s="579"/>
      <c r="AC13" s="579"/>
      <c r="AD13" s="579"/>
      <c r="AE13" s="579"/>
    </row>
    <row r="14" spans="1:31" s="557" customFormat="1" ht="16.2" x14ac:dyDescent="0.25">
      <c r="A14" s="581" t="s">
        <v>3</v>
      </c>
      <c r="B14" s="581" t="s">
        <v>4</v>
      </c>
      <c r="C14" s="1071" t="s">
        <v>5</v>
      </c>
      <c r="D14" s="1072"/>
      <c r="E14" s="582" t="s">
        <v>0</v>
      </c>
      <c r="F14" s="583" t="s">
        <v>9</v>
      </c>
      <c r="G14" s="583" t="s">
        <v>1020</v>
      </c>
      <c r="H14" s="583" t="s">
        <v>1021</v>
      </c>
      <c r="I14" s="583" t="s">
        <v>1022</v>
      </c>
      <c r="J14" s="583" t="s">
        <v>1023</v>
      </c>
      <c r="K14" s="583" t="s">
        <v>1024</v>
      </c>
      <c r="L14" s="583" t="s">
        <v>263</v>
      </c>
      <c r="M14" s="583" t="s">
        <v>1025</v>
      </c>
      <c r="N14" s="583" t="s">
        <v>265</v>
      </c>
      <c r="O14" s="583" t="s">
        <v>1</v>
      </c>
      <c r="P14" s="583" t="s">
        <v>1026</v>
      </c>
      <c r="Q14" s="583" t="s">
        <v>267</v>
      </c>
      <c r="R14" s="583" t="s">
        <v>1027</v>
      </c>
      <c r="S14" s="583" t="s">
        <v>269</v>
      </c>
      <c r="T14" s="583" t="s">
        <v>1028</v>
      </c>
      <c r="U14" s="583" t="s">
        <v>1029</v>
      </c>
      <c r="V14" s="584" t="s">
        <v>1030</v>
      </c>
      <c r="W14" s="585" t="s">
        <v>404</v>
      </c>
      <c r="X14" s="585" t="s">
        <v>403</v>
      </c>
      <c r="Y14" s="586" t="s">
        <v>402</v>
      </c>
      <c r="Z14" s="580"/>
      <c r="AA14" s="580"/>
      <c r="AB14" s="580"/>
      <c r="AC14" s="580"/>
      <c r="AD14" s="580"/>
      <c r="AE14" s="580"/>
    </row>
    <row r="15" spans="1:31" s="557" customFormat="1" x14ac:dyDescent="0.25">
      <c r="A15" s="585">
        <v>9</v>
      </c>
      <c r="B15" s="587">
        <v>62130766</v>
      </c>
      <c r="C15" s="588" t="s">
        <v>104</v>
      </c>
      <c r="D15" s="588" t="s">
        <v>17</v>
      </c>
      <c r="E15" s="589" t="s">
        <v>1031</v>
      </c>
      <c r="F15" s="589" t="s">
        <v>1032</v>
      </c>
      <c r="G15" s="589" t="s">
        <v>1033</v>
      </c>
      <c r="H15" s="589" t="s">
        <v>1034</v>
      </c>
      <c r="I15" s="589" t="s">
        <v>1035</v>
      </c>
      <c r="J15" s="589" t="s">
        <v>1036</v>
      </c>
      <c r="K15" s="590">
        <v>2140</v>
      </c>
      <c r="L15" s="591">
        <f>K15*100/(K15+M15)</f>
        <v>46.521739130434781</v>
      </c>
      <c r="M15" s="590">
        <v>2460</v>
      </c>
      <c r="N15" s="591">
        <f>100-L15</f>
        <v>53.478260869565219</v>
      </c>
      <c r="O15" s="589" t="s">
        <v>1037</v>
      </c>
      <c r="P15" s="589" t="s">
        <v>72</v>
      </c>
      <c r="Q15" s="591">
        <f>P15*100/(P15+R15)</f>
        <v>36.231884057971016</v>
      </c>
      <c r="R15" s="592" t="s">
        <v>1038</v>
      </c>
      <c r="S15" s="591">
        <f>100-Q15</f>
        <v>63.768115942028984</v>
      </c>
      <c r="T15" s="590" t="s">
        <v>1039</v>
      </c>
      <c r="U15" s="590">
        <v>5.375</v>
      </c>
      <c r="V15" s="593" t="s">
        <v>1040</v>
      </c>
      <c r="W15" s="590">
        <v>115</v>
      </c>
      <c r="X15" s="590" t="s">
        <v>1041</v>
      </c>
      <c r="Y15" s="594">
        <v>333.4</v>
      </c>
      <c r="Z15" s="595" t="s">
        <v>1042</v>
      </c>
      <c r="AA15" s="596" t="s">
        <v>1043</v>
      </c>
      <c r="AB15" s="587" t="s">
        <v>1044</v>
      </c>
      <c r="AC15" s="596" t="s">
        <v>1045</v>
      </c>
      <c r="AD15" s="587" t="s">
        <v>1046</v>
      </c>
      <c r="AE15" s="597" t="s">
        <v>1047</v>
      </c>
    </row>
    <row r="16" spans="1:31" s="557" customFormat="1" x14ac:dyDescent="0.25">
      <c r="A16" s="598">
        <v>25</v>
      </c>
      <c r="B16" s="599">
        <v>62131989</v>
      </c>
      <c r="C16" s="600" t="s">
        <v>1048</v>
      </c>
      <c r="D16" s="601" t="s">
        <v>1049</v>
      </c>
      <c r="E16" s="602" t="s">
        <v>1050</v>
      </c>
      <c r="F16" s="603" t="s">
        <v>1051</v>
      </c>
      <c r="G16" s="604">
        <v>8180</v>
      </c>
      <c r="H16" s="604">
        <v>2300</v>
      </c>
      <c r="I16" s="604">
        <v>3100</v>
      </c>
      <c r="J16" s="604">
        <v>4070</v>
      </c>
      <c r="K16" s="604">
        <v>2080</v>
      </c>
      <c r="L16" s="591">
        <f>K16*100/(K16+M16)</f>
        <v>51.04294478527607</v>
      </c>
      <c r="M16" s="604">
        <v>1995</v>
      </c>
      <c r="N16" s="591">
        <f t="shared" ref="N16:N18" si="4">100-L16</f>
        <v>48.95705521472393</v>
      </c>
      <c r="O16" s="604">
        <v>6475</v>
      </c>
      <c r="P16" s="604">
        <v>2460</v>
      </c>
      <c r="Q16" s="591">
        <f t="shared" ref="Q16:Q18" si="5">P16*100/(P16+R16)</f>
        <v>37.992277992277991</v>
      </c>
      <c r="R16" s="605">
        <v>4015</v>
      </c>
      <c r="S16" s="591">
        <f t="shared" ref="S16:S18" si="6">100-Q16</f>
        <v>62.007722007722009</v>
      </c>
      <c r="T16" s="606" t="s">
        <v>1052</v>
      </c>
      <c r="U16" s="604">
        <v>4.1100000000000003</v>
      </c>
      <c r="V16" s="607" t="s">
        <v>1040</v>
      </c>
      <c r="W16" s="590">
        <v>118</v>
      </c>
      <c r="X16" s="590" t="s">
        <v>1053</v>
      </c>
      <c r="Y16" s="608">
        <v>302.875</v>
      </c>
      <c r="Z16" s="580" t="s">
        <v>1054</v>
      </c>
      <c r="AA16" s="609" t="s">
        <v>1055</v>
      </c>
      <c r="AB16" s="580" t="s">
        <v>1056</v>
      </c>
      <c r="AC16" s="610" t="s">
        <v>1057</v>
      </c>
      <c r="AD16" s="580"/>
      <c r="AE16" s="580"/>
    </row>
    <row r="17" spans="1:31" s="557" customFormat="1" x14ac:dyDescent="0.25">
      <c r="A17" s="585">
        <v>24</v>
      </c>
      <c r="B17" s="587">
        <v>62133236</v>
      </c>
      <c r="C17" s="611" t="s">
        <v>1058</v>
      </c>
      <c r="D17" s="612" t="s">
        <v>703</v>
      </c>
      <c r="E17" s="589" t="s">
        <v>1031</v>
      </c>
      <c r="F17" s="613" t="s">
        <v>1059</v>
      </c>
      <c r="G17" s="614">
        <v>7080</v>
      </c>
      <c r="H17" s="614">
        <v>2040</v>
      </c>
      <c r="I17" s="614">
        <v>2780</v>
      </c>
      <c r="J17" s="614">
        <v>4105</v>
      </c>
      <c r="K17" s="614">
        <v>2110</v>
      </c>
      <c r="L17" s="591">
        <f>K17*100/(K17+M17)</f>
        <v>51.400730816077953</v>
      </c>
      <c r="M17" s="614">
        <v>1995</v>
      </c>
      <c r="N17" s="591">
        <f t="shared" si="4"/>
        <v>48.599269183922047</v>
      </c>
      <c r="O17" s="614">
        <v>6505</v>
      </c>
      <c r="P17" s="614">
        <v>2460</v>
      </c>
      <c r="Q17" s="591">
        <f t="shared" si="5"/>
        <v>37.817063797079172</v>
      </c>
      <c r="R17" s="615">
        <v>4045</v>
      </c>
      <c r="S17" s="591">
        <f t="shared" si="6"/>
        <v>62.182936202920828</v>
      </c>
      <c r="T17" s="590" t="s">
        <v>1039</v>
      </c>
      <c r="U17" s="614">
        <v>5.375</v>
      </c>
      <c r="V17" s="607" t="s">
        <v>1040</v>
      </c>
      <c r="W17" s="590">
        <v>115</v>
      </c>
      <c r="X17" s="590" t="s">
        <v>980</v>
      </c>
      <c r="Y17" s="608">
        <v>395.75</v>
      </c>
      <c r="Z17" s="580" t="s">
        <v>1060</v>
      </c>
      <c r="AA17" s="609" t="s">
        <v>981</v>
      </c>
      <c r="AB17" s="580"/>
      <c r="AC17" s="580"/>
      <c r="AD17" s="580"/>
      <c r="AE17" s="580"/>
    </row>
    <row r="18" spans="1:31" s="557" customFormat="1" x14ac:dyDescent="0.25">
      <c r="A18" s="585">
        <v>10</v>
      </c>
      <c r="B18" s="587">
        <v>62130809</v>
      </c>
      <c r="C18" s="611" t="s">
        <v>1061</v>
      </c>
      <c r="D18" s="612" t="s">
        <v>105</v>
      </c>
      <c r="E18" s="616" t="s">
        <v>1062</v>
      </c>
      <c r="F18" s="617" t="s">
        <v>1051</v>
      </c>
      <c r="G18" s="618">
        <v>8730</v>
      </c>
      <c r="H18" s="618">
        <v>2300</v>
      </c>
      <c r="I18" s="618">
        <v>3100</v>
      </c>
      <c r="J18" s="618">
        <v>4100</v>
      </c>
      <c r="K18" s="618">
        <v>1950</v>
      </c>
      <c r="L18" s="591">
        <f>K18*100/(K18+M18)</f>
        <v>47.560975609756099</v>
      </c>
      <c r="M18" s="618">
        <v>2150</v>
      </c>
      <c r="N18" s="591">
        <f t="shared" si="4"/>
        <v>52.439024390243901</v>
      </c>
      <c r="O18" s="618">
        <v>6275</v>
      </c>
      <c r="P18" s="618">
        <v>2365</v>
      </c>
      <c r="Q18" s="591">
        <f t="shared" si="5"/>
        <v>37.689243027888445</v>
      </c>
      <c r="R18" s="619">
        <v>3910</v>
      </c>
      <c r="S18" s="591">
        <f t="shared" si="6"/>
        <v>62.310756972111555</v>
      </c>
      <c r="T18" s="620" t="s">
        <v>1063</v>
      </c>
      <c r="U18" s="618" t="s">
        <v>1064</v>
      </c>
      <c r="V18" s="607" t="s">
        <v>1040</v>
      </c>
      <c r="W18" s="590">
        <v>118</v>
      </c>
      <c r="X18" s="590" t="s">
        <v>1065</v>
      </c>
      <c r="Y18" s="608">
        <v>333.4</v>
      </c>
      <c r="Z18" s="580" t="s">
        <v>1042</v>
      </c>
      <c r="AA18" s="609" t="s">
        <v>1066</v>
      </c>
      <c r="AB18" s="580" t="s">
        <v>1067</v>
      </c>
      <c r="AC18" s="621" t="s">
        <v>1068</v>
      </c>
      <c r="AD18" s="580"/>
      <c r="AE18" s="580"/>
    </row>
    <row r="19" spans="1:31" s="557" customFormat="1" x14ac:dyDescent="0.25">
      <c r="A19" s="579"/>
      <c r="B19" s="579"/>
      <c r="C19" s="579"/>
      <c r="D19" s="579"/>
      <c r="E19" s="622" t="s">
        <v>1069</v>
      </c>
      <c r="F19" s="623" t="s">
        <v>1070</v>
      </c>
      <c r="G19" s="623" t="s">
        <v>1071</v>
      </c>
      <c r="H19" s="623" t="s">
        <v>1072</v>
      </c>
      <c r="I19" s="623" t="s">
        <v>1073</v>
      </c>
      <c r="J19" s="623" t="s">
        <v>1074</v>
      </c>
      <c r="K19" s="623" t="s">
        <v>1075</v>
      </c>
      <c r="L19" s="623" t="s">
        <v>1076</v>
      </c>
      <c r="M19" s="623" t="s">
        <v>1077</v>
      </c>
      <c r="N19" s="623" t="s">
        <v>1078</v>
      </c>
      <c r="O19" s="623" t="s">
        <v>1079</v>
      </c>
      <c r="P19" s="623" t="s">
        <v>1080</v>
      </c>
      <c r="Q19" s="623" t="s">
        <v>1081</v>
      </c>
      <c r="R19" s="623" t="s">
        <v>1082</v>
      </c>
      <c r="S19" s="623" t="s">
        <v>1083</v>
      </c>
      <c r="T19" s="623" t="s">
        <v>1084</v>
      </c>
      <c r="U19" s="623" t="s">
        <v>1085</v>
      </c>
      <c r="V19" s="580"/>
      <c r="W19" s="580"/>
      <c r="X19" s="580"/>
      <c r="Y19" s="580"/>
      <c r="Z19" s="580"/>
      <c r="AA19" s="580"/>
      <c r="AB19" s="579"/>
      <c r="AC19" s="579"/>
      <c r="AD19" s="579"/>
      <c r="AE19" s="579"/>
    </row>
    <row r="20" spans="1:31" s="557" customFormat="1" x14ac:dyDescent="0.25"/>
    <row r="21" spans="1:31" s="557" customFormat="1" x14ac:dyDescent="0.25"/>
    <row r="22" spans="1:31" s="557" customFormat="1" x14ac:dyDescent="0.25">
      <c r="A22" s="1074" t="s">
        <v>1086</v>
      </c>
      <c r="B22" s="1074"/>
      <c r="C22" s="1074"/>
      <c r="D22" s="1074"/>
      <c r="E22" s="1074"/>
      <c r="F22" s="1074"/>
      <c r="G22" s="1074"/>
      <c r="H22" s="558"/>
      <c r="I22" s="558"/>
      <c r="J22" s="558"/>
      <c r="K22" s="558"/>
      <c r="L22" s="558"/>
      <c r="M22" s="556"/>
      <c r="N22" s="556"/>
      <c r="O22" s="556"/>
      <c r="P22" s="556"/>
      <c r="Q22" s="556"/>
      <c r="R22" s="556"/>
      <c r="S22" s="556"/>
    </row>
    <row r="23" spans="1:31" s="557" customFormat="1" x14ac:dyDescent="0.25">
      <c r="A23" s="624"/>
      <c r="B23" s="624"/>
      <c r="C23" s="624"/>
      <c r="D23" s="624"/>
      <c r="E23" s="624"/>
      <c r="F23" s="624"/>
      <c r="G23" s="624"/>
      <c r="H23" s="624"/>
      <c r="I23" s="624"/>
      <c r="J23" s="624"/>
      <c r="K23" s="624"/>
      <c r="L23" s="624"/>
      <c r="P23" s="624"/>
      <c r="Q23" s="624"/>
      <c r="R23" s="624"/>
      <c r="S23" s="624"/>
      <c r="T23" s="556"/>
    </row>
    <row r="24" spans="1:31" s="565" customFormat="1" ht="16.2" x14ac:dyDescent="0.25">
      <c r="A24" s="559" t="s">
        <v>3</v>
      </c>
      <c r="B24" s="559" t="s">
        <v>4</v>
      </c>
      <c r="C24" s="559" t="s">
        <v>920</v>
      </c>
      <c r="D24" s="559" t="s">
        <v>919</v>
      </c>
      <c r="E24" s="560" t="s">
        <v>0</v>
      </c>
      <c r="F24" s="560" t="s">
        <v>1087</v>
      </c>
      <c r="G24" s="560" t="s">
        <v>958</v>
      </c>
      <c r="H24" s="560" t="s">
        <v>959</v>
      </c>
      <c r="I24" s="560" t="s">
        <v>960</v>
      </c>
      <c r="J24" s="560" t="s">
        <v>961</v>
      </c>
      <c r="K24" s="560" t="s">
        <v>962</v>
      </c>
      <c r="L24" s="560" t="s">
        <v>963</v>
      </c>
      <c r="M24" s="560" t="s">
        <v>964</v>
      </c>
      <c r="N24" s="560" t="s">
        <v>965</v>
      </c>
      <c r="O24" s="560" t="s">
        <v>1</v>
      </c>
      <c r="P24" s="560" t="s">
        <v>966</v>
      </c>
      <c r="Q24" s="560" t="s">
        <v>967</v>
      </c>
      <c r="R24" s="560" t="s">
        <v>968</v>
      </c>
      <c r="S24" s="560" t="s">
        <v>969</v>
      </c>
      <c r="T24" s="560" t="s">
        <v>60</v>
      </c>
      <c r="U24" s="560" t="s">
        <v>61</v>
      </c>
      <c r="V24" s="564"/>
    </row>
    <row r="25" spans="1:31" s="565" customFormat="1" x14ac:dyDescent="0.25">
      <c r="A25" s="562">
        <v>9</v>
      </c>
      <c r="B25" s="564">
        <v>62130550</v>
      </c>
      <c r="C25" s="625" t="s">
        <v>1088</v>
      </c>
      <c r="D25" s="564" t="s">
        <v>1089</v>
      </c>
      <c r="E25" s="626" t="s">
        <v>1031</v>
      </c>
      <c r="F25" s="627" t="s">
        <v>1059</v>
      </c>
      <c r="G25" s="628">
        <v>7028</v>
      </c>
      <c r="H25" s="628">
        <v>1873</v>
      </c>
      <c r="I25" s="628">
        <v>1724</v>
      </c>
      <c r="J25" s="628">
        <v>2025</v>
      </c>
      <c r="K25" s="628">
        <v>1180</v>
      </c>
      <c r="L25" s="628">
        <f t="shared" ref="L25:L31" si="7">100*K25/(K25+M25)</f>
        <v>58.271604938271608</v>
      </c>
      <c r="M25" s="628">
        <v>845</v>
      </c>
      <c r="N25" s="628">
        <f>100-L25</f>
        <v>41.728395061728392</v>
      </c>
      <c r="O25" s="628">
        <v>6670</v>
      </c>
      <c r="P25" s="628">
        <v>2570</v>
      </c>
      <c r="Q25" s="628">
        <f t="shared" ref="Q25:Q31" si="8">100*P25/(P25+R25)</f>
        <v>38.530734632683661</v>
      </c>
      <c r="R25" s="628">
        <v>4100</v>
      </c>
      <c r="S25" s="628">
        <f>100-Q25</f>
        <v>61.469265367316339</v>
      </c>
      <c r="T25" s="628">
        <v>5.38</v>
      </c>
      <c r="U25" s="628">
        <v>5.375</v>
      </c>
      <c r="V25" s="629" t="s">
        <v>1090</v>
      </c>
    </row>
    <row r="26" spans="1:31" s="565" customFormat="1" x14ac:dyDescent="0.25">
      <c r="A26" s="562">
        <v>10</v>
      </c>
      <c r="B26" s="564">
        <v>62130554</v>
      </c>
      <c r="C26" s="625" t="s">
        <v>1091</v>
      </c>
      <c r="D26" s="564" t="s">
        <v>1092</v>
      </c>
      <c r="E26" s="626" t="s">
        <v>1031</v>
      </c>
      <c r="F26" s="627" t="s">
        <v>1059</v>
      </c>
      <c r="G26" s="628">
        <v>7570</v>
      </c>
      <c r="H26" s="628">
        <v>2050</v>
      </c>
      <c r="I26" s="628">
        <v>2750</v>
      </c>
      <c r="J26" s="628">
        <v>4100</v>
      </c>
      <c r="K26" s="628">
        <v>2150</v>
      </c>
      <c r="L26" s="628">
        <f t="shared" si="7"/>
        <v>52.439024390243901</v>
      </c>
      <c r="M26" s="628">
        <v>1950</v>
      </c>
      <c r="N26" s="628">
        <f t="shared" ref="N26:N31" si="9">100-L26</f>
        <v>47.560975609756099</v>
      </c>
      <c r="O26" s="628">
        <v>6275</v>
      </c>
      <c r="P26" s="628">
        <v>2365</v>
      </c>
      <c r="Q26" s="628">
        <f t="shared" si="8"/>
        <v>37.689243027888445</v>
      </c>
      <c r="R26" s="628">
        <v>3910</v>
      </c>
      <c r="S26" s="628">
        <f t="shared" ref="S26:S31" si="10">100-Q26</f>
        <v>62.310756972111555</v>
      </c>
      <c r="T26" s="628">
        <v>5.38</v>
      </c>
      <c r="U26" s="628">
        <v>5.375</v>
      </c>
      <c r="V26" s="630" t="s">
        <v>1093</v>
      </c>
    </row>
    <row r="27" spans="1:31" s="574" customFormat="1" x14ac:dyDescent="0.25">
      <c r="A27" s="631">
        <v>24</v>
      </c>
      <c r="B27" s="632">
        <v>62132906</v>
      </c>
      <c r="C27" s="633" t="s">
        <v>1094</v>
      </c>
      <c r="D27" s="632" t="s">
        <v>1095</v>
      </c>
      <c r="E27" s="634" t="s">
        <v>1031</v>
      </c>
      <c r="F27" s="635" t="s">
        <v>1032</v>
      </c>
      <c r="G27" s="636">
        <v>7620</v>
      </c>
      <c r="H27" s="636">
        <v>2090</v>
      </c>
      <c r="I27" s="636">
        <v>2855</v>
      </c>
      <c r="J27" s="636">
        <v>4600</v>
      </c>
      <c r="K27" s="636">
        <v>2140</v>
      </c>
      <c r="L27" s="628">
        <f t="shared" si="7"/>
        <v>46.521739130434781</v>
      </c>
      <c r="M27" s="636">
        <v>2460</v>
      </c>
      <c r="N27" s="628">
        <f t="shared" si="9"/>
        <v>53.478260869565219</v>
      </c>
      <c r="O27" s="636">
        <v>6900</v>
      </c>
      <c r="P27" s="636">
        <v>2500</v>
      </c>
      <c r="Q27" s="628">
        <f t="shared" si="8"/>
        <v>36.231884057971016</v>
      </c>
      <c r="R27" s="637">
        <v>4400</v>
      </c>
      <c r="S27" s="628">
        <f t="shared" si="10"/>
        <v>63.768115942028984</v>
      </c>
      <c r="T27" s="636">
        <v>5.38</v>
      </c>
      <c r="U27" s="636">
        <v>5.375</v>
      </c>
      <c r="V27" s="638" t="s">
        <v>1096</v>
      </c>
    </row>
    <row r="28" spans="1:31" s="565" customFormat="1" x14ac:dyDescent="0.25">
      <c r="A28" s="562">
        <v>25</v>
      </c>
      <c r="B28" s="564">
        <v>62131530</v>
      </c>
      <c r="C28" s="625" t="s">
        <v>809</v>
      </c>
      <c r="D28" s="564" t="s">
        <v>1097</v>
      </c>
      <c r="E28" s="569">
        <v>3900</v>
      </c>
      <c r="F28" s="569">
        <v>1997</v>
      </c>
      <c r="G28" s="569">
        <v>8180</v>
      </c>
      <c r="H28" s="569">
        <v>2300</v>
      </c>
      <c r="I28" s="569">
        <v>3100</v>
      </c>
      <c r="J28" s="569">
        <v>7470</v>
      </c>
      <c r="K28" s="569">
        <v>2988</v>
      </c>
      <c r="L28" s="628">
        <f t="shared" si="7"/>
        <v>40</v>
      </c>
      <c r="M28" s="569">
        <v>4482</v>
      </c>
      <c r="N28" s="628">
        <f t="shared" si="9"/>
        <v>60</v>
      </c>
      <c r="O28" s="569">
        <v>9575</v>
      </c>
      <c r="P28" s="569">
        <v>4213</v>
      </c>
      <c r="Q28" s="628">
        <f t="shared" si="8"/>
        <v>44</v>
      </c>
      <c r="R28" s="569">
        <v>5362</v>
      </c>
      <c r="S28" s="628">
        <f t="shared" si="10"/>
        <v>56</v>
      </c>
      <c r="T28" s="569">
        <v>6.67</v>
      </c>
      <c r="U28" s="569">
        <v>4.1100000000000003</v>
      </c>
      <c r="V28" s="639" t="s">
        <v>1098</v>
      </c>
    </row>
    <row r="29" spans="1:31" s="565" customFormat="1" x14ac:dyDescent="0.25">
      <c r="A29" s="562">
        <v>39</v>
      </c>
      <c r="B29" s="564">
        <v>62132216</v>
      </c>
      <c r="C29" s="625" t="s">
        <v>1099</v>
      </c>
      <c r="D29" s="564" t="s">
        <v>499</v>
      </c>
      <c r="E29" s="569">
        <v>4085</v>
      </c>
      <c r="F29" s="569">
        <v>1705</v>
      </c>
      <c r="G29" s="569">
        <v>7080</v>
      </c>
      <c r="H29" s="569">
        <v>2040</v>
      </c>
      <c r="I29" s="569">
        <v>2708</v>
      </c>
      <c r="J29" s="569">
        <v>4105</v>
      </c>
      <c r="K29" s="569">
        <v>2110</v>
      </c>
      <c r="L29" s="628">
        <f t="shared" si="7"/>
        <v>51.400730816077953</v>
      </c>
      <c r="M29" s="569">
        <v>1995</v>
      </c>
      <c r="N29" s="628">
        <f t="shared" si="9"/>
        <v>48.599269183922047</v>
      </c>
      <c r="O29" s="569">
        <v>6505</v>
      </c>
      <c r="P29" s="569">
        <v>2460</v>
      </c>
      <c r="Q29" s="628">
        <f t="shared" si="8"/>
        <v>37.817063797079172</v>
      </c>
      <c r="R29" s="628">
        <v>4045</v>
      </c>
      <c r="S29" s="628">
        <f t="shared" si="10"/>
        <v>62.182936202920828</v>
      </c>
      <c r="T29" s="628">
        <v>5.38</v>
      </c>
      <c r="U29" s="628">
        <v>5.375</v>
      </c>
      <c r="V29" s="640" t="s">
        <v>1100</v>
      </c>
    </row>
    <row r="30" spans="1:31" s="574" customFormat="1" x14ac:dyDescent="0.25">
      <c r="A30" s="641">
        <v>40</v>
      </c>
      <c r="B30" s="632">
        <v>62133302</v>
      </c>
      <c r="C30" s="633" t="s">
        <v>1101</v>
      </c>
      <c r="D30" s="632" t="s">
        <v>494</v>
      </c>
      <c r="E30" s="642">
        <v>3935</v>
      </c>
      <c r="F30" s="634" t="s">
        <v>1102</v>
      </c>
      <c r="G30" s="637">
        <v>6990</v>
      </c>
      <c r="H30" s="637">
        <v>2030</v>
      </c>
      <c r="I30" s="637">
        <v>2620</v>
      </c>
      <c r="J30" s="637">
        <v>3810</v>
      </c>
      <c r="K30" s="637">
        <v>1800</v>
      </c>
      <c r="L30" s="628">
        <f t="shared" si="7"/>
        <v>47.244094488188978</v>
      </c>
      <c r="M30" s="637">
        <v>2010</v>
      </c>
      <c r="N30" s="628">
        <f t="shared" si="9"/>
        <v>52.755905511811022</v>
      </c>
      <c r="O30" s="637">
        <v>5755</v>
      </c>
      <c r="P30" s="637">
        <v>2365</v>
      </c>
      <c r="Q30" s="628">
        <f t="shared" si="8"/>
        <v>41.094700260642917</v>
      </c>
      <c r="R30" s="637">
        <v>3390</v>
      </c>
      <c r="S30" s="628">
        <f t="shared" si="10"/>
        <v>58.905299739357083</v>
      </c>
      <c r="T30" s="637">
        <v>5.38</v>
      </c>
      <c r="U30" s="643">
        <v>5.375</v>
      </c>
      <c r="V30" s="638" t="s">
        <v>1103</v>
      </c>
    </row>
    <row r="31" spans="1:31" s="574" customFormat="1" x14ac:dyDescent="0.25">
      <c r="A31" s="644">
        <v>54</v>
      </c>
      <c r="B31" s="573">
        <v>62132728</v>
      </c>
      <c r="C31" s="645" t="s">
        <v>1099</v>
      </c>
      <c r="D31" s="573" t="s">
        <v>726</v>
      </c>
      <c r="E31" s="646" t="s">
        <v>1104</v>
      </c>
      <c r="F31" s="647" t="s">
        <v>1105</v>
      </c>
      <c r="G31" s="648">
        <v>8285</v>
      </c>
      <c r="H31" s="648">
        <v>2310</v>
      </c>
      <c r="I31" s="648">
        <v>3110</v>
      </c>
      <c r="J31" s="648">
        <v>5700</v>
      </c>
      <c r="K31" s="648">
        <v>2500</v>
      </c>
      <c r="L31" s="628">
        <f t="shared" si="7"/>
        <v>43.859649122807021</v>
      </c>
      <c r="M31" s="648">
        <v>3200</v>
      </c>
      <c r="N31" s="628">
        <f t="shared" si="9"/>
        <v>56.140350877192979</v>
      </c>
      <c r="O31" s="648">
        <v>8500</v>
      </c>
      <c r="P31" s="648">
        <v>3400</v>
      </c>
      <c r="Q31" s="628">
        <f t="shared" si="8"/>
        <v>40</v>
      </c>
      <c r="R31" s="648">
        <v>5100</v>
      </c>
      <c r="S31" s="628">
        <f t="shared" si="10"/>
        <v>60</v>
      </c>
      <c r="T31" s="648">
        <v>5.9790000000000001</v>
      </c>
      <c r="U31" s="648">
        <v>4.7770000000000001</v>
      </c>
      <c r="V31" s="649" t="s">
        <v>1106</v>
      </c>
      <c r="W31" s="650"/>
    </row>
    <row r="32" spans="1:31" s="557" customFormat="1" x14ac:dyDescent="0.25">
      <c r="A32" s="651"/>
      <c r="B32" s="651"/>
      <c r="C32" s="651"/>
      <c r="D32" s="651"/>
      <c r="E32" s="652" t="s">
        <v>1107</v>
      </c>
      <c r="F32" s="564" t="s">
        <v>1108</v>
      </c>
      <c r="G32" s="564" t="s">
        <v>1109</v>
      </c>
      <c r="H32" s="564" t="s">
        <v>1110</v>
      </c>
      <c r="I32" s="564" t="s">
        <v>1111</v>
      </c>
      <c r="J32" s="652" t="s">
        <v>1112</v>
      </c>
      <c r="K32" s="652" t="s">
        <v>1113</v>
      </c>
      <c r="L32" s="564" t="s">
        <v>1114</v>
      </c>
      <c r="M32" s="564" t="s">
        <v>1115</v>
      </c>
      <c r="N32" s="564" t="s">
        <v>1116</v>
      </c>
      <c r="O32" s="652" t="s">
        <v>1117</v>
      </c>
      <c r="P32" s="564" t="s">
        <v>1118</v>
      </c>
      <c r="Q32" s="564" t="s">
        <v>1119</v>
      </c>
      <c r="R32" s="564" t="s">
        <v>1120</v>
      </c>
      <c r="S32" s="564" t="s">
        <v>1121</v>
      </c>
      <c r="T32" s="564" t="s">
        <v>1122</v>
      </c>
      <c r="U32" s="564" t="s">
        <v>1123</v>
      </c>
      <c r="V32" s="651"/>
    </row>
    <row r="33" spans="1:22" s="557" customFormat="1" x14ac:dyDescent="0.25"/>
    <row r="34" spans="1:22" s="557" customFormat="1" x14ac:dyDescent="0.25"/>
    <row r="35" spans="1:22" s="557" customFormat="1" x14ac:dyDescent="0.25">
      <c r="A35" s="1074" t="s">
        <v>1124</v>
      </c>
      <c r="B35" s="1074"/>
      <c r="C35" s="1074"/>
      <c r="D35" s="1074"/>
      <c r="E35" s="1074"/>
      <c r="F35" s="1074"/>
      <c r="G35" s="1074"/>
      <c r="H35" s="1074"/>
      <c r="I35" s="1074"/>
      <c r="J35" s="1074"/>
      <c r="K35" s="1074"/>
      <c r="L35" s="653"/>
      <c r="M35" s="555"/>
      <c r="N35" s="555"/>
      <c r="O35" s="555"/>
      <c r="P35" s="555"/>
      <c r="Q35" s="555"/>
      <c r="R35" s="555"/>
      <c r="S35" s="555"/>
      <c r="T35" s="654"/>
      <c r="U35" s="654"/>
    </row>
    <row r="36" spans="1:22" s="557" customFormat="1" ht="16.2" x14ac:dyDescent="0.25">
      <c r="A36" s="559" t="s">
        <v>3</v>
      </c>
      <c r="B36" s="559" t="s">
        <v>4</v>
      </c>
      <c r="C36" s="1075" t="s">
        <v>5</v>
      </c>
      <c r="D36" s="1075"/>
      <c r="E36" s="560" t="s">
        <v>0</v>
      </c>
      <c r="F36" s="560" t="s">
        <v>9</v>
      </c>
      <c r="G36" s="560" t="s">
        <v>958</v>
      </c>
      <c r="H36" s="560" t="s">
        <v>959</v>
      </c>
      <c r="I36" s="560" t="s">
        <v>960</v>
      </c>
      <c r="J36" s="560" t="s">
        <v>961</v>
      </c>
      <c r="K36" s="560" t="s">
        <v>962</v>
      </c>
      <c r="L36" s="560" t="s">
        <v>1125</v>
      </c>
      <c r="M36" s="560" t="s">
        <v>964</v>
      </c>
      <c r="N36" s="560" t="s">
        <v>1126</v>
      </c>
      <c r="O36" s="560" t="s">
        <v>1</v>
      </c>
      <c r="P36" s="560" t="s">
        <v>966</v>
      </c>
      <c r="Q36" s="560" t="s">
        <v>1127</v>
      </c>
      <c r="R36" s="560" t="s">
        <v>968</v>
      </c>
      <c r="S36" s="560" t="s">
        <v>1128</v>
      </c>
      <c r="T36" s="560" t="s">
        <v>970</v>
      </c>
      <c r="U36" s="560" t="s">
        <v>971</v>
      </c>
    </row>
    <row r="37" spans="1:22" s="657" customFormat="1" x14ac:dyDescent="0.25">
      <c r="A37" s="628">
        <v>9</v>
      </c>
      <c r="B37" s="655">
        <v>62133574</v>
      </c>
      <c r="C37" s="655" t="s">
        <v>1129</v>
      </c>
      <c r="D37" s="655" t="s">
        <v>391</v>
      </c>
      <c r="E37" s="564" t="s">
        <v>1130</v>
      </c>
      <c r="F37" s="564" t="s">
        <v>1131</v>
      </c>
      <c r="G37" s="564">
        <v>8460</v>
      </c>
      <c r="H37" s="564">
        <v>2300</v>
      </c>
      <c r="I37" s="564">
        <v>3100</v>
      </c>
      <c r="J37" s="564">
        <v>7850</v>
      </c>
      <c r="K37" s="564">
        <v>2450</v>
      </c>
      <c r="L37" s="564">
        <f>(100*K37)/(K37+M37)</f>
        <v>31.210191082802549</v>
      </c>
      <c r="M37" s="564">
        <v>5400</v>
      </c>
      <c r="N37" s="564">
        <f>100-L37</f>
        <v>68.789808917197448</v>
      </c>
      <c r="O37" s="564">
        <v>9985</v>
      </c>
      <c r="P37" s="564"/>
      <c r="Q37" s="564"/>
      <c r="R37" s="564"/>
      <c r="S37" s="564"/>
      <c r="T37" s="564">
        <v>6.4</v>
      </c>
      <c r="U37" s="564"/>
      <c r="V37" s="656" t="s">
        <v>1132</v>
      </c>
    </row>
    <row r="38" spans="1:22" s="657" customFormat="1" x14ac:dyDescent="0.25">
      <c r="A38" s="564">
        <v>10</v>
      </c>
      <c r="B38" s="625">
        <v>62133578</v>
      </c>
      <c r="C38" s="625" t="s">
        <v>1133</v>
      </c>
      <c r="D38" s="625" t="s">
        <v>391</v>
      </c>
      <c r="E38" s="564">
        <v>4085</v>
      </c>
      <c r="F38" s="564">
        <v>1705</v>
      </c>
      <c r="G38" s="564">
        <v>7028</v>
      </c>
      <c r="H38" s="564">
        <v>1873</v>
      </c>
      <c r="I38" s="564">
        <v>1724</v>
      </c>
      <c r="J38" s="564">
        <v>2025</v>
      </c>
      <c r="K38" s="564">
        <v>1180</v>
      </c>
      <c r="L38" s="564">
        <f>(100*K38)/(K38+M38)</f>
        <v>58.271604938271608</v>
      </c>
      <c r="M38" s="564">
        <v>845</v>
      </c>
      <c r="N38" s="564">
        <f t="shared" ref="N38:N42" si="11">100-L38</f>
        <v>41.728395061728392</v>
      </c>
      <c r="O38" s="564">
        <v>6670</v>
      </c>
      <c r="P38" s="564">
        <v>2570</v>
      </c>
      <c r="Q38" s="564">
        <f>(100*P38)/(P38+R38)</f>
        <v>38.530734632683661</v>
      </c>
      <c r="R38" s="564">
        <v>4100</v>
      </c>
      <c r="S38" s="564">
        <f t="shared" ref="S38:S42" si="12">100-Q38</f>
        <v>61.469265367316339</v>
      </c>
      <c r="T38" s="564">
        <v>5.38</v>
      </c>
      <c r="U38" s="564">
        <v>5.375</v>
      </c>
      <c r="V38" s="656" t="s">
        <v>997</v>
      </c>
    </row>
    <row r="39" spans="1:22" s="657" customFormat="1" x14ac:dyDescent="0.25">
      <c r="A39" s="628">
        <v>24</v>
      </c>
      <c r="B39" s="655">
        <v>62134018</v>
      </c>
      <c r="C39" s="655" t="s">
        <v>1134</v>
      </c>
      <c r="D39" s="655" t="s">
        <v>789</v>
      </c>
      <c r="E39" s="564">
        <v>4260</v>
      </c>
      <c r="F39" s="564">
        <v>1997</v>
      </c>
      <c r="G39" s="564">
        <v>8730</v>
      </c>
      <c r="H39" s="564">
        <v>2300</v>
      </c>
      <c r="I39" s="564">
        <v>3100</v>
      </c>
      <c r="J39" s="564">
        <v>7845</v>
      </c>
      <c r="K39" s="564"/>
      <c r="L39" s="564"/>
      <c r="M39" s="564"/>
      <c r="N39" s="564"/>
      <c r="O39" s="564">
        <v>9960</v>
      </c>
      <c r="P39" s="564"/>
      <c r="Q39" s="564"/>
      <c r="R39" s="564"/>
      <c r="S39" s="564"/>
      <c r="T39" s="564">
        <v>6.4</v>
      </c>
      <c r="U39" s="564">
        <v>4.1100000000000003</v>
      </c>
      <c r="V39" s="656" t="s">
        <v>1135</v>
      </c>
    </row>
    <row r="40" spans="1:22" s="657" customFormat="1" x14ac:dyDescent="0.25">
      <c r="A40" s="564">
        <v>25</v>
      </c>
      <c r="B40" s="625">
        <v>62134062</v>
      </c>
      <c r="C40" s="625" t="s">
        <v>1136</v>
      </c>
      <c r="D40" s="625" t="s">
        <v>119</v>
      </c>
      <c r="E40" s="564">
        <v>4085</v>
      </c>
      <c r="F40" s="564">
        <v>1705</v>
      </c>
      <c r="G40" s="564">
        <v>7570</v>
      </c>
      <c r="H40" s="564">
        <v>2050</v>
      </c>
      <c r="I40" s="564">
        <v>2750</v>
      </c>
      <c r="J40" s="564">
        <v>4100</v>
      </c>
      <c r="K40" s="564">
        <v>1950</v>
      </c>
      <c r="L40" s="564">
        <f t="shared" ref="L40:L42" si="13">(100*K40)/(K40+M40)</f>
        <v>47.560975609756099</v>
      </c>
      <c r="M40" s="564">
        <v>2150</v>
      </c>
      <c r="N40" s="564">
        <f t="shared" si="11"/>
        <v>52.439024390243901</v>
      </c>
      <c r="O40" s="564">
        <v>6275</v>
      </c>
      <c r="P40" s="564">
        <v>2365</v>
      </c>
      <c r="Q40" s="564">
        <f>(100*P40)/(P40+R40)</f>
        <v>37.689243027888445</v>
      </c>
      <c r="R40" s="564">
        <v>3910</v>
      </c>
      <c r="S40" s="564">
        <f t="shared" si="12"/>
        <v>62.310756972111555</v>
      </c>
      <c r="T40" s="564">
        <v>5.38</v>
      </c>
      <c r="U40" s="564">
        <v>5.375</v>
      </c>
      <c r="V40" s="656" t="s">
        <v>1137</v>
      </c>
    </row>
    <row r="41" spans="1:22" s="657" customFormat="1" x14ac:dyDescent="0.25">
      <c r="A41" s="628">
        <v>39</v>
      </c>
      <c r="B41" s="655">
        <v>62134428</v>
      </c>
      <c r="C41" s="655" t="s">
        <v>205</v>
      </c>
      <c r="D41" s="655" t="s">
        <v>299</v>
      </c>
      <c r="E41" s="564" t="s">
        <v>1138</v>
      </c>
      <c r="F41" s="564" t="s">
        <v>1139</v>
      </c>
      <c r="G41" s="564">
        <v>8245</v>
      </c>
      <c r="H41" s="564">
        <v>2480</v>
      </c>
      <c r="I41" s="564">
        <v>3390</v>
      </c>
      <c r="J41" s="564">
        <v>8525</v>
      </c>
      <c r="K41" s="564">
        <v>2700</v>
      </c>
      <c r="L41" s="564">
        <f t="shared" si="13"/>
        <v>31.671554252199414</v>
      </c>
      <c r="M41" s="564">
        <v>5825</v>
      </c>
      <c r="N41" s="564">
        <f t="shared" si="11"/>
        <v>68.328445747800586</v>
      </c>
      <c r="O41" s="564">
        <v>11300</v>
      </c>
      <c r="P41" s="564"/>
      <c r="Q41" s="564"/>
      <c r="R41" s="564"/>
      <c r="S41" s="564"/>
      <c r="T41" s="564">
        <v>6.62</v>
      </c>
      <c r="U41" s="564"/>
      <c r="V41" s="656" t="s">
        <v>1140</v>
      </c>
    </row>
    <row r="42" spans="1:22" s="657" customFormat="1" x14ac:dyDescent="0.25">
      <c r="A42" s="564">
        <v>40</v>
      </c>
      <c r="B42" s="625">
        <v>62134443</v>
      </c>
      <c r="C42" s="625" t="s">
        <v>373</v>
      </c>
      <c r="D42" s="625" t="s">
        <v>372</v>
      </c>
      <c r="E42" s="564">
        <v>4085</v>
      </c>
      <c r="F42" s="564">
        <v>1705</v>
      </c>
      <c r="G42" s="564">
        <v>7080</v>
      </c>
      <c r="H42" s="564">
        <v>2040</v>
      </c>
      <c r="I42" s="564">
        <v>2780</v>
      </c>
      <c r="J42" s="564">
        <v>4105</v>
      </c>
      <c r="K42" s="564">
        <v>2110</v>
      </c>
      <c r="L42" s="564">
        <f t="shared" si="13"/>
        <v>51.400730816077953</v>
      </c>
      <c r="M42" s="564">
        <v>1995</v>
      </c>
      <c r="N42" s="564">
        <f t="shared" si="11"/>
        <v>48.599269183922047</v>
      </c>
      <c r="O42" s="564">
        <v>6505</v>
      </c>
      <c r="P42" s="564">
        <v>2460</v>
      </c>
      <c r="Q42" s="564">
        <f>(100*P42)/(P42+R42)</f>
        <v>37.817063797079172</v>
      </c>
      <c r="R42" s="564">
        <v>4045</v>
      </c>
      <c r="S42" s="564">
        <f t="shared" si="12"/>
        <v>62.182936202920828</v>
      </c>
      <c r="T42" s="564">
        <v>5.38</v>
      </c>
      <c r="U42" s="564">
        <v>5.375</v>
      </c>
      <c r="V42" s="656" t="s">
        <v>981</v>
      </c>
    </row>
    <row r="43" spans="1:22" s="657" customFormat="1" x14ac:dyDescent="0.25">
      <c r="A43" s="565"/>
      <c r="E43" s="564" t="s">
        <v>1141</v>
      </c>
      <c r="F43" s="564" t="s">
        <v>1142</v>
      </c>
      <c r="G43" s="564" t="s">
        <v>1143</v>
      </c>
      <c r="H43" s="564" t="s">
        <v>1144</v>
      </c>
      <c r="I43" s="564" t="s">
        <v>1145</v>
      </c>
      <c r="J43" s="652" t="s">
        <v>1146</v>
      </c>
      <c r="K43" s="564" t="s">
        <v>1147</v>
      </c>
      <c r="L43" s="564" t="s">
        <v>1148</v>
      </c>
      <c r="M43" s="652" t="s">
        <v>1149</v>
      </c>
      <c r="N43" s="564" t="s">
        <v>1150</v>
      </c>
      <c r="O43" s="564" t="s">
        <v>1151</v>
      </c>
      <c r="P43" s="564" t="s">
        <v>1152</v>
      </c>
      <c r="Q43" s="564" t="s">
        <v>1153</v>
      </c>
      <c r="R43" s="564" t="s">
        <v>1154</v>
      </c>
      <c r="S43" s="564" t="s">
        <v>1155</v>
      </c>
      <c r="T43" s="564" t="s">
        <v>1156</v>
      </c>
      <c r="U43" s="564" t="s">
        <v>1157</v>
      </c>
    </row>
    <row r="44" spans="1:22" s="557" customFormat="1" x14ac:dyDescent="0.25"/>
    <row r="45" spans="1:22" s="557" customFormat="1" x14ac:dyDescent="0.25"/>
    <row r="46" spans="1:22" s="557" customFormat="1" x14ac:dyDescent="0.25"/>
    <row r="47" spans="1:22" s="557" customFormat="1" x14ac:dyDescent="0.25">
      <c r="A47" s="1078" t="s">
        <v>1158</v>
      </c>
      <c r="B47" s="1078"/>
      <c r="C47" s="1078"/>
      <c r="D47" s="1078"/>
      <c r="E47" s="1078"/>
      <c r="F47" s="1078"/>
      <c r="G47" s="1078"/>
      <c r="H47" s="1078"/>
      <c r="I47" s="1078"/>
      <c r="J47" s="1078"/>
      <c r="K47" s="658"/>
      <c r="L47" s="658"/>
      <c r="M47" s="658"/>
      <c r="N47" s="658"/>
      <c r="O47" s="658"/>
      <c r="P47" s="658"/>
      <c r="Q47" s="658"/>
      <c r="R47" s="658"/>
      <c r="S47" s="658"/>
      <c r="T47" s="658"/>
      <c r="U47" s="565"/>
    </row>
    <row r="48" spans="1:22" s="565" customFormat="1" ht="16.2" x14ac:dyDescent="0.25">
      <c r="A48" s="659" t="s">
        <v>3</v>
      </c>
      <c r="B48" s="659" t="s">
        <v>4</v>
      </c>
      <c r="C48" s="1079" t="s">
        <v>5</v>
      </c>
      <c r="D48" s="1080"/>
      <c r="E48" s="660" t="s">
        <v>0</v>
      </c>
      <c r="F48" s="659" t="s">
        <v>59</v>
      </c>
      <c r="G48" s="659" t="s">
        <v>958</v>
      </c>
      <c r="H48" s="659" t="s">
        <v>959</v>
      </c>
      <c r="I48" s="659" t="s">
        <v>960</v>
      </c>
      <c r="J48" s="659" t="s">
        <v>961</v>
      </c>
      <c r="K48" s="659" t="s">
        <v>962</v>
      </c>
      <c r="L48" s="659"/>
      <c r="M48" s="659" t="s">
        <v>964</v>
      </c>
      <c r="N48" s="659"/>
      <c r="O48" s="659" t="s">
        <v>1</v>
      </c>
      <c r="P48" s="659" t="s">
        <v>966</v>
      </c>
      <c r="Q48" s="659"/>
      <c r="R48" s="659" t="s">
        <v>968</v>
      </c>
      <c r="S48" s="659"/>
      <c r="T48" s="659" t="s">
        <v>971</v>
      </c>
      <c r="U48" s="659" t="s">
        <v>970</v>
      </c>
    </row>
    <row r="49" spans="1:31" s="565" customFormat="1" x14ac:dyDescent="0.25">
      <c r="A49" s="661">
        <v>9</v>
      </c>
      <c r="B49" s="662">
        <v>62139035</v>
      </c>
      <c r="C49" s="663" t="s">
        <v>1159</v>
      </c>
      <c r="D49" s="664" t="s">
        <v>1160</v>
      </c>
      <c r="E49" s="665">
        <v>4085</v>
      </c>
      <c r="F49" s="665">
        <v>1735</v>
      </c>
      <c r="G49" s="665">
        <v>7650</v>
      </c>
      <c r="H49" s="665">
        <v>2035</v>
      </c>
      <c r="I49" s="665">
        <v>2855</v>
      </c>
      <c r="J49" s="665">
        <v>4495</v>
      </c>
      <c r="K49" s="665">
        <v>2120</v>
      </c>
      <c r="L49" s="665">
        <f>100*K49/(K49+M49)</f>
        <v>47.163515016685203</v>
      </c>
      <c r="M49" s="665">
        <v>2375</v>
      </c>
      <c r="N49" s="665">
        <f>100-L49</f>
        <v>52.836484983314797</v>
      </c>
      <c r="O49" s="665">
        <v>6803</v>
      </c>
      <c r="P49" s="666">
        <v>2732</v>
      </c>
      <c r="Q49" s="665">
        <f>100*P49/(P49+R49)</f>
        <v>40</v>
      </c>
      <c r="R49" s="666">
        <v>4098</v>
      </c>
      <c r="S49" s="665">
        <f t="shared" ref="S49:S53" si="14">100-Q49</f>
        <v>60</v>
      </c>
      <c r="T49" s="667">
        <v>5455</v>
      </c>
      <c r="U49" s="666" t="s">
        <v>1039</v>
      </c>
      <c r="V49" s="565" t="s">
        <v>1161</v>
      </c>
    </row>
    <row r="50" spans="1:31" s="565" customFormat="1" x14ac:dyDescent="0.25">
      <c r="A50" s="661">
        <v>10</v>
      </c>
      <c r="B50" s="662">
        <v>62139085</v>
      </c>
      <c r="C50" s="663" t="s">
        <v>1162</v>
      </c>
      <c r="D50" s="664" t="s">
        <v>1160</v>
      </c>
      <c r="E50" s="665">
        <v>3845</v>
      </c>
      <c r="F50" s="665">
        <v>2150</v>
      </c>
      <c r="G50" s="665">
        <v>7770</v>
      </c>
      <c r="H50" s="665">
        <v>2150</v>
      </c>
      <c r="I50" s="665">
        <v>3000</v>
      </c>
      <c r="J50" s="665">
        <v>5200</v>
      </c>
      <c r="K50" s="666">
        <v>2340</v>
      </c>
      <c r="L50" s="665">
        <f t="shared" ref="L50:L54" si="15">100*K50/(K50+M50)</f>
        <v>45</v>
      </c>
      <c r="M50" s="666">
        <v>2860</v>
      </c>
      <c r="N50" s="665">
        <f t="shared" ref="N50:N54" si="16">100-L50</f>
        <v>55</v>
      </c>
      <c r="O50" s="665">
        <v>7300</v>
      </c>
      <c r="P50" s="666">
        <v>3285</v>
      </c>
      <c r="Q50" s="665">
        <f t="shared" ref="Q50:Q53" si="17">100*P50/(P50+R50)</f>
        <v>45</v>
      </c>
      <c r="R50" s="666">
        <v>4015</v>
      </c>
      <c r="S50" s="665">
        <f t="shared" si="14"/>
        <v>55</v>
      </c>
      <c r="T50" s="666">
        <v>6.6790000000000003</v>
      </c>
      <c r="U50" s="665">
        <v>5.9790000000000001</v>
      </c>
      <c r="V50" s="668" t="s">
        <v>1163</v>
      </c>
    </row>
    <row r="51" spans="1:31" s="565" customFormat="1" x14ac:dyDescent="0.25">
      <c r="A51" s="661">
        <v>24</v>
      </c>
      <c r="B51" s="662">
        <v>62139049</v>
      </c>
      <c r="C51" s="663" t="s">
        <v>905</v>
      </c>
      <c r="D51" s="664" t="s">
        <v>1164</v>
      </c>
      <c r="E51" s="665">
        <v>4100</v>
      </c>
      <c r="F51" s="665">
        <v>1985</v>
      </c>
      <c r="G51" s="665">
        <v>8460</v>
      </c>
      <c r="H51" s="665">
        <v>2300</v>
      </c>
      <c r="I51" s="665">
        <v>3100</v>
      </c>
      <c r="J51" s="665">
        <v>7850</v>
      </c>
      <c r="K51" s="666">
        <v>2865</v>
      </c>
      <c r="L51" s="665">
        <f t="shared" si="15"/>
        <v>36.496815286624205</v>
      </c>
      <c r="M51" s="666">
        <v>4985</v>
      </c>
      <c r="N51" s="665">
        <f t="shared" si="16"/>
        <v>63.503184713375795</v>
      </c>
      <c r="O51" s="665">
        <v>9985</v>
      </c>
      <c r="P51" s="666">
        <v>3644</v>
      </c>
      <c r="Q51" s="665">
        <f t="shared" si="17"/>
        <v>36.494742113169757</v>
      </c>
      <c r="R51" s="666">
        <v>6341</v>
      </c>
      <c r="S51" s="665">
        <f t="shared" si="14"/>
        <v>63.505257886830243</v>
      </c>
      <c r="T51" s="666">
        <v>7.1</v>
      </c>
      <c r="U51" s="665">
        <v>6.4</v>
      </c>
      <c r="V51" s="668" t="s">
        <v>1165</v>
      </c>
    </row>
    <row r="52" spans="1:31" s="565" customFormat="1" x14ac:dyDescent="0.25">
      <c r="A52" s="661">
        <v>25</v>
      </c>
      <c r="B52" s="662">
        <v>62139050</v>
      </c>
      <c r="C52" s="663" t="s">
        <v>1136</v>
      </c>
      <c r="D52" s="664" t="s">
        <v>1166</v>
      </c>
      <c r="E52" s="665">
        <v>4085</v>
      </c>
      <c r="F52" s="665">
        <v>1705</v>
      </c>
      <c r="G52" s="665">
        <v>7059</v>
      </c>
      <c r="H52" s="665">
        <v>2035</v>
      </c>
      <c r="I52" s="665">
        <v>2755</v>
      </c>
      <c r="J52" s="665">
        <v>4300</v>
      </c>
      <c r="K52" s="666">
        <v>1550</v>
      </c>
      <c r="L52" s="665">
        <f t="shared" si="15"/>
        <v>23.938223938223938</v>
      </c>
      <c r="M52" s="666">
        <v>4925</v>
      </c>
      <c r="N52" s="665">
        <f t="shared" si="16"/>
        <v>76.061776061776058</v>
      </c>
      <c r="O52" s="665">
        <v>6475</v>
      </c>
      <c r="P52" s="666">
        <v>1942</v>
      </c>
      <c r="Q52" s="665">
        <f t="shared" si="17"/>
        <v>55.900978698906158</v>
      </c>
      <c r="R52" s="666">
        <v>1532</v>
      </c>
      <c r="S52" s="665">
        <f t="shared" si="14"/>
        <v>44.099021301093842</v>
      </c>
      <c r="T52" s="666">
        <v>5.375</v>
      </c>
      <c r="U52" s="666">
        <v>5.38</v>
      </c>
      <c r="V52" s="668" t="s">
        <v>978</v>
      </c>
    </row>
    <row r="53" spans="1:31" s="565" customFormat="1" x14ac:dyDescent="0.25">
      <c r="A53" s="661">
        <v>39</v>
      </c>
      <c r="B53" s="662">
        <v>62139065</v>
      </c>
      <c r="C53" s="663" t="s">
        <v>1167</v>
      </c>
      <c r="D53" s="664" t="s">
        <v>1168</v>
      </c>
      <c r="E53" s="665">
        <v>4085</v>
      </c>
      <c r="F53" s="665">
        <v>1705</v>
      </c>
      <c r="G53" s="665">
        <v>7080</v>
      </c>
      <c r="H53" s="665">
        <v>2040</v>
      </c>
      <c r="I53" s="665">
        <v>2855</v>
      </c>
      <c r="J53" s="665">
        <v>4015</v>
      </c>
      <c r="K53" s="665">
        <v>2110</v>
      </c>
      <c r="L53" s="665">
        <f t="shared" si="15"/>
        <v>51.400730816077953</v>
      </c>
      <c r="M53" s="665">
        <v>1995</v>
      </c>
      <c r="N53" s="665">
        <f t="shared" si="16"/>
        <v>48.599269183922047</v>
      </c>
      <c r="O53" s="665">
        <v>6550</v>
      </c>
      <c r="P53" s="665">
        <v>2460</v>
      </c>
      <c r="Q53" s="665">
        <f t="shared" si="17"/>
        <v>37.817063797079172</v>
      </c>
      <c r="R53" s="665">
        <v>4045</v>
      </c>
      <c r="S53" s="665">
        <f t="shared" si="14"/>
        <v>62.182936202920828</v>
      </c>
      <c r="T53" s="667">
        <v>5.375</v>
      </c>
      <c r="U53" s="665">
        <v>5.38</v>
      </c>
      <c r="V53" s="669" t="s">
        <v>981</v>
      </c>
    </row>
    <row r="54" spans="1:31" s="565" customFormat="1" x14ac:dyDescent="0.25">
      <c r="A54" s="661">
        <v>40</v>
      </c>
      <c r="B54" s="662">
        <v>62139066</v>
      </c>
      <c r="C54" s="663" t="s">
        <v>905</v>
      </c>
      <c r="D54" s="664" t="s">
        <v>1169</v>
      </c>
      <c r="E54" s="665">
        <v>4085</v>
      </c>
      <c r="F54" s="665" t="s">
        <v>1170</v>
      </c>
      <c r="G54" s="665">
        <v>7620</v>
      </c>
      <c r="H54" s="665">
        <v>2090</v>
      </c>
      <c r="I54" s="665">
        <v>2855</v>
      </c>
      <c r="J54" s="665">
        <v>4600</v>
      </c>
      <c r="K54" s="665">
        <v>2140</v>
      </c>
      <c r="L54" s="665">
        <f t="shared" si="15"/>
        <v>46.521739130434781</v>
      </c>
      <c r="M54" s="665">
        <v>2460</v>
      </c>
      <c r="N54" s="665">
        <f t="shared" si="16"/>
        <v>53.478260869565219</v>
      </c>
      <c r="O54" s="665">
        <v>6900</v>
      </c>
      <c r="P54" s="665">
        <v>2500</v>
      </c>
      <c r="Q54" s="665">
        <f>100*P54/(P54+R54)</f>
        <v>36.231884057971016</v>
      </c>
      <c r="R54" s="665">
        <v>4400</v>
      </c>
      <c r="S54" s="665">
        <f>100-Q54</f>
        <v>63.768115942028984</v>
      </c>
      <c r="T54" s="666">
        <v>5.375</v>
      </c>
      <c r="U54" s="666">
        <v>5.38</v>
      </c>
      <c r="V54" s="668" t="s">
        <v>1171</v>
      </c>
    </row>
    <row r="55" spans="1:31" s="565" customFormat="1" x14ac:dyDescent="0.25">
      <c r="E55" s="565" t="s">
        <v>1172</v>
      </c>
      <c r="F55" s="565" t="s">
        <v>1173</v>
      </c>
      <c r="G55" s="565" t="s">
        <v>1174</v>
      </c>
      <c r="H55" s="565" t="s">
        <v>1175</v>
      </c>
      <c r="I55" s="565" t="s">
        <v>1176</v>
      </c>
      <c r="J55" s="565" t="s">
        <v>1177</v>
      </c>
      <c r="K55" s="565" t="s">
        <v>1178</v>
      </c>
      <c r="L55" s="565" t="s">
        <v>1179</v>
      </c>
      <c r="M55" s="565" t="s">
        <v>1180</v>
      </c>
      <c r="N55" s="565" t="s">
        <v>1181</v>
      </c>
      <c r="O55" s="565" t="s">
        <v>1182</v>
      </c>
      <c r="P55" s="565" t="s">
        <v>1183</v>
      </c>
      <c r="Q55" s="565" t="s">
        <v>833</v>
      </c>
      <c r="R55" s="565" t="s">
        <v>1184</v>
      </c>
      <c r="S55" s="565" t="s">
        <v>834</v>
      </c>
      <c r="T55" s="565" t="s">
        <v>1185</v>
      </c>
      <c r="U55" s="565" t="s">
        <v>1186</v>
      </c>
    </row>
    <row r="56" spans="1:31" s="214" customFormat="1" x14ac:dyDescent="0.25">
      <c r="B56" s="670"/>
      <c r="C56" s="670"/>
      <c r="D56" s="670"/>
      <c r="E56" s="670"/>
      <c r="F56" s="670"/>
      <c r="G56" s="670"/>
      <c r="H56" s="670"/>
      <c r="I56" s="670"/>
      <c r="J56" s="670"/>
      <c r="K56" s="670"/>
      <c r="L56" s="670"/>
      <c r="M56" s="670"/>
      <c r="N56" s="670"/>
      <c r="O56" s="670"/>
      <c r="P56" s="670"/>
      <c r="Q56" s="670"/>
      <c r="R56" s="670"/>
      <c r="S56" s="670"/>
      <c r="T56" s="670"/>
      <c r="U56" s="670"/>
      <c r="V56" s="670"/>
      <c r="W56" s="670"/>
      <c r="X56" s="670"/>
      <c r="Y56" s="670"/>
      <c r="Z56" s="670"/>
      <c r="AA56" s="670"/>
    </row>
    <row r="57" spans="1:31" s="214" customFormat="1" x14ac:dyDescent="0.25">
      <c r="B57" s="670"/>
      <c r="C57" s="670"/>
      <c r="D57" s="670"/>
      <c r="E57" s="670"/>
      <c r="F57" s="670"/>
      <c r="G57" s="670"/>
      <c r="H57" s="670"/>
      <c r="I57" s="670"/>
      <c r="J57" s="670"/>
      <c r="K57" s="670"/>
      <c r="L57" s="670"/>
      <c r="M57" s="670"/>
      <c r="N57" s="670"/>
      <c r="O57" s="670"/>
      <c r="P57" s="670"/>
      <c r="Q57" s="670"/>
      <c r="R57" s="670"/>
      <c r="S57" s="670"/>
      <c r="T57" s="670"/>
      <c r="U57" s="670"/>
      <c r="V57" s="670"/>
      <c r="W57" s="670"/>
      <c r="X57" s="670"/>
      <c r="Y57" s="670"/>
      <c r="Z57" s="670"/>
      <c r="AA57" s="670"/>
    </row>
    <row r="58" spans="1:31" s="214" customFormat="1" x14ac:dyDescent="0.25"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0"/>
      <c r="P58" s="670"/>
      <c r="Q58" s="670"/>
      <c r="R58" s="670"/>
      <c r="S58" s="670"/>
      <c r="T58" s="670"/>
      <c r="U58" s="670"/>
      <c r="V58" s="670"/>
      <c r="W58" s="670"/>
      <c r="X58" s="670"/>
      <c r="Y58" s="670"/>
      <c r="Z58" s="670"/>
      <c r="AA58" s="670"/>
    </row>
    <row r="59" spans="1:31" s="565" customFormat="1" x14ac:dyDescent="0.25">
      <c r="E59" s="564" t="s">
        <v>998</v>
      </c>
      <c r="F59" s="564" t="s">
        <v>999</v>
      </c>
      <c r="G59" s="564" t="s">
        <v>1000</v>
      </c>
      <c r="H59" s="564" t="s">
        <v>1001</v>
      </c>
      <c r="I59" s="564" t="s">
        <v>1002</v>
      </c>
      <c r="J59" s="564" t="s">
        <v>1003</v>
      </c>
      <c r="K59" s="564" t="s">
        <v>1004</v>
      </c>
      <c r="L59" s="564" t="s">
        <v>1005</v>
      </c>
      <c r="M59" s="564" t="s">
        <v>1006</v>
      </c>
      <c r="N59" s="564" t="s">
        <v>1007</v>
      </c>
      <c r="O59" s="564" t="s">
        <v>1008</v>
      </c>
      <c r="P59" s="564" t="s">
        <v>1009</v>
      </c>
      <c r="Q59" s="564" t="s">
        <v>1010</v>
      </c>
      <c r="R59" s="564" t="s">
        <v>1011</v>
      </c>
      <c r="S59" s="564" t="s">
        <v>1012</v>
      </c>
      <c r="T59" s="564" t="s">
        <v>1013</v>
      </c>
      <c r="U59" s="577">
        <v>5.375</v>
      </c>
      <c r="V59" s="564" t="s">
        <v>1014</v>
      </c>
      <c r="W59" s="564" t="s">
        <v>1015</v>
      </c>
      <c r="X59" s="564"/>
      <c r="Y59" s="564" t="s">
        <v>1016</v>
      </c>
      <c r="Z59" s="564" t="s">
        <v>1017</v>
      </c>
      <c r="AA59" s="577" t="s">
        <v>1018</v>
      </c>
      <c r="AB59" s="564"/>
    </row>
    <row r="60" spans="1:31" s="557" customFormat="1" x14ac:dyDescent="0.25">
      <c r="A60" s="579"/>
      <c r="B60" s="579"/>
      <c r="C60" s="579"/>
      <c r="D60" s="579"/>
      <c r="E60" s="622" t="s">
        <v>1069</v>
      </c>
      <c r="F60" s="623" t="s">
        <v>1070</v>
      </c>
      <c r="G60" s="623" t="s">
        <v>1071</v>
      </c>
      <c r="H60" s="623" t="s">
        <v>1072</v>
      </c>
      <c r="I60" s="623" t="s">
        <v>1073</v>
      </c>
      <c r="J60" s="623" t="s">
        <v>1074</v>
      </c>
      <c r="K60" s="623" t="s">
        <v>1075</v>
      </c>
      <c r="L60" s="623" t="s">
        <v>1076</v>
      </c>
      <c r="M60" s="623" t="s">
        <v>1077</v>
      </c>
      <c r="N60" s="623" t="s">
        <v>1078</v>
      </c>
      <c r="O60" s="623" t="s">
        <v>1079</v>
      </c>
      <c r="P60" s="623" t="s">
        <v>1080</v>
      </c>
      <c r="Q60" s="623" t="s">
        <v>1081</v>
      </c>
      <c r="R60" s="623" t="s">
        <v>1082</v>
      </c>
      <c r="S60" s="623" t="s">
        <v>1083</v>
      </c>
      <c r="T60" s="623" t="s">
        <v>1084</v>
      </c>
      <c r="U60" s="623" t="s">
        <v>1085</v>
      </c>
      <c r="V60" s="580"/>
      <c r="W60" s="580"/>
      <c r="X60" s="580"/>
      <c r="Y60" s="580"/>
      <c r="Z60" s="580"/>
      <c r="AA60" s="580"/>
      <c r="AB60" s="579"/>
      <c r="AC60" s="579"/>
      <c r="AD60" s="579"/>
      <c r="AE60" s="579"/>
    </row>
    <row r="61" spans="1:31" s="557" customFormat="1" x14ac:dyDescent="0.25">
      <c r="A61" s="651"/>
      <c r="B61" s="651"/>
      <c r="C61" s="651"/>
      <c r="D61" s="651"/>
      <c r="E61" s="652" t="s">
        <v>1107</v>
      </c>
      <c r="F61" s="564" t="s">
        <v>1108</v>
      </c>
      <c r="G61" s="564" t="s">
        <v>1109</v>
      </c>
      <c r="H61" s="564" t="s">
        <v>1110</v>
      </c>
      <c r="I61" s="564" t="s">
        <v>1111</v>
      </c>
      <c r="J61" s="652" t="s">
        <v>1112</v>
      </c>
      <c r="K61" s="652" t="s">
        <v>1113</v>
      </c>
      <c r="L61" s="564" t="s">
        <v>1114</v>
      </c>
      <c r="M61" s="564" t="s">
        <v>1115</v>
      </c>
      <c r="N61" s="564" t="s">
        <v>1116</v>
      </c>
      <c r="O61" s="652" t="s">
        <v>1117</v>
      </c>
      <c r="P61" s="564" t="s">
        <v>1118</v>
      </c>
      <c r="Q61" s="564" t="s">
        <v>1119</v>
      </c>
      <c r="R61" s="564" t="s">
        <v>1120</v>
      </c>
      <c r="S61" s="564" t="s">
        <v>1121</v>
      </c>
      <c r="T61" s="564" t="s">
        <v>1122</v>
      </c>
      <c r="U61" s="564" t="s">
        <v>1123</v>
      </c>
      <c r="V61" s="651"/>
    </row>
    <row r="62" spans="1:31" s="657" customFormat="1" x14ac:dyDescent="0.25">
      <c r="A62" s="565"/>
      <c r="E62" s="564" t="s">
        <v>1141</v>
      </c>
      <c r="F62" s="564" t="s">
        <v>1142</v>
      </c>
      <c r="G62" s="564" t="s">
        <v>1143</v>
      </c>
      <c r="H62" s="564" t="s">
        <v>1144</v>
      </c>
      <c r="I62" s="564" t="s">
        <v>1145</v>
      </c>
      <c r="J62" s="652" t="s">
        <v>1146</v>
      </c>
      <c r="K62" s="564" t="s">
        <v>1147</v>
      </c>
      <c r="L62" s="564" t="s">
        <v>1148</v>
      </c>
      <c r="M62" s="652" t="s">
        <v>1149</v>
      </c>
      <c r="N62" s="564" t="s">
        <v>1150</v>
      </c>
      <c r="O62" s="564" t="s">
        <v>1151</v>
      </c>
      <c r="P62" s="564" t="s">
        <v>1152</v>
      </c>
      <c r="Q62" s="564" t="s">
        <v>1153</v>
      </c>
      <c r="R62" s="564" t="s">
        <v>1154</v>
      </c>
      <c r="S62" s="564" t="s">
        <v>1155</v>
      </c>
      <c r="T62" s="564" t="s">
        <v>1156</v>
      </c>
      <c r="U62" s="564" t="s">
        <v>1157</v>
      </c>
    </row>
    <row r="63" spans="1:31" s="214" customFormat="1" x14ac:dyDescent="0.25">
      <c r="B63" s="670"/>
      <c r="C63" s="670"/>
      <c r="D63" s="670"/>
      <c r="E63" s="670"/>
      <c r="F63" s="670"/>
      <c r="G63" s="670"/>
      <c r="H63" s="670"/>
      <c r="I63" s="670"/>
      <c r="J63" s="670"/>
      <c r="K63" s="670"/>
      <c r="L63" s="670"/>
      <c r="M63" s="670"/>
      <c r="N63" s="670"/>
      <c r="O63" s="670"/>
      <c r="P63" s="670"/>
      <c r="Q63" s="670"/>
      <c r="R63" s="670"/>
      <c r="S63" s="670"/>
      <c r="T63" s="670"/>
      <c r="U63" s="670"/>
      <c r="V63" s="670"/>
      <c r="W63" s="670"/>
      <c r="X63" s="670"/>
      <c r="Y63" s="670"/>
      <c r="Z63" s="670"/>
      <c r="AA63" s="670"/>
    </row>
    <row r="64" spans="1:31" s="214" customFormat="1" x14ac:dyDescent="0.25">
      <c r="B64" s="670"/>
      <c r="C64" s="670"/>
      <c r="D64" s="670"/>
      <c r="E64" s="670"/>
      <c r="F64" s="670"/>
      <c r="G64" s="670"/>
      <c r="H64" s="670"/>
      <c r="I64" s="670"/>
      <c r="J64" s="670"/>
      <c r="K64" s="670"/>
      <c r="L64" s="670"/>
      <c r="M64" s="670"/>
      <c r="N64" s="670"/>
      <c r="O64" s="670"/>
      <c r="P64" s="670"/>
      <c r="Q64" s="670"/>
      <c r="R64" s="670"/>
      <c r="S64" s="670"/>
      <c r="T64" s="670"/>
      <c r="U64" s="670"/>
      <c r="V64" s="670"/>
      <c r="W64" s="670"/>
      <c r="X64" s="670"/>
      <c r="Y64" s="670"/>
      <c r="Z64" s="670"/>
      <c r="AA64" s="670"/>
    </row>
    <row r="65" spans="2:27" s="671" customFormat="1" x14ac:dyDescent="0.25">
      <c r="E65" s="672" t="s">
        <v>1187</v>
      </c>
      <c r="F65" s="560" t="s">
        <v>1188</v>
      </c>
      <c r="G65" s="560" t="s">
        <v>1189</v>
      </c>
      <c r="H65" s="560" t="s">
        <v>1190</v>
      </c>
      <c r="I65" s="560" t="s">
        <v>1191</v>
      </c>
      <c r="J65" s="672" t="s">
        <v>1192</v>
      </c>
      <c r="K65" s="672" t="s">
        <v>1193</v>
      </c>
      <c r="L65" s="560" t="s">
        <v>1194</v>
      </c>
      <c r="M65" s="560" t="s">
        <v>1195</v>
      </c>
      <c r="N65" s="560" t="s">
        <v>1196</v>
      </c>
      <c r="O65" s="672" t="s">
        <v>1197</v>
      </c>
      <c r="P65" s="560" t="s">
        <v>1198</v>
      </c>
      <c r="Q65" s="560" t="s">
        <v>1199</v>
      </c>
      <c r="R65" s="560" t="s">
        <v>1200</v>
      </c>
      <c r="S65" s="560" t="s">
        <v>1201</v>
      </c>
      <c r="T65" s="560" t="s">
        <v>1202</v>
      </c>
      <c r="U65" s="560" t="s">
        <v>1203</v>
      </c>
    </row>
    <row r="66" spans="2:27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2:27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</sheetData>
  <mergeCells count="11">
    <mergeCell ref="A22:G22"/>
    <mergeCell ref="A35:K35"/>
    <mergeCell ref="C36:D36"/>
    <mergeCell ref="A47:J47"/>
    <mergeCell ref="C48:D48"/>
    <mergeCell ref="C14:D14"/>
    <mergeCell ref="B1:P1"/>
    <mergeCell ref="B2:P2"/>
    <mergeCell ref="A3:J3"/>
    <mergeCell ref="C4:D4"/>
    <mergeCell ref="A13:J13"/>
  </mergeCells>
  <hyperlinks>
    <hyperlink ref="AB5" r:id="rId1" xr:uid="{00000000-0004-0000-0300-000000000000}"/>
    <hyperlink ref="AB6" r:id="rId2" xr:uid="{00000000-0004-0000-0300-000001000000}"/>
    <hyperlink ref="AB7" r:id="rId3" xr:uid="{00000000-0004-0000-0300-000002000000}"/>
    <hyperlink ref="AB8" r:id="rId4" xr:uid="{00000000-0004-0000-0300-000003000000}"/>
    <hyperlink ref="AB10" r:id="rId5" xr:uid="{00000000-0004-0000-0300-000004000000}"/>
    <hyperlink ref="AC7" r:id="rId6" xr:uid="{00000000-0004-0000-0300-000005000000}"/>
    <hyperlink ref="AA15" r:id="rId7" xr:uid="{00000000-0004-0000-0300-000006000000}"/>
    <hyperlink ref="AC15" r:id="rId8" xr:uid="{00000000-0004-0000-0300-000007000000}"/>
    <hyperlink ref="AE15" r:id="rId9" xr:uid="{00000000-0004-0000-0300-000008000000}"/>
    <hyperlink ref="AA16" r:id="rId10" xr:uid="{00000000-0004-0000-0300-000009000000}"/>
    <hyperlink ref="AC16" r:id="rId11" xr:uid="{00000000-0004-0000-0300-00000A000000}"/>
    <hyperlink ref="AA17" r:id="rId12" xr:uid="{00000000-0004-0000-0300-00000B000000}"/>
    <hyperlink ref="AA18" r:id="rId13" xr:uid="{00000000-0004-0000-0300-00000C000000}"/>
    <hyperlink ref="AC18" r:id="rId14" xr:uid="{00000000-0004-0000-0300-00000D000000}"/>
    <hyperlink ref="V30" r:id="rId15" xr:uid="{00000000-0004-0000-0300-00000E000000}"/>
    <hyperlink ref="V29" r:id="rId16" tooltip="http://otoansuong.com/shops/Xe-khach-HYUNDAI/HYUNDAI-e-COUNTY-3-1-29c-167/" xr:uid="{00000000-0004-0000-0300-00000F000000}"/>
    <hyperlink ref="V28" r:id="rId17" xr:uid="{00000000-0004-0000-0300-000010000000}"/>
    <hyperlink ref="V25" r:id="rId18" xr:uid="{00000000-0004-0000-0300-000011000000}"/>
    <hyperlink ref="V26" r:id="rId19" tooltip="https://vinbus.com.vn/san-pham/xe-khach-hyundai-county-29-cho-than-dai-ngo-gia-tu-491#" xr:uid="{00000000-0004-0000-0300-000012000000}"/>
    <hyperlink ref="V27" r:id="rId20" xr:uid="{00000000-0004-0000-0300-000013000000}"/>
    <hyperlink ref="V31" r:id="rId21" xr:uid="{00000000-0004-0000-0300-000014000000}"/>
    <hyperlink ref="V40" r:id="rId22" xr:uid="{00000000-0004-0000-0300-000015000000}"/>
    <hyperlink ref="V38" r:id="rId23" xr:uid="{00000000-0004-0000-0300-000016000000}"/>
    <hyperlink ref="V42" r:id="rId24" xr:uid="{00000000-0004-0000-0300-000017000000}"/>
    <hyperlink ref="V37" r:id="rId25" xr:uid="{00000000-0004-0000-0300-000018000000}"/>
    <hyperlink ref="V39" r:id="rId26" xr:uid="{00000000-0004-0000-0300-000019000000}"/>
    <hyperlink ref="V41" r:id="rId27" xr:uid="{00000000-0004-0000-0300-00001A000000}"/>
    <hyperlink ref="V54" r:id="rId28" xr:uid="{00000000-0004-0000-0300-00001B000000}"/>
    <hyperlink ref="V53" r:id="rId29" tooltip="https://otoansuong.vn/xe-khach-hyundai-29-cho" xr:uid="{00000000-0004-0000-0300-00001C000000}"/>
    <hyperlink ref="V50" r:id="rId30" location="3" xr:uid="{00000000-0004-0000-0300-00001D000000}"/>
    <hyperlink ref="V51" r:id="rId31" xr:uid="{00000000-0004-0000-0300-00001E000000}"/>
    <hyperlink ref="V52" r:id="rId32" tooltip="https://xeducvinh.com.vn/thong-so-ky-thuat-xe-county-29-cho/" xr:uid="{00000000-0004-0000-0300-00001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6"/>
  <sheetViews>
    <sheetView topLeftCell="A49" workbookViewId="0">
      <selection activeCell="H72" sqref="H72"/>
    </sheetView>
  </sheetViews>
  <sheetFormatPr defaultRowHeight="13.8" x14ac:dyDescent="0.25"/>
  <cols>
    <col min="1" max="1" width="3.296875" bestFit="1" customWidth="1"/>
    <col min="2" max="2" width="9" bestFit="1" customWidth="1"/>
    <col min="3" max="3" width="16.3984375" bestFit="1" customWidth="1"/>
    <col min="4" max="4" width="7.19921875" bestFit="1" customWidth="1"/>
    <col min="5" max="5" width="11.09765625" bestFit="1" customWidth="1"/>
    <col min="6" max="6" width="11.59765625" bestFit="1" customWidth="1"/>
    <col min="7" max="7" width="13.69921875" bestFit="1" customWidth="1"/>
    <col min="8" max="8" width="11.59765625" bestFit="1" customWidth="1"/>
    <col min="9" max="9" width="11.8984375" bestFit="1" customWidth="1"/>
    <col min="10" max="10" width="13.69921875" bestFit="1" customWidth="1"/>
    <col min="11" max="11" width="11.59765625" bestFit="1" customWidth="1"/>
    <col min="12" max="14" width="12" bestFit="1" customWidth="1"/>
    <col min="15" max="15" width="13.69921875" bestFit="1" customWidth="1"/>
    <col min="16" max="16" width="11.59765625" bestFit="1" customWidth="1"/>
    <col min="17" max="17" width="12" bestFit="1" customWidth="1"/>
    <col min="18" max="18" width="12.796875" bestFit="1" customWidth="1"/>
    <col min="19" max="19" width="12" bestFit="1" customWidth="1"/>
    <col min="20" max="21" width="12.3984375" bestFit="1" customWidth="1"/>
    <col min="22" max="22" width="29.796875" bestFit="1" customWidth="1"/>
    <col min="23" max="23" width="82.19921875" bestFit="1" customWidth="1"/>
    <col min="24" max="24" width="183.3984375" bestFit="1" customWidth="1"/>
    <col min="25" max="25" width="4.09765625" bestFit="1" customWidth="1"/>
    <col min="26" max="26" width="161.09765625" bestFit="1" customWidth="1"/>
    <col min="27" max="27" width="149.296875" bestFit="1" customWidth="1"/>
    <col min="28" max="28" width="81.69921875" bestFit="1" customWidth="1"/>
    <col min="29" max="29" width="78.69921875" bestFit="1" customWidth="1"/>
    <col min="30" max="30" width="34.8984375" bestFit="1" customWidth="1"/>
    <col min="31" max="31" width="65.3984375" bestFit="1" customWidth="1"/>
  </cols>
  <sheetData>
    <row r="1" spans="1:36" s="12" customFormat="1" x14ac:dyDescent="0.25">
      <c r="A1" s="1044" t="s">
        <v>2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  <c r="O1" s="1044"/>
      <c r="P1" s="1044"/>
      <c r="Q1" s="1044"/>
      <c r="R1" s="1044"/>
      <c r="S1" s="1044"/>
      <c r="T1" s="1044"/>
      <c r="U1" s="1044"/>
      <c r="V1" s="1044"/>
      <c r="W1" s="1044"/>
      <c r="X1" s="1044"/>
      <c r="Y1" s="1044"/>
      <c r="Z1" s="1044"/>
      <c r="AA1" s="1044"/>
      <c r="AB1" s="873"/>
      <c r="AC1" s="80"/>
      <c r="AD1" s="872"/>
      <c r="AE1" s="80"/>
      <c r="AF1" s="80"/>
      <c r="AG1" s="676"/>
      <c r="AH1" s="675"/>
      <c r="AI1" s="674"/>
      <c r="AJ1" s="673"/>
    </row>
    <row r="2" spans="1:36" s="12" customFormat="1" x14ac:dyDescent="0.25">
      <c r="A2" s="41"/>
      <c r="B2" s="1045" t="s">
        <v>1439</v>
      </c>
      <c r="C2" s="1045"/>
      <c r="D2" s="1045"/>
      <c r="E2" s="1045"/>
      <c r="F2" s="1045"/>
      <c r="G2" s="1045"/>
      <c r="H2" s="1045"/>
      <c r="I2" s="1045"/>
      <c r="J2" s="1045"/>
      <c r="K2" s="1045"/>
      <c r="L2" s="1045"/>
      <c r="M2" s="1045"/>
      <c r="N2" s="1045"/>
      <c r="O2" s="1045"/>
      <c r="P2" s="1045"/>
      <c r="Q2" s="1045"/>
      <c r="R2" s="1045"/>
      <c r="S2" s="1045"/>
      <c r="T2" s="1045"/>
      <c r="U2" s="1045"/>
      <c r="V2" s="1045"/>
      <c r="W2" s="1045"/>
      <c r="X2" s="1045"/>
      <c r="Y2" s="1045"/>
      <c r="Z2" s="1045"/>
      <c r="AA2" s="1045"/>
      <c r="AB2" s="871"/>
      <c r="AC2" s="41"/>
      <c r="AD2" s="870"/>
      <c r="AE2" s="41"/>
      <c r="AF2" s="41"/>
      <c r="AG2" s="676"/>
      <c r="AH2" s="675"/>
      <c r="AI2" s="674"/>
      <c r="AJ2" s="673"/>
    </row>
    <row r="3" spans="1:36" s="12" customFormat="1" x14ac:dyDescent="0.25">
      <c r="A3" s="41"/>
      <c r="B3" s="1045" t="s">
        <v>1438</v>
      </c>
      <c r="C3" s="1045"/>
      <c r="D3" s="1045"/>
      <c r="E3" s="1045"/>
      <c r="F3" s="1045"/>
      <c r="G3" s="1045"/>
      <c r="H3" s="1045"/>
      <c r="I3" s="1045"/>
      <c r="J3" s="1045"/>
      <c r="K3" s="1045"/>
      <c r="L3" s="1045"/>
      <c r="M3" s="1045"/>
      <c r="N3" s="1045"/>
      <c r="O3" s="1045"/>
      <c r="P3" s="1045"/>
      <c r="Q3" s="1045"/>
      <c r="R3" s="1045"/>
      <c r="S3" s="1045"/>
      <c r="T3" s="1045"/>
      <c r="U3" s="1045"/>
      <c r="V3" s="1045"/>
      <c r="W3" s="1045"/>
      <c r="X3" s="1045"/>
      <c r="Y3" s="1045"/>
      <c r="Z3" s="1045"/>
      <c r="AA3" s="1045"/>
      <c r="AB3" s="871"/>
      <c r="AC3" s="41"/>
      <c r="AD3" s="870"/>
      <c r="AE3" s="41"/>
      <c r="AF3" s="41"/>
      <c r="AG3" s="676"/>
      <c r="AH3" s="675"/>
      <c r="AI3" s="674"/>
      <c r="AJ3" s="673"/>
    </row>
    <row r="4" spans="1:36" s="12" customFormat="1" x14ac:dyDescent="0.25">
      <c r="A4" s="1046" t="s">
        <v>321</v>
      </c>
      <c r="B4" s="1046"/>
      <c r="C4" s="1046"/>
      <c r="D4" s="1046"/>
      <c r="E4" s="1046"/>
      <c r="F4" s="1046"/>
      <c r="G4" s="1046"/>
      <c r="H4" s="1046"/>
      <c r="I4" s="1046"/>
      <c r="J4" s="1046"/>
      <c r="K4" s="1046"/>
      <c r="L4" s="1046"/>
      <c r="M4" s="1046"/>
      <c r="N4" s="1046"/>
      <c r="O4" s="1046"/>
      <c r="P4" s="10"/>
      <c r="Q4" s="10"/>
      <c r="R4" s="10"/>
      <c r="S4" s="10"/>
      <c r="T4" s="10"/>
      <c r="U4" s="10"/>
      <c r="V4" s="10"/>
      <c r="W4" s="10"/>
      <c r="X4" s="10"/>
      <c r="Y4" s="10"/>
      <c r="Z4" s="869"/>
      <c r="AA4" s="868"/>
      <c r="AB4" s="867"/>
      <c r="AC4" s="11"/>
      <c r="AD4" s="866"/>
      <c r="AE4" s="865"/>
      <c r="AF4" s="11"/>
      <c r="AG4" s="676"/>
      <c r="AH4" s="675"/>
      <c r="AI4" s="674"/>
      <c r="AJ4" s="673"/>
    </row>
    <row r="5" spans="1:36" s="19" customFormat="1" ht="16.2" x14ac:dyDescent="0.25">
      <c r="A5" s="82" t="s">
        <v>3</v>
      </c>
      <c r="B5" s="82" t="s">
        <v>4</v>
      </c>
      <c r="C5" s="1047" t="s">
        <v>5</v>
      </c>
      <c r="D5" s="1047"/>
      <c r="E5" s="14" t="s">
        <v>0</v>
      </c>
      <c r="F5" s="14" t="s">
        <v>165</v>
      </c>
      <c r="G5" s="14" t="s">
        <v>322</v>
      </c>
      <c r="H5" s="14" t="s">
        <v>323</v>
      </c>
      <c r="I5" s="14" t="s">
        <v>324</v>
      </c>
      <c r="J5" s="14" t="s">
        <v>325</v>
      </c>
      <c r="K5" s="14" t="s">
        <v>334</v>
      </c>
      <c r="L5" s="14" t="s">
        <v>1437</v>
      </c>
      <c r="M5" s="14" t="s">
        <v>335</v>
      </c>
      <c r="N5" s="14" t="s">
        <v>1436</v>
      </c>
      <c r="O5" s="14" t="s">
        <v>1</v>
      </c>
      <c r="P5" s="14" t="s">
        <v>336</v>
      </c>
      <c r="Q5" s="14" t="s">
        <v>1435</v>
      </c>
      <c r="R5" s="14" t="s">
        <v>337</v>
      </c>
      <c r="S5" s="14" t="s">
        <v>1434</v>
      </c>
      <c r="T5" s="14" t="s">
        <v>330</v>
      </c>
      <c r="U5" s="14" t="s">
        <v>331</v>
      </c>
      <c r="V5" s="14" t="s">
        <v>1433</v>
      </c>
      <c r="W5" s="14" t="s">
        <v>170</v>
      </c>
      <c r="X5" s="14" t="s">
        <v>1432</v>
      </c>
      <c r="Y5" s="529" t="s">
        <v>1431</v>
      </c>
      <c r="Z5" s="864" t="s">
        <v>1430</v>
      </c>
      <c r="AA5" s="863" t="s">
        <v>1429</v>
      </c>
      <c r="AB5" s="835" t="s">
        <v>1428</v>
      </c>
      <c r="AC5" s="834" t="s">
        <v>1427</v>
      </c>
      <c r="AD5" s="862" t="s">
        <v>1426</v>
      </c>
      <c r="AE5" s="861" t="s">
        <v>1425</v>
      </c>
    </row>
    <row r="6" spans="1:36" s="19" customFormat="1" x14ac:dyDescent="0.25">
      <c r="A6" s="82">
        <v>11</v>
      </c>
      <c r="B6" s="714">
        <v>61137002</v>
      </c>
      <c r="C6" s="844" t="s">
        <v>1424</v>
      </c>
      <c r="D6" s="714" t="s">
        <v>1423</v>
      </c>
      <c r="E6" s="842">
        <v>6120</v>
      </c>
      <c r="F6" s="841" t="s">
        <v>1422</v>
      </c>
      <c r="G6" s="712">
        <v>12060</v>
      </c>
      <c r="H6" s="712">
        <v>2495</v>
      </c>
      <c r="I6" s="712">
        <v>3535</v>
      </c>
      <c r="J6" s="712">
        <v>12850</v>
      </c>
      <c r="K6" s="712">
        <v>4800</v>
      </c>
      <c r="L6" s="840">
        <f t="shared" ref="L6:L11" si="0">100*K6/(K6+M6)</f>
        <v>37.354085603112843</v>
      </c>
      <c r="M6" s="712">
        <v>8050</v>
      </c>
      <c r="N6" s="840">
        <f t="shared" ref="N6:N11" si="1">100-L6</f>
        <v>62.645914396887157</v>
      </c>
      <c r="O6" s="712">
        <v>16000</v>
      </c>
      <c r="P6" s="712">
        <v>6000</v>
      </c>
      <c r="Q6" s="840">
        <f t="shared" ref="Q6:Q11" si="2">100*P6/(P6+R6)</f>
        <v>37.5</v>
      </c>
      <c r="R6" s="712">
        <v>10000</v>
      </c>
      <c r="S6" s="840">
        <f t="shared" ref="S6:S11" si="3">100-Q6</f>
        <v>62.5</v>
      </c>
      <c r="T6" s="860">
        <v>7.04</v>
      </c>
      <c r="U6" s="839">
        <v>3.3639999999999999</v>
      </c>
      <c r="V6" s="713">
        <v>115</v>
      </c>
      <c r="W6" s="839" t="s">
        <v>1421</v>
      </c>
      <c r="X6" s="713">
        <v>538</v>
      </c>
      <c r="Y6" s="859">
        <v>503</v>
      </c>
      <c r="Z6" s="837" t="s">
        <v>1420</v>
      </c>
      <c r="AA6" s="836" t="s">
        <v>1387</v>
      </c>
      <c r="AB6" s="853" t="s">
        <v>1419</v>
      </c>
      <c r="AC6" s="834"/>
      <c r="AD6" s="833" t="s">
        <v>1418</v>
      </c>
      <c r="AE6" s="832" t="s">
        <v>1417</v>
      </c>
    </row>
    <row r="7" spans="1:36" s="19" customFormat="1" x14ac:dyDescent="0.25">
      <c r="A7" s="82">
        <v>12</v>
      </c>
      <c r="B7" s="714">
        <v>62130689</v>
      </c>
      <c r="C7" s="844" t="s">
        <v>1416</v>
      </c>
      <c r="D7" s="714" t="s">
        <v>652</v>
      </c>
      <c r="E7" s="842">
        <v>6120</v>
      </c>
      <c r="F7" s="841" t="s">
        <v>1415</v>
      </c>
      <c r="G7" s="712">
        <v>12040</v>
      </c>
      <c r="H7" s="712">
        <v>2495</v>
      </c>
      <c r="I7" s="712">
        <v>3570</v>
      </c>
      <c r="J7" s="712">
        <v>12395</v>
      </c>
      <c r="K7" s="712">
        <v>4605</v>
      </c>
      <c r="L7" s="840">
        <f t="shared" si="0"/>
        <v>37.152077450584912</v>
      </c>
      <c r="M7" s="712">
        <v>7790</v>
      </c>
      <c r="N7" s="840">
        <f t="shared" si="1"/>
        <v>62.847922549415088</v>
      </c>
      <c r="O7" s="712">
        <v>16000</v>
      </c>
      <c r="P7" s="712">
        <v>6000</v>
      </c>
      <c r="Q7" s="840">
        <f t="shared" si="2"/>
        <v>37.5</v>
      </c>
      <c r="R7" s="712">
        <v>10000</v>
      </c>
      <c r="S7" s="840">
        <f t="shared" si="3"/>
        <v>62.5</v>
      </c>
      <c r="T7" s="858">
        <v>7.4</v>
      </c>
      <c r="U7" s="858">
        <v>3.91</v>
      </c>
      <c r="V7" s="857">
        <v>120</v>
      </c>
      <c r="W7" s="858" t="s">
        <v>1414</v>
      </c>
      <c r="X7" s="857">
        <v>591</v>
      </c>
      <c r="Y7" s="856">
        <v>552</v>
      </c>
      <c r="Z7" s="837" t="s">
        <v>1413</v>
      </c>
      <c r="AA7" s="836" t="s">
        <v>1412</v>
      </c>
      <c r="AB7" s="853" t="s">
        <v>1369</v>
      </c>
      <c r="AC7" s="852" t="s">
        <v>1411</v>
      </c>
      <c r="AD7" s="833" t="s">
        <v>1410</v>
      </c>
      <c r="AE7" s="832" t="s">
        <v>1409</v>
      </c>
    </row>
    <row r="8" spans="1:36" s="397" customFormat="1" x14ac:dyDescent="0.25">
      <c r="A8" s="851">
        <v>26</v>
      </c>
      <c r="B8" s="517">
        <v>62131550</v>
      </c>
      <c r="C8" s="850" t="s">
        <v>1408</v>
      </c>
      <c r="D8" s="517" t="s">
        <v>1347</v>
      </c>
      <c r="E8" s="849">
        <v>6150</v>
      </c>
      <c r="F8" s="848" t="s">
        <v>1407</v>
      </c>
      <c r="G8" s="518">
        <v>12170</v>
      </c>
      <c r="H8" s="518">
        <v>2500</v>
      </c>
      <c r="I8" s="518">
        <v>3530</v>
      </c>
      <c r="J8" s="518">
        <v>12200</v>
      </c>
      <c r="K8" s="518">
        <v>4330</v>
      </c>
      <c r="L8" s="840">
        <f t="shared" si="0"/>
        <v>35.491803278688522</v>
      </c>
      <c r="M8" s="518">
        <v>7870</v>
      </c>
      <c r="N8" s="840">
        <f t="shared" si="1"/>
        <v>64.508196721311478</v>
      </c>
      <c r="O8" s="518">
        <v>16000</v>
      </c>
      <c r="P8" s="518">
        <v>6000</v>
      </c>
      <c r="Q8" s="840">
        <f t="shared" si="2"/>
        <v>37.5</v>
      </c>
      <c r="R8" s="518">
        <v>10000</v>
      </c>
      <c r="S8" s="840">
        <f t="shared" si="3"/>
        <v>62.5</v>
      </c>
      <c r="T8" s="847">
        <v>6.8140000000000001</v>
      </c>
      <c r="U8" s="847">
        <v>3.5449999999999999</v>
      </c>
      <c r="V8" s="846">
        <v>115</v>
      </c>
      <c r="W8" s="847" t="s">
        <v>1406</v>
      </c>
      <c r="X8" s="846">
        <v>506</v>
      </c>
      <c r="Y8" s="855">
        <v>473</v>
      </c>
      <c r="Z8" s="837" t="s">
        <v>1305</v>
      </c>
      <c r="AA8" s="836" t="s">
        <v>1405</v>
      </c>
      <c r="AB8" s="853" t="s">
        <v>1404</v>
      </c>
      <c r="AC8" s="834"/>
      <c r="AD8" s="833" t="s">
        <v>1403</v>
      </c>
      <c r="AE8" s="832" t="s">
        <v>1402</v>
      </c>
    </row>
    <row r="9" spans="1:36" s="397" customFormat="1" x14ac:dyDescent="0.25">
      <c r="A9" s="851">
        <v>27</v>
      </c>
      <c r="B9" s="517">
        <v>62131646</v>
      </c>
      <c r="C9" s="850" t="s">
        <v>1401</v>
      </c>
      <c r="D9" s="517" t="s">
        <v>1400</v>
      </c>
      <c r="E9" s="849">
        <v>6000</v>
      </c>
      <c r="F9" s="848" t="s">
        <v>1364</v>
      </c>
      <c r="G9" s="518">
        <v>12180</v>
      </c>
      <c r="H9" s="518">
        <v>2500</v>
      </c>
      <c r="I9" s="518">
        <v>3500</v>
      </c>
      <c r="J9" s="518">
        <v>12345</v>
      </c>
      <c r="K9" s="518">
        <v>4505</v>
      </c>
      <c r="L9" s="840">
        <f t="shared" si="0"/>
        <v>36.492507087889834</v>
      </c>
      <c r="M9" s="518">
        <v>7840</v>
      </c>
      <c r="N9" s="840">
        <f t="shared" si="1"/>
        <v>63.507492912110166</v>
      </c>
      <c r="O9" s="518">
        <v>16000</v>
      </c>
      <c r="P9" s="518">
        <v>6000</v>
      </c>
      <c r="Q9" s="840">
        <f t="shared" si="2"/>
        <v>37.5</v>
      </c>
      <c r="R9" s="518">
        <v>10000</v>
      </c>
      <c r="S9" s="840">
        <f t="shared" si="3"/>
        <v>62.5</v>
      </c>
      <c r="T9" s="854">
        <v>7.4</v>
      </c>
      <c r="U9" s="518">
        <v>3.6360000000000001</v>
      </c>
      <c r="V9" s="518">
        <v>120</v>
      </c>
      <c r="W9" s="518" t="s">
        <v>1399</v>
      </c>
      <c r="X9" s="518">
        <v>522</v>
      </c>
      <c r="Y9" s="551">
        <v>485</v>
      </c>
      <c r="Z9" s="837" t="s">
        <v>1398</v>
      </c>
      <c r="AA9" s="836" t="s">
        <v>1367</v>
      </c>
      <c r="AB9" s="853" t="s">
        <v>1314</v>
      </c>
      <c r="AC9" s="852" t="s">
        <v>1363</v>
      </c>
      <c r="AD9" s="833" t="s">
        <v>1397</v>
      </c>
      <c r="AE9" s="832" t="s">
        <v>1396</v>
      </c>
    </row>
    <row r="10" spans="1:36" s="397" customFormat="1" x14ac:dyDescent="0.25">
      <c r="A10" s="851">
        <v>41</v>
      </c>
      <c r="B10" s="517">
        <v>62132529</v>
      </c>
      <c r="C10" s="850" t="s">
        <v>1395</v>
      </c>
      <c r="D10" s="517" t="s">
        <v>372</v>
      </c>
      <c r="E10" s="849">
        <v>6150</v>
      </c>
      <c r="F10" s="848" t="s">
        <v>1139</v>
      </c>
      <c r="G10" s="518">
        <v>12050</v>
      </c>
      <c r="H10" s="518">
        <v>2500</v>
      </c>
      <c r="I10" s="518">
        <v>3500</v>
      </c>
      <c r="J10" s="518">
        <v>11450</v>
      </c>
      <c r="K10" s="518">
        <v>650</v>
      </c>
      <c r="L10" s="840">
        <f t="shared" si="0"/>
        <v>5.6768558951965069</v>
      </c>
      <c r="M10" s="518">
        <v>10800</v>
      </c>
      <c r="N10" s="840">
        <f t="shared" si="1"/>
        <v>94.32314410480349</v>
      </c>
      <c r="O10" s="518">
        <v>16000</v>
      </c>
      <c r="P10" s="518">
        <v>6000</v>
      </c>
      <c r="Q10" s="840">
        <f t="shared" si="2"/>
        <v>37.5</v>
      </c>
      <c r="R10" s="518">
        <v>10000</v>
      </c>
      <c r="S10" s="840">
        <f t="shared" si="3"/>
        <v>62.5</v>
      </c>
      <c r="T10" s="847">
        <v>6.8140000000000001</v>
      </c>
      <c r="U10" s="847">
        <v>3.153</v>
      </c>
      <c r="V10" s="846">
        <v>115</v>
      </c>
      <c r="W10" s="847" t="s">
        <v>1394</v>
      </c>
      <c r="X10" s="846">
        <v>538</v>
      </c>
      <c r="Y10" s="845">
        <v>500</v>
      </c>
      <c r="Z10" s="837" t="s">
        <v>1393</v>
      </c>
      <c r="AA10" s="836" t="s">
        <v>1392</v>
      </c>
      <c r="AB10" s="360"/>
      <c r="AC10" s="834"/>
      <c r="AD10" s="833" t="s">
        <v>1391</v>
      </c>
      <c r="AE10" s="832" t="s">
        <v>1390</v>
      </c>
    </row>
    <row r="11" spans="1:36" s="19" customFormat="1" x14ac:dyDescent="0.25">
      <c r="A11" s="82">
        <v>42</v>
      </c>
      <c r="B11" s="714">
        <v>62132538</v>
      </c>
      <c r="C11" s="844" t="s">
        <v>1389</v>
      </c>
      <c r="D11" s="843" t="s">
        <v>372</v>
      </c>
      <c r="E11" s="842">
        <v>6150</v>
      </c>
      <c r="F11" s="841" t="s">
        <v>1338</v>
      </c>
      <c r="G11" s="712">
        <v>12020</v>
      </c>
      <c r="H11" s="712">
        <v>2500</v>
      </c>
      <c r="I11" s="712">
        <v>3540</v>
      </c>
      <c r="J11" s="712">
        <v>12850</v>
      </c>
      <c r="K11" s="712">
        <v>4800</v>
      </c>
      <c r="L11" s="840">
        <f t="shared" si="0"/>
        <v>37.354085603112843</v>
      </c>
      <c r="M11" s="712">
        <v>8050</v>
      </c>
      <c r="N11" s="840">
        <f t="shared" si="1"/>
        <v>62.645914396887157</v>
      </c>
      <c r="O11" s="712">
        <v>16000</v>
      </c>
      <c r="P11" s="712">
        <v>6000</v>
      </c>
      <c r="Q11" s="840">
        <f t="shared" si="2"/>
        <v>37.5</v>
      </c>
      <c r="R11" s="712">
        <v>10000</v>
      </c>
      <c r="S11" s="840">
        <f t="shared" si="3"/>
        <v>62.5</v>
      </c>
      <c r="T11" s="839">
        <v>6.5279999999999996</v>
      </c>
      <c r="U11" s="712">
        <v>3.5830000000000002</v>
      </c>
      <c r="V11" s="712">
        <v>120</v>
      </c>
      <c r="W11" s="712" t="s">
        <v>1388</v>
      </c>
      <c r="X11" s="712">
        <v>522</v>
      </c>
      <c r="Y11" s="838">
        <v>488</v>
      </c>
      <c r="Z11" s="837" t="s">
        <v>1387</v>
      </c>
      <c r="AA11" s="836" t="s">
        <v>1386</v>
      </c>
      <c r="AB11" s="835"/>
      <c r="AC11" s="834"/>
      <c r="AD11" s="833" t="s">
        <v>1385</v>
      </c>
      <c r="AE11" s="832" t="s">
        <v>1384</v>
      </c>
    </row>
    <row r="12" spans="1:36" s="19" customFormat="1" x14ac:dyDescent="0.25">
      <c r="E12" s="18" t="s">
        <v>1285</v>
      </c>
      <c r="F12" s="18" t="s">
        <v>1284</v>
      </c>
      <c r="G12" s="18" t="s">
        <v>1283</v>
      </c>
      <c r="H12" s="18" t="s">
        <v>1282</v>
      </c>
      <c r="I12" s="18" t="s">
        <v>1281</v>
      </c>
      <c r="J12" s="147" t="s">
        <v>1280</v>
      </c>
      <c r="K12" s="18" t="s">
        <v>1279</v>
      </c>
      <c r="L12" s="18" t="s">
        <v>1277</v>
      </c>
      <c r="M12" s="18" t="s">
        <v>1278</v>
      </c>
      <c r="N12" s="18" t="s">
        <v>1276</v>
      </c>
      <c r="O12" s="18"/>
      <c r="P12" s="18"/>
      <c r="Q12" s="18" t="s">
        <v>1277</v>
      </c>
      <c r="R12" s="18"/>
      <c r="S12" s="18" t="s">
        <v>1276</v>
      </c>
      <c r="T12" s="18" t="s">
        <v>1275</v>
      </c>
      <c r="U12" s="18" t="s">
        <v>1274</v>
      </c>
      <c r="V12" s="19" t="s">
        <v>1273</v>
      </c>
      <c r="X12" s="19" t="s">
        <v>1272</v>
      </c>
      <c r="Y12" s="19" t="s">
        <v>1272</v>
      </c>
      <c r="Z12" s="688"/>
      <c r="AA12" s="831"/>
      <c r="AB12" s="830"/>
      <c r="AC12" s="829"/>
      <c r="AD12" s="828"/>
    </row>
    <row r="13" spans="1:36" s="12" customFormat="1" x14ac:dyDescent="0.25">
      <c r="F13" s="676"/>
      <c r="G13" s="675"/>
      <c r="H13" s="674"/>
      <c r="I13" s="673"/>
      <c r="Z13" s="676"/>
      <c r="AA13" s="679"/>
      <c r="AB13" s="678"/>
      <c r="AD13" s="677"/>
    </row>
    <row r="14" spans="1:36" s="12" customFormat="1" x14ac:dyDescent="0.25">
      <c r="A14" s="1046" t="s">
        <v>332</v>
      </c>
      <c r="B14" s="1046"/>
      <c r="C14" s="1046"/>
      <c r="D14" s="1046"/>
      <c r="E14" s="1046"/>
      <c r="F14" s="1046"/>
      <c r="G14" s="1046"/>
      <c r="H14" s="1046"/>
      <c r="I14" s="1046"/>
      <c r="J14" s="1046"/>
      <c r="K14" s="10"/>
      <c r="L14" s="10"/>
      <c r="M14" s="10"/>
      <c r="N14" s="10"/>
      <c r="O14" s="11"/>
      <c r="P14" s="11"/>
      <c r="Q14" s="11"/>
      <c r="R14" s="11"/>
      <c r="S14" s="11"/>
      <c r="T14" s="11"/>
      <c r="U14" s="11"/>
      <c r="V14" s="11"/>
      <c r="W14" s="11"/>
      <c r="Y14" s="19"/>
    </row>
    <row r="15" spans="1:36" s="19" customFormat="1" ht="28.2" thickBot="1" x14ac:dyDescent="0.3">
      <c r="A15" s="827" t="s">
        <v>3</v>
      </c>
      <c r="B15" s="827" t="s">
        <v>4</v>
      </c>
      <c r="C15" s="1088" t="s">
        <v>5</v>
      </c>
      <c r="D15" s="1089"/>
      <c r="E15" s="826" t="s">
        <v>0</v>
      </c>
      <c r="F15" s="17" t="s">
        <v>9</v>
      </c>
      <c r="G15" s="17" t="s">
        <v>322</v>
      </c>
      <c r="H15" s="17" t="s">
        <v>323</v>
      </c>
      <c r="I15" s="17" t="s">
        <v>324</v>
      </c>
      <c r="J15" s="17" t="s">
        <v>325</v>
      </c>
      <c r="K15" s="17" t="s">
        <v>334</v>
      </c>
      <c r="L15" s="17"/>
      <c r="M15" s="17" t="s">
        <v>335</v>
      </c>
      <c r="N15" s="17"/>
      <c r="O15" s="17" t="s">
        <v>1</v>
      </c>
      <c r="P15" s="17" t="s">
        <v>336</v>
      </c>
      <c r="Q15" s="17"/>
      <c r="R15" s="17" t="s">
        <v>337</v>
      </c>
      <c r="S15" s="17"/>
      <c r="T15" s="17" t="s">
        <v>330</v>
      </c>
      <c r="U15" s="17" t="s">
        <v>331</v>
      </c>
      <c r="V15" s="825" t="s">
        <v>401</v>
      </c>
      <c r="W15" s="149" t="s">
        <v>1383</v>
      </c>
    </row>
    <row r="16" spans="1:36" s="19" customFormat="1" ht="14.4" thickBot="1" x14ac:dyDescent="0.3">
      <c r="A16" s="824">
        <v>11</v>
      </c>
      <c r="B16" s="823">
        <v>62130829</v>
      </c>
      <c r="C16" s="822" t="s">
        <v>1382</v>
      </c>
      <c r="D16" s="821" t="s">
        <v>435</v>
      </c>
      <c r="E16" s="820" t="s">
        <v>1346</v>
      </c>
      <c r="F16" s="818" t="s">
        <v>1338</v>
      </c>
      <c r="G16" s="818" t="s">
        <v>1381</v>
      </c>
      <c r="H16" s="818" t="s">
        <v>72</v>
      </c>
      <c r="I16" s="818" t="s">
        <v>1380</v>
      </c>
      <c r="J16" s="818" t="s">
        <v>1379</v>
      </c>
      <c r="K16" s="768">
        <v>3630</v>
      </c>
      <c r="L16" s="768">
        <f>100*K16/(K16+M16)</f>
        <v>34.245283018867923</v>
      </c>
      <c r="M16" s="768">
        <v>6970</v>
      </c>
      <c r="N16" s="767">
        <f>100-L16</f>
        <v>65.754716981132077</v>
      </c>
      <c r="O16" s="818" t="s">
        <v>1378</v>
      </c>
      <c r="P16" s="818" t="s">
        <v>1377</v>
      </c>
      <c r="Q16" s="819">
        <f>100*P16/(P16+R16)</f>
        <v>34.088140451451096</v>
      </c>
      <c r="R16" s="818" t="s">
        <v>1376</v>
      </c>
      <c r="S16" s="767">
        <f>100-Q16</f>
        <v>65.911859548548904</v>
      </c>
      <c r="T16" s="817">
        <v>8.1890000000000001</v>
      </c>
      <c r="U16" s="768">
        <v>5.125</v>
      </c>
      <c r="V16" s="816">
        <v>13</v>
      </c>
      <c r="W16" s="784"/>
      <c r="X16" s="815" t="s">
        <v>1375</v>
      </c>
      <c r="Y16" s="814"/>
      <c r="Z16" s="814"/>
      <c r="AA16" s="814"/>
      <c r="AB16" s="813"/>
    </row>
    <row r="17" spans="1:26" s="19" customFormat="1" x14ac:dyDescent="0.25">
      <c r="A17" s="108">
        <v>12</v>
      </c>
      <c r="B17" s="109">
        <v>62130862</v>
      </c>
      <c r="C17" s="700" t="s">
        <v>1101</v>
      </c>
      <c r="D17" s="812" t="s">
        <v>1374</v>
      </c>
      <c r="E17" s="809" t="s">
        <v>1346</v>
      </c>
      <c r="F17" s="735" t="s">
        <v>1364</v>
      </c>
      <c r="G17" s="735" t="s">
        <v>1373</v>
      </c>
      <c r="H17" s="735" t="s">
        <v>72</v>
      </c>
      <c r="I17" s="735" t="s">
        <v>1372</v>
      </c>
      <c r="J17" s="811" t="s">
        <v>1371</v>
      </c>
      <c r="K17" s="810">
        <v>4505</v>
      </c>
      <c r="L17" s="768">
        <f>100*K17/(K17+M17)</f>
        <v>36.492507087889834</v>
      </c>
      <c r="M17" s="810">
        <v>7840</v>
      </c>
      <c r="N17" s="767">
        <f>100-L17</f>
        <v>63.507492912110166</v>
      </c>
      <c r="O17" s="809" t="s">
        <v>1370</v>
      </c>
      <c r="P17" s="808"/>
      <c r="Q17" s="808"/>
      <c r="R17" s="808"/>
      <c r="S17" s="808"/>
      <c r="T17" s="133">
        <v>7</v>
      </c>
      <c r="U17" s="807"/>
      <c r="V17" s="806">
        <v>10</v>
      </c>
      <c r="W17" s="784"/>
      <c r="X17" s="762" t="s">
        <v>1369</v>
      </c>
    </row>
    <row r="18" spans="1:26" s="19" customFormat="1" ht="14.4" thickBot="1" x14ac:dyDescent="0.3">
      <c r="A18" s="805"/>
      <c r="B18" s="804"/>
      <c r="C18" s="803"/>
      <c r="D18" s="802"/>
      <c r="E18" s="801"/>
      <c r="F18" s="798"/>
      <c r="G18" s="798"/>
      <c r="H18" s="798"/>
      <c r="I18" s="800"/>
      <c r="J18" s="799"/>
      <c r="K18" s="799"/>
      <c r="L18" s="799"/>
      <c r="M18" s="799"/>
      <c r="N18" s="799"/>
      <c r="O18" s="799"/>
      <c r="P18" s="798"/>
      <c r="Q18" s="798"/>
      <c r="R18" s="798"/>
      <c r="S18" s="798"/>
      <c r="T18" s="797"/>
      <c r="U18" s="796"/>
      <c r="V18" s="795"/>
      <c r="W18" s="776" t="s">
        <v>1368</v>
      </c>
      <c r="X18" s="775" t="s">
        <v>1367</v>
      </c>
    </row>
    <row r="19" spans="1:26" s="19" customFormat="1" ht="14.4" thickBot="1" x14ac:dyDescent="0.3">
      <c r="A19" s="794">
        <v>27</v>
      </c>
      <c r="B19" s="793">
        <v>62132145</v>
      </c>
      <c r="C19" s="792" t="s">
        <v>1366</v>
      </c>
      <c r="D19" s="791" t="s">
        <v>1365</v>
      </c>
      <c r="E19" s="790" t="s">
        <v>1346</v>
      </c>
      <c r="F19" s="789" t="s">
        <v>1364</v>
      </c>
      <c r="G19" s="787">
        <v>12180</v>
      </c>
      <c r="H19" s="787">
        <v>2500</v>
      </c>
      <c r="I19" s="787">
        <v>3480</v>
      </c>
      <c r="J19" s="787">
        <v>12270</v>
      </c>
      <c r="K19" s="787">
        <v>4545</v>
      </c>
      <c r="L19" s="768">
        <f>100*K19/(K19+M19)</f>
        <v>37.04156479217604</v>
      </c>
      <c r="M19" s="787">
        <v>7725</v>
      </c>
      <c r="N19" s="767">
        <f>100-L19</f>
        <v>62.95843520782396</v>
      </c>
      <c r="O19" s="788">
        <v>15985</v>
      </c>
      <c r="P19" s="787">
        <v>5985</v>
      </c>
      <c r="Q19" s="768">
        <f>100*P19/(P19+R19)</f>
        <v>37.441351266812639</v>
      </c>
      <c r="R19" s="787">
        <v>10000</v>
      </c>
      <c r="S19" s="767">
        <f>100-Q19</f>
        <v>62.558648733187361</v>
      </c>
      <c r="T19" s="786">
        <v>7.04</v>
      </c>
      <c r="U19" s="786">
        <v>3.6360000000000001</v>
      </c>
      <c r="V19" s="785">
        <v>13</v>
      </c>
      <c r="W19" s="784"/>
      <c r="X19" s="762" t="s">
        <v>1363</v>
      </c>
    </row>
    <row r="20" spans="1:26" s="19" customFormat="1" ht="14.4" thickBot="1" x14ac:dyDescent="0.3">
      <c r="A20" s="783"/>
      <c r="C20" s="782"/>
      <c r="D20" s="781"/>
      <c r="E20" s="780"/>
      <c r="F20" s="779"/>
      <c r="G20" s="778"/>
      <c r="H20" s="778"/>
      <c r="I20" s="778"/>
      <c r="J20" s="778"/>
      <c r="K20" s="778"/>
      <c r="L20" s="778"/>
      <c r="M20" s="778"/>
      <c r="N20" s="778"/>
      <c r="O20" s="778"/>
      <c r="P20" s="778"/>
      <c r="Q20" s="778"/>
      <c r="R20" s="778"/>
      <c r="S20" s="778"/>
      <c r="T20" s="778"/>
      <c r="U20" s="778"/>
      <c r="V20" s="777"/>
      <c r="W20" s="776" t="s">
        <v>1362</v>
      </c>
      <c r="X20" s="775" t="s">
        <v>1361</v>
      </c>
    </row>
    <row r="21" spans="1:26" s="19" customFormat="1" x14ac:dyDescent="0.25">
      <c r="A21" s="774">
        <v>26</v>
      </c>
      <c r="B21" s="773">
        <v>62132053</v>
      </c>
      <c r="C21" s="772" t="s">
        <v>1360</v>
      </c>
      <c r="D21" s="771" t="s">
        <v>1359</v>
      </c>
      <c r="E21" s="770" t="s">
        <v>1339</v>
      </c>
      <c r="F21" s="769" t="s">
        <v>1338</v>
      </c>
      <c r="G21" s="765">
        <v>12020</v>
      </c>
      <c r="H21" s="765">
        <v>2500</v>
      </c>
      <c r="I21" s="765">
        <v>3540</v>
      </c>
      <c r="J21" s="765">
        <v>12850</v>
      </c>
      <c r="K21" s="765">
        <v>4800</v>
      </c>
      <c r="L21" s="768">
        <f>100*K21/(K21+M21)</f>
        <v>37.354085603112843</v>
      </c>
      <c r="M21" s="765">
        <v>8050</v>
      </c>
      <c r="N21" s="767">
        <f>100-L21</f>
        <v>62.645914396887157</v>
      </c>
      <c r="O21" s="765">
        <v>16000</v>
      </c>
      <c r="P21" s="765">
        <v>6000</v>
      </c>
      <c r="Q21" s="768">
        <f>100*P21/(P21+R21)</f>
        <v>37.5</v>
      </c>
      <c r="R21" s="765">
        <v>10000</v>
      </c>
      <c r="S21" s="767">
        <f>100-Q21</f>
        <v>62.5</v>
      </c>
      <c r="T21" s="766">
        <v>6.5279999999999996</v>
      </c>
      <c r="U21" s="765">
        <v>3.5830000000000002</v>
      </c>
      <c r="V21" s="764">
        <v>13</v>
      </c>
      <c r="W21" s="763"/>
      <c r="X21" s="762" t="s">
        <v>1314</v>
      </c>
      <c r="Z21" s="67"/>
    </row>
    <row r="22" spans="1:26" s="19" customFormat="1" ht="14.4" thickBot="1" x14ac:dyDescent="0.3">
      <c r="A22" s="761"/>
      <c r="B22" s="756"/>
      <c r="C22" s="760"/>
      <c r="D22" s="759"/>
      <c r="E22" s="758"/>
      <c r="F22" s="757"/>
      <c r="G22" s="755"/>
      <c r="H22" s="755"/>
      <c r="I22" s="755"/>
      <c r="J22" s="755"/>
      <c r="K22" s="755"/>
      <c r="L22" s="755"/>
      <c r="M22" s="755"/>
      <c r="N22" s="755"/>
      <c r="O22" s="755"/>
      <c r="P22" s="755"/>
      <c r="Q22" s="755"/>
      <c r="R22" s="755"/>
      <c r="S22" s="755"/>
      <c r="T22" s="756"/>
      <c r="U22" s="755"/>
      <c r="V22" s="754"/>
      <c r="W22" s="753" t="s">
        <v>1358</v>
      </c>
      <c r="X22" s="752" t="s">
        <v>1357</v>
      </c>
      <c r="Z22" s="67"/>
    </row>
    <row r="23" spans="1:26" s="19" customFormat="1" x14ac:dyDescent="0.25">
      <c r="A23" s="751"/>
      <c r="B23" s="39"/>
      <c r="C23" s="750"/>
      <c r="D23" s="750"/>
      <c r="E23" s="749"/>
      <c r="F23" s="748"/>
      <c r="G23" s="747"/>
      <c r="H23" s="747"/>
      <c r="I23" s="747"/>
      <c r="J23" s="747"/>
      <c r="K23" s="747"/>
      <c r="L23" s="747"/>
      <c r="M23" s="747"/>
      <c r="N23" s="747"/>
      <c r="O23" s="747"/>
      <c r="P23" s="747"/>
      <c r="Q23" s="747"/>
      <c r="R23" s="747"/>
      <c r="S23" s="747"/>
      <c r="T23" s="39"/>
      <c r="U23" s="747"/>
      <c r="V23" s="746"/>
      <c r="W23" s="745"/>
      <c r="X23" s="744"/>
      <c r="Z23" s="67"/>
    </row>
    <row r="24" spans="1:26" s="19" customFormat="1" x14ac:dyDescent="0.25">
      <c r="A24" s="742"/>
      <c r="B24" s="743"/>
      <c r="D24" s="67"/>
      <c r="E24" s="687" t="s">
        <v>1271</v>
      </c>
      <c r="F24" s="687" t="s">
        <v>1270</v>
      </c>
      <c r="G24" s="687" t="s">
        <v>1269</v>
      </c>
      <c r="H24" s="687" t="s">
        <v>1268</v>
      </c>
      <c r="I24" s="687" t="s">
        <v>1267</v>
      </c>
      <c r="J24" s="687" t="s">
        <v>1266</v>
      </c>
      <c r="K24" s="687" t="s">
        <v>1265</v>
      </c>
      <c r="L24" s="687" t="s">
        <v>1264</v>
      </c>
      <c r="M24" s="687" t="s">
        <v>1263</v>
      </c>
      <c r="N24" s="687" t="s">
        <v>1258</v>
      </c>
      <c r="O24" s="687" t="s">
        <v>1262</v>
      </c>
      <c r="P24" s="687" t="s">
        <v>1261</v>
      </c>
      <c r="Q24" s="687" t="s">
        <v>1260</v>
      </c>
      <c r="R24" s="687" t="s">
        <v>1259</v>
      </c>
      <c r="S24" s="687" t="s">
        <v>1258</v>
      </c>
      <c r="T24" s="687" t="s">
        <v>1257</v>
      </c>
      <c r="U24" s="687" t="s">
        <v>1256</v>
      </c>
      <c r="V24" s="687" t="s">
        <v>1255</v>
      </c>
    </row>
    <row r="25" spans="1:26" s="19" customFormat="1" x14ac:dyDescent="0.25">
      <c r="A25" s="742"/>
    </row>
    <row r="26" spans="1:26" s="12" customFormat="1" x14ac:dyDescent="0.25">
      <c r="A26" s="1090" t="s">
        <v>782</v>
      </c>
      <c r="B26" s="1090"/>
      <c r="C26" s="1090"/>
      <c r="D26" s="1090"/>
      <c r="E26" s="1090"/>
      <c r="F26" s="1090"/>
      <c r="G26" s="1090"/>
      <c r="H26" s="1090"/>
      <c r="I26" s="1090"/>
      <c r="J26" s="19"/>
      <c r="K26" s="19"/>
      <c r="L26" s="19"/>
      <c r="M26" s="19"/>
      <c r="N26" s="19"/>
      <c r="O26" s="19"/>
      <c r="P26" s="19"/>
      <c r="Q26" s="19"/>
    </row>
    <row r="27" spans="1:26" s="12" customFormat="1" x14ac:dyDescent="0.25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26" s="19" customFormat="1" ht="16.2" x14ac:dyDescent="0.25">
      <c r="A28" s="13" t="s">
        <v>3</v>
      </c>
      <c r="B28" s="13" t="s">
        <v>4</v>
      </c>
      <c r="C28" s="1049" t="s">
        <v>5</v>
      </c>
      <c r="D28" s="1050"/>
      <c r="E28" s="440" t="s">
        <v>0</v>
      </c>
      <c r="F28" s="14" t="s">
        <v>59</v>
      </c>
      <c r="G28" s="14" t="s">
        <v>322</v>
      </c>
      <c r="H28" s="14" t="s">
        <v>323</v>
      </c>
      <c r="I28" s="14" t="s">
        <v>324</v>
      </c>
      <c r="J28" s="14" t="s">
        <v>325</v>
      </c>
      <c r="K28" s="14" t="s">
        <v>334</v>
      </c>
      <c r="L28" s="14"/>
      <c r="M28" s="14" t="s">
        <v>335</v>
      </c>
      <c r="N28" s="440" t="s">
        <v>1356</v>
      </c>
      <c r="O28" s="14" t="s">
        <v>1</v>
      </c>
      <c r="P28" s="14" t="s">
        <v>336</v>
      </c>
      <c r="Q28" s="14"/>
      <c r="R28" s="14" t="s">
        <v>337</v>
      </c>
      <c r="S28" s="14" t="s">
        <v>1355</v>
      </c>
      <c r="T28" s="18" t="s">
        <v>1354</v>
      </c>
      <c r="U28" s="18" t="s">
        <v>61</v>
      </c>
      <c r="V28" s="18" t="s">
        <v>1353</v>
      </c>
      <c r="W28" s="18" t="s">
        <v>1352</v>
      </c>
    </row>
    <row r="29" spans="1:26" s="135" customFormat="1" x14ac:dyDescent="0.25">
      <c r="A29" s="108">
        <v>11</v>
      </c>
      <c r="B29" s="109">
        <v>62130650</v>
      </c>
      <c r="C29" s="700" t="s">
        <v>1351</v>
      </c>
      <c r="D29" s="699" t="s">
        <v>1350</v>
      </c>
      <c r="E29" s="133">
        <v>6000</v>
      </c>
      <c r="F29" s="133">
        <v>2080</v>
      </c>
      <c r="G29" s="133">
        <v>11930</v>
      </c>
      <c r="H29" s="133">
        <v>2490</v>
      </c>
      <c r="I29" s="133">
        <v>3600</v>
      </c>
      <c r="J29" s="133">
        <v>10780</v>
      </c>
      <c r="K29" s="133">
        <v>3400</v>
      </c>
      <c r="L29" s="133">
        <f t="shared" ref="L29:L34" si="4">100*K29/(K29+M29)</f>
        <v>31.539888682745826</v>
      </c>
      <c r="M29" s="133">
        <v>7380</v>
      </c>
      <c r="N29" s="133">
        <f t="shared" ref="N29:N34" si="5">100-L29</f>
        <v>68.460111317254174</v>
      </c>
      <c r="O29" s="133">
        <v>14000</v>
      </c>
      <c r="P29" s="133">
        <v>5000</v>
      </c>
      <c r="Q29" s="133">
        <f>100*P29/(P29+R29)</f>
        <v>35.714285714285715</v>
      </c>
      <c r="R29" s="133">
        <v>9000</v>
      </c>
      <c r="S29" s="133">
        <f>100-Q29</f>
        <v>64.285714285714278</v>
      </c>
      <c r="T29" s="133" t="s">
        <v>1326</v>
      </c>
      <c r="U29" s="741">
        <v>3364</v>
      </c>
      <c r="V29" s="740" t="s">
        <v>433</v>
      </c>
      <c r="W29" s="717" t="s">
        <v>173</v>
      </c>
    </row>
    <row r="30" spans="1:26" s="135" customFormat="1" x14ac:dyDescent="0.25">
      <c r="A30" s="108">
        <v>12</v>
      </c>
      <c r="B30" s="109">
        <v>62130739</v>
      </c>
      <c r="C30" s="700" t="s">
        <v>892</v>
      </c>
      <c r="D30" s="699" t="s">
        <v>17</v>
      </c>
      <c r="E30" s="739" t="s">
        <v>1339</v>
      </c>
      <c r="F30" s="738" t="s">
        <v>1338</v>
      </c>
      <c r="G30" s="737">
        <v>12020</v>
      </c>
      <c r="H30" s="737">
        <v>2500</v>
      </c>
      <c r="I30" s="737">
        <v>3540</v>
      </c>
      <c r="J30" s="737">
        <v>12850</v>
      </c>
      <c r="K30" s="737">
        <v>4800</v>
      </c>
      <c r="L30" s="133">
        <f t="shared" si="4"/>
        <v>37.354085603112843</v>
      </c>
      <c r="M30" s="737">
        <v>8050</v>
      </c>
      <c r="N30" s="133">
        <f t="shared" si="5"/>
        <v>62.645914396887157</v>
      </c>
      <c r="O30" s="737">
        <v>16000</v>
      </c>
      <c r="P30" s="737">
        <v>6000</v>
      </c>
      <c r="Q30" s="133">
        <f>100*P30/(P30+R30)</f>
        <v>37.5</v>
      </c>
      <c r="R30" s="720">
        <v>10000</v>
      </c>
      <c r="S30" s="133">
        <f>100-Q30</f>
        <v>62.5</v>
      </c>
      <c r="T30" s="133" t="s">
        <v>1326</v>
      </c>
      <c r="U30" s="730">
        <v>3364</v>
      </c>
      <c r="V30" s="717" t="s">
        <v>433</v>
      </c>
      <c r="W30" s="717" t="s">
        <v>433</v>
      </c>
    </row>
    <row r="31" spans="1:26" s="135" customFormat="1" x14ac:dyDescent="0.25">
      <c r="A31" s="108">
        <v>26</v>
      </c>
      <c r="B31" s="109">
        <v>62131546</v>
      </c>
      <c r="C31" s="700" t="s">
        <v>10</v>
      </c>
      <c r="D31" s="699" t="s">
        <v>450</v>
      </c>
      <c r="E31" s="735" t="s">
        <v>1339</v>
      </c>
      <c r="F31" s="734" t="s">
        <v>1349</v>
      </c>
      <c r="G31" s="733">
        <v>12160</v>
      </c>
      <c r="H31" s="733">
        <v>2500</v>
      </c>
      <c r="I31" s="733">
        <v>3550</v>
      </c>
      <c r="J31" s="733">
        <v>12270</v>
      </c>
      <c r="K31" s="733">
        <v>4545</v>
      </c>
      <c r="L31" s="133">
        <f t="shared" si="4"/>
        <v>37.04156479217604</v>
      </c>
      <c r="M31" s="733">
        <v>7725</v>
      </c>
      <c r="N31" s="133">
        <f t="shared" si="5"/>
        <v>62.95843520782396</v>
      </c>
      <c r="O31" s="733">
        <v>15985</v>
      </c>
      <c r="P31" s="733">
        <v>5985</v>
      </c>
      <c r="Q31" s="133">
        <f>100*P31/(P31+R31)</f>
        <v>37.441351266812639</v>
      </c>
      <c r="R31" s="720">
        <v>10000</v>
      </c>
      <c r="S31" s="133">
        <f>100-Q31</f>
        <v>62.558648733187361</v>
      </c>
      <c r="T31" s="133" t="s">
        <v>1326</v>
      </c>
      <c r="U31" s="730">
        <v>3364</v>
      </c>
      <c r="V31" s="717" t="s">
        <v>433</v>
      </c>
      <c r="W31" s="717" t="s">
        <v>433</v>
      </c>
    </row>
    <row r="32" spans="1:26" s="135" customFormat="1" x14ac:dyDescent="0.25">
      <c r="A32" s="108">
        <v>27</v>
      </c>
      <c r="B32" s="109">
        <v>62133188</v>
      </c>
      <c r="C32" s="700" t="s">
        <v>1348</v>
      </c>
      <c r="D32" s="699" t="s">
        <v>1347</v>
      </c>
      <c r="E32" s="735" t="s">
        <v>1346</v>
      </c>
      <c r="F32" s="734" t="s">
        <v>1338</v>
      </c>
      <c r="G32" s="733">
        <v>11880</v>
      </c>
      <c r="H32" s="733">
        <v>2500</v>
      </c>
      <c r="I32" s="733">
        <v>3550</v>
      </c>
      <c r="J32" s="733">
        <v>10600</v>
      </c>
      <c r="K32" s="733">
        <v>3630</v>
      </c>
      <c r="L32" s="133">
        <f t="shared" si="4"/>
        <v>34.245283018867923</v>
      </c>
      <c r="M32" s="733">
        <v>6970</v>
      </c>
      <c r="N32" s="133">
        <f t="shared" si="5"/>
        <v>65.754716981132077</v>
      </c>
      <c r="O32" s="733">
        <v>13955</v>
      </c>
      <c r="P32" s="733">
        <v>4757</v>
      </c>
      <c r="Q32" s="133">
        <f>100*P32/(P32+R32)</f>
        <v>34.088140451451096</v>
      </c>
      <c r="R32" s="720">
        <v>9198</v>
      </c>
      <c r="S32" s="133">
        <f>100-Q32</f>
        <v>65.911859548548904</v>
      </c>
      <c r="T32" s="736">
        <v>8189</v>
      </c>
      <c r="U32" s="736">
        <v>5125</v>
      </c>
      <c r="V32" s="1091" t="s">
        <v>433</v>
      </c>
      <c r="W32" s="1092"/>
    </row>
    <row r="33" spans="1:44" s="135" customFormat="1" x14ac:dyDescent="0.25">
      <c r="A33" s="108">
        <v>41</v>
      </c>
      <c r="B33" s="109">
        <v>62132251</v>
      </c>
      <c r="C33" s="700" t="s">
        <v>1345</v>
      </c>
      <c r="D33" s="699" t="s">
        <v>1344</v>
      </c>
      <c r="E33" s="735" t="s">
        <v>1343</v>
      </c>
      <c r="F33" s="734" t="s">
        <v>1342</v>
      </c>
      <c r="G33" s="733">
        <v>12200</v>
      </c>
      <c r="H33" s="733">
        <v>2500</v>
      </c>
      <c r="I33" s="733">
        <v>3500</v>
      </c>
      <c r="J33" s="733">
        <v>12340</v>
      </c>
      <c r="K33" s="733">
        <v>4535</v>
      </c>
      <c r="L33" s="133">
        <f t="shared" si="4"/>
        <v>36.750405186385734</v>
      </c>
      <c r="M33" s="733">
        <v>7805</v>
      </c>
      <c r="N33" s="133">
        <f t="shared" si="5"/>
        <v>63.249594813614266</v>
      </c>
      <c r="O33" s="733">
        <v>15935</v>
      </c>
      <c r="P33" s="732"/>
      <c r="Q33" s="732"/>
      <c r="R33" s="731"/>
      <c r="S33" s="731"/>
      <c r="T33" s="730">
        <v>6258</v>
      </c>
      <c r="U33" s="730">
        <v>3583</v>
      </c>
      <c r="V33" s="729" t="s">
        <v>433</v>
      </c>
      <c r="W33" s="717" t="s">
        <v>433</v>
      </c>
      <c r="X33" s="728"/>
    </row>
    <row r="34" spans="1:44" s="135" customFormat="1" x14ac:dyDescent="0.25">
      <c r="A34" s="727">
        <v>42</v>
      </c>
      <c r="B34" s="726">
        <v>62133321</v>
      </c>
      <c r="C34" s="725" t="s">
        <v>1341</v>
      </c>
      <c r="D34" s="724" t="s">
        <v>1340</v>
      </c>
      <c r="E34" s="723" t="s">
        <v>1339</v>
      </c>
      <c r="F34" s="722" t="s">
        <v>1338</v>
      </c>
      <c r="G34" s="721">
        <v>12020</v>
      </c>
      <c r="H34" s="721">
        <v>2500</v>
      </c>
      <c r="I34" s="721">
        <v>3540</v>
      </c>
      <c r="J34" s="721">
        <v>12850</v>
      </c>
      <c r="K34" s="721">
        <v>4800</v>
      </c>
      <c r="L34" s="133">
        <f t="shared" si="4"/>
        <v>37.354085603112843</v>
      </c>
      <c r="M34" s="721">
        <v>8050</v>
      </c>
      <c r="N34" s="133">
        <f t="shared" si="5"/>
        <v>62.645914396887157</v>
      </c>
      <c r="O34" s="721">
        <v>16000</v>
      </c>
      <c r="P34" s="721">
        <v>6000</v>
      </c>
      <c r="Q34" s="133">
        <f>100*P34/(P34+R34)</f>
        <v>37.5</v>
      </c>
      <c r="R34" s="720">
        <v>10000</v>
      </c>
      <c r="S34" s="133">
        <f>100-Q34</f>
        <v>62.5</v>
      </c>
      <c r="T34" s="719" t="s">
        <v>1326</v>
      </c>
      <c r="U34" s="718">
        <v>3364</v>
      </c>
      <c r="V34" s="717" t="s">
        <v>433</v>
      </c>
      <c r="W34" s="717" t="s">
        <v>433</v>
      </c>
    </row>
    <row r="35" spans="1:44" s="12" customFormat="1" x14ac:dyDescent="0.25">
      <c r="A35" s="711"/>
      <c r="B35" s="711"/>
      <c r="C35" s="1086"/>
      <c r="D35" s="1087"/>
      <c r="E35" s="18" t="s">
        <v>1254</v>
      </c>
      <c r="F35" s="18" t="s">
        <v>1253</v>
      </c>
      <c r="G35" s="147" t="s">
        <v>1252</v>
      </c>
      <c r="H35" s="147" t="s">
        <v>1251</v>
      </c>
      <c r="I35" s="147" t="s">
        <v>1250</v>
      </c>
      <c r="J35" s="147" t="s">
        <v>1249</v>
      </c>
      <c r="K35" s="147" t="s">
        <v>1248</v>
      </c>
      <c r="L35" s="18" t="s">
        <v>1247</v>
      </c>
      <c r="M35" s="18" t="s">
        <v>1246</v>
      </c>
      <c r="N35" s="18" t="s">
        <v>1245</v>
      </c>
      <c r="O35" s="18" t="s">
        <v>1244</v>
      </c>
      <c r="P35" s="18" t="s">
        <v>1243</v>
      </c>
      <c r="Q35" s="18" t="s">
        <v>1242</v>
      </c>
      <c r="R35" s="18" t="s">
        <v>1241</v>
      </c>
      <c r="S35" s="18" t="s">
        <v>1240</v>
      </c>
      <c r="T35" s="38" t="s">
        <v>1239</v>
      </c>
      <c r="U35" s="18" t="s">
        <v>1238</v>
      </c>
    </row>
    <row r="36" spans="1:44" s="12" customFormat="1" x14ac:dyDescent="0.25">
      <c r="Z36" s="676"/>
      <c r="AA36" s="679"/>
      <c r="AB36" s="678"/>
      <c r="AD36" s="677"/>
      <c r="AG36" s="676"/>
      <c r="AH36" s="675"/>
      <c r="AI36" s="674"/>
      <c r="AJ36" s="673"/>
    </row>
    <row r="37" spans="1:44" s="12" customFormat="1" x14ac:dyDescent="0.25">
      <c r="H37" s="81"/>
      <c r="J37" s="716"/>
    </row>
    <row r="38" spans="1:44" s="12" customFormat="1" x14ac:dyDescent="0.25">
      <c r="A38" s="1046" t="s">
        <v>333</v>
      </c>
      <c r="B38" s="1046"/>
      <c r="C38" s="1046"/>
      <c r="D38" s="1046"/>
      <c r="E38" s="1046"/>
      <c r="F38" s="1046"/>
      <c r="G38" s="1046"/>
      <c r="H38" s="1046"/>
      <c r="I38" s="1046"/>
      <c r="J38" s="1046"/>
      <c r="K38" s="1046"/>
      <c r="L38" s="1046"/>
      <c r="M38" s="1046"/>
      <c r="N38" s="1046"/>
      <c r="O38" s="1046"/>
      <c r="P38" s="1046"/>
      <c r="Q38" s="553"/>
      <c r="R38" s="10"/>
      <c r="S38" s="10"/>
      <c r="T38" s="10"/>
      <c r="U38" s="10"/>
      <c r="V38" s="10"/>
      <c r="W38" s="10"/>
      <c r="X38" s="11"/>
      <c r="Y38" s="11"/>
      <c r="Z38" s="11"/>
      <c r="AA38" s="11"/>
      <c r="AB38" s="11"/>
      <c r="AC38" s="11"/>
      <c r="AD38" s="11"/>
    </row>
    <row r="39" spans="1:44" s="19" customFormat="1" ht="16.2" x14ac:dyDescent="0.25">
      <c r="A39" s="13" t="s">
        <v>3</v>
      </c>
      <c r="B39" s="554" t="s">
        <v>4</v>
      </c>
      <c r="C39" s="1047" t="s">
        <v>5</v>
      </c>
      <c r="D39" s="1047"/>
      <c r="E39" s="14" t="s">
        <v>0</v>
      </c>
      <c r="F39" s="14" t="s">
        <v>9</v>
      </c>
      <c r="G39" s="14" t="s">
        <v>322</v>
      </c>
      <c r="H39" s="14" t="s">
        <v>323</v>
      </c>
      <c r="I39" s="14" t="s">
        <v>324</v>
      </c>
      <c r="J39" s="14" t="s">
        <v>325</v>
      </c>
      <c r="K39" s="14" t="s">
        <v>334</v>
      </c>
      <c r="L39" s="14"/>
      <c r="M39" s="14" t="s">
        <v>335</v>
      </c>
      <c r="N39" s="14" t="s">
        <v>1337</v>
      </c>
      <c r="O39" s="14" t="s">
        <v>1</v>
      </c>
      <c r="P39" s="14" t="s">
        <v>336</v>
      </c>
      <c r="Q39" s="14" t="s">
        <v>1336</v>
      </c>
      <c r="R39" s="14" t="s">
        <v>337</v>
      </c>
      <c r="S39" s="14" t="s">
        <v>1335</v>
      </c>
      <c r="T39" s="14" t="s">
        <v>330</v>
      </c>
      <c r="U39" s="14" t="s">
        <v>331</v>
      </c>
      <c r="V39" s="14" t="s">
        <v>1334</v>
      </c>
    </row>
    <row r="40" spans="1:44" s="19" customFormat="1" x14ac:dyDescent="0.25">
      <c r="A40" s="103">
        <v>11</v>
      </c>
      <c r="B40" s="715">
        <v>62133598</v>
      </c>
      <c r="C40" s="83" t="s">
        <v>1333</v>
      </c>
      <c r="D40" s="83" t="s">
        <v>1160</v>
      </c>
      <c r="E40" s="714">
        <v>6120</v>
      </c>
      <c r="F40" s="714">
        <v>2076</v>
      </c>
      <c r="G40" s="712">
        <v>12040</v>
      </c>
      <c r="H40" s="712">
        <v>2495</v>
      </c>
      <c r="I40" s="712">
        <v>3570</v>
      </c>
      <c r="J40" s="712">
        <v>12395</v>
      </c>
      <c r="K40" s="712">
        <v>4605</v>
      </c>
      <c r="L40" s="712">
        <f t="shared" ref="L40:L45" si="6">100*K40/(K40+M40)</f>
        <v>37.152077450584912</v>
      </c>
      <c r="M40" s="712">
        <v>7790</v>
      </c>
      <c r="N40" s="712">
        <f t="shared" ref="N40:N45" si="7">100-L40</f>
        <v>62.847922549415088</v>
      </c>
      <c r="O40" s="712">
        <v>15985</v>
      </c>
      <c r="P40" s="712">
        <v>5985</v>
      </c>
      <c r="Q40" s="712">
        <f t="shared" ref="Q40:Q45" si="8">100*P40/(P40+R40)</f>
        <v>37.441351266812639</v>
      </c>
      <c r="R40" s="712">
        <v>10000</v>
      </c>
      <c r="S40" s="712">
        <f t="shared" ref="S40:S45" si="9">100-Q40</f>
        <v>62.558648733187361</v>
      </c>
      <c r="T40" s="713">
        <v>6528</v>
      </c>
      <c r="U40" s="713">
        <v>3583</v>
      </c>
      <c r="V40" s="712">
        <f t="shared" ref="V40:V45" si="10">R40/2</f>
        <v>5000</v>
      </c>
      <c r="W40" s="1081" t="s">
        <v>1332</v>
      </c>
      <c r="X40" s="1082"/>
      <c r="Y40" s="1082"/>
      <c r="Z40" s="1082"/>
      <c r="AA40" s="1082"/>
      <c r="AB40" s="1082"/>
      <c r="AC40" s="1082"/>
      <c r="AD40" s="1082"/>
      <c r="AE40" s="1084" t="s">
        <v>1331</v>
      </c>
      <c r="AF40" s="1082"/>
      <c r="AG40" s="1082"/>
      <c r="AH40" s="1082"/>
      <c r="AI40" s="1082"/>
      <c r="AJ40" s="1082"/>
      <c r="AK40" s="1082"/>
      <c r="AL40" s="1084" t="s">
        <v>1330</v>
      </c>
      <c r="AM40" s="1082"/>
      <c r="AN40" s="1082"/>
      <c r="AO40" s="1082"/>
      <c r="AP40" s="1082"/>
      <c r="AQ40" s="1082"/>
    </row>
    <row r="41" spans="1:44" s="19" customFormat="1" x14ac:dyDescent="0.25">
      <c r="A41" s="103">
        <v>12</v>
      </c>
      <c r="B41" s="715">
        <v>62133708</v>
      </c>
      <c r="C41" s="83" t="s">
        <v>293</v>
      </c>
      <c r="D41" s="83" t="s">
        <v>1092</v>
      </c>
      <c r="E41" s="714">
        <v>6000</v>
      </c>
      <c r="F41" s="714">
        <v>2072</v>
      </c>
      <c r="G41" s="712">
        <v>12180</v>
      </c>
      <c r="H41" s="712">
        <v>2500</v>
      </c>
      <c r="I41" s="712">
        <v>3500</v>
      </c>
      <c r="J41" s="712">
        <v>12345</v>
      </c>
      <c r="K41" s="712">
        <v>4505</v>
      </c>
      <c r="L41" s="712">
        <f t="shared" si="6"/>
        <v>36.492507087889834</v>
      </c>
      <c r="M41" s="712">
        <v>7840</v>
      </c>
      <c r="N41" s="712">
        <f t="shared" si="7"/>
        <v>63.507492912110166</v>
      </c>
      <c r="O41" s="712">
        <v>16000</v>
      </c>
      <c r="P41" s="712">
        <v>6000</v>
      </c>
      <c r="Q41" s="712">
        <f t="shared" si="8"/>
        <v>37.5</v>
      </c>
      <c r="R41" s="712">
        <v>10000</v>
      </c>
      <c r="S41" s="712">
        <f t="shared" si="9"/>
        <v>62.5</v>
      </c>
      <c r="T41" s="713" t="s">
        <v>1326</v>
      </c>
      <c r="U41" s="713">
        <v>3364</v>
      </c>
      <c r="V41" s="712">
        <f t="shared" si="10"/>
        <v>5000</v>
      </c>
      <c r="W41" s="1081" t="s">
        <v>1329</v>
      </c>
      <c r="X41" s="1082"/>
      <c r="Y41" s="1082"/>
      <c r="Z41" s="1082"/>
      <c r="AA41" s="1082"/>
      <c r="AB41" s="1082"/>
      <c r="AC41" s="1082"/>
      <c r="AD41" s="1082"/>
      <c r="AE41" s="1084" t="s">
        <v>1328</v>
      </c>
      <c r="AF41" s="1082"/>
      <c r="AG41" s="1082"/>
      <c r="AH41" s="1082"/>
      <c r="AI41" s="1082"/>
      <c r="AJ41" s="1082"/>
      <c r="AK41" s="1082"/>
      <c r="AL41" s="1084" t="s">
        <v>1327</v>
      </c>
      <c r="AM41" s="1082"/>
      <c r="AN41" s="1082"/>
      <c r="AO41" s="1082"/>
      <c r="AP41" s="1082"/>
      <c r="AQ41" s="1082"/>
      <c r="AR41" s="1082"/>
    </row>
    <row r="42" spans="1:44" s="19" customFormat="1" x14ac:dyDescent="0.25">
      <c r="A42" s="103">
        <v>26</v>
      </c>
      <c r="B42" s="715">
        <v>62134089</v>
      </c>
      <c r="C42" s="83" t="s">
        <v>712</v>
      </c>
      <c r="D42" s="83" t="s">
        <v>125</v>
      </c>
      <c r="E42" s="714">
        <v>6150</v>
      </c>
      <c r="F42" s="714">
        <v>2040</v>
      </c>
      <c r="G42" s="712">
        <v>12020</v>
      </c>
      <c r="H42" s="712">
        <v>2500</v>
      </c>
      <c r="I42" s="712">
        <v>3540</v>
      </c>
      <c r="J42" s="712">
        <v>12850</v>
      </c>
      <c r="K42" s="712">
        <v>4800</v>
      </c>
      <c r="L42" s="712">
        <f t="shared" si="6"/>
        <v>37.354085603112843</v>
      </c>
      <c r="M42" s="712">
        <v>8050</v>
      </c>
      <c r="N42" s="712">
        <f t="shared" si="7"/>
        <v>62.645914396887157</v>
      </c>
      <c r="O42" s="712">
        <v>16000</v>
      </c>
      <c r="P42" s="712">
        <v>6000</v>
      </c>
      <c r="Q42" s="712">
        <f t="shared" si="8"/>
        <v>37.5</v>
      </c>
      <c r="R42" s="712">
        <v>10000</v>
      </c>
      <c r="S42" s="712">
        <f t="shared" si="9"/>
        <v>62.5</v>
      </c>
      <c r="T42" s="713" t="s">
        <v>1326</v>
      </c>
      <c r="U42" s="713">
        <v>3364</v>
      </c>
      <c r="V42" s="712">
        <f t="shared" si="10"/>
        <v>5000</v>
      </c>
      <c r="W42" s="1081" t="s">
        <v>1325</v>
      </c>
      <c r="X42" s="1081"/>
      <c r="Y42" s="1081"/>
      <c r="Z42" s="1081"/>
      <c r="AA42" s="1081"/>
      <c r="AB42" s="1081"/>
      <c r="AC42" s="1081"/>
      <c r="AD42" s="1081"/>
      <c r="AE42" s="1085" t="s">
        <v>1324</v>
      </c>
      <c r="AF42" s="1082"/>
      <c r="AG42" s="1082"/>
      <c r="AH42" s="1082"/>
      <c r="AI42" s="1082"/>
      <c r="AJ42" s="1082"/>
      <c r="AK42" s="1082"/>
      <c r="AL42" s="1082"/>
      <c r="AM42" s="1082"/>
      <c r="AN42" s="1082"/>
      <c r="AO42" s="1082"/>
      <c r="AP42" s="1082"/>
      <c r="AQ42" s="1082"/>
    </row>
    <row r="43" spans="1:44" s="19" customFormat="1" x14ac:dyDescent="0.25">
      <c r="A43" s="103">
        <v>27</v>
      </c>
      <c r="B43" s="715">
        <v>62134091</v>
      </c>
      <c r="C43" s="83" t="s">
        <v>1323</v>
      </c>
      <c r="D43" s="83" t="s">
        <v>450</v>
      </c>
      <c r="E43" s="714">
        <v>6000</v>
      </c>
      <c r="F43" s="714">
        <v>2092</v>
      </c>
      <c r="G43" s="712">
        <v>11930</v>
      </c>
      <c r="H43" s="712">
        <v>2490</v>
      </c>
      <c r="I43" s="712">
        <v>3600</v>
      </c>
      <c r="J43" s="712">
        <v>10780</v>
      </c>
      <c r="K43" s="712">
        <v>3400</v>
      </c>
      <c r="L43" s="712">
        <f t="shared" si="6"/>
        <v>31.539888682745826</v>
      </c>
      <c r="M43" s="712">
        <v>7380</v>
      </c>
      <c r="N43" s="712">
        <f t="shared" si="7"/>
        <v>68.460111317254174</v>
      </c>
      <c r="O43" s="712">
        <v>14000</v>
      </c>
      <c r="P43" s="712">
        <v>5000</v>
      </c>
      <c r="Q43" s="712">
        <f t="shared" si="8"/>
        <v>35.714285714285715</v>
      </c>
      <c r="R43" s="712">
        <v>9000</v>
      </c>
      <c r="S43" s="712">
        <f t="shared" si="9"/>
        <v>64.285714285714278</v>
      </c>
      <c r="T43" s="713">
        <v>8189</v>
      </c>
      <c r="U43" s="713">
        <v>5125</v>
      </c>
      <c r="V43" s="712">
        <f t="shared" si="10"/>
        <v>4500</v>
      </c>
      <c r="W43" s="1081" t="s">
        <v>1322</v>
      </c>
      <c r="X43" s="1082"/>
      <c r="Y43" s="1082"/>
      <c r="Z43" s="1082"/>
      <c r="AA43" s="1082"/>
      <c r="AB43" s="1082"/>
      <c r="AC43" s="1082"/>
      <c r="AD43" s="1082"/>
    </row>
    <row r="44" spans="1:44" s="19" customFormat="1" x14ac:dyDescent="0.25">
      <c r="A44" s="103">
        <v>41</v>
      </c>
      <c r="B44" s="715">
        <v>62134446</v>
      </c>
      <c r="C44" s="83" t="s">
        <v>517</v>
      </c>
      <c r="D44" s="83" t="s">
        <v>372</v>
      </c>
      <c r="E44" s="714">
        <v>6120</v>
      </c>
      <c r="F44" s="714">
        <v>2052</v>
      </c>
      <c r="G44" s="712">
        <v>12030</v>
      </c>
      <c r="H44" s="712">
        <v>2495</v>
      </c>
      <c r="I44" s="712">
        <v>3550</v>
      </c>
      <c r="J44" s="712">
        <v>12060</v>
      </c>
      <c r="K44" s="712">
        <v>4425</v>
      </c>
      <c r="L44" s="712">
        <f t="shared" si="6"/>
        <v>36.691542288557216</v>
      </c>
      <c r="M44" s="712">
        <v>7635</v>
      </c>
      <c r="N44" s="712">
        <f t="shared" si="7"/>
        <v>63.308457711442784</v>
      </c>
      <c r="O44" s="712">
        <v>16000</v>
      </c>
      <c r="P44" s="712">
        <v>6000</v>
      </c>
      <c r="Q44" s="712">
        <f t="shared" si="8"/>
        <v>37.5</v>
      </c>
      <c r="R44" s="712">
        <v>10000</v>
      </c>
      <c r="S44" s="712">
        <f t="shared" si="9"/>
        <v>62.5</v>
      </c>
      <c r="T44" s="713">
        <v>6184</v>
      </c>
      <c r="U44" s="713">
        <v>5571</v>
      </c>
      <c r="V44" s="712">
        <f t="shared" si="10"/>
        <v>5000</v>
      </c>
      <c r="W44" s="1081" t="s">
        <v>1321</v>
      </c>
      <c r="X44" s="1082"/>
      <c r="Y44" s="1082"/>
      <c r="Z44" s="1082"/>
      <c r="AA44" s="1082"/>
      <c r="AB44" s="1082"/>
      <c r="AC44" s="1082"/>
      <c r="AD44" s="1082"/>
    </row>
    <row r="45" spans="1:44" s="19" customFormat="1" x14ac:dyDescent="0.25">
      <c r="A45" s="103">
        <v>42</v>
      </c>
      <c r="B45" s="715">
        <v>62134542</v>
      </c>
      <c r="C45" s="83" t="s">
        <v>1320</v>
      </c>
      <c r="D45" s="83" t="s">
        <v>1319</v>
      </c>
      <c r="E45" s="714">
        <v>6200</v>
      </c>
      <c r="F45" s="714">
        <v>2082</v>
      </c>
      <c r="G45" s="712">
        <v>12175</v>
      </c>
      <c r="H45" s="712">
        <v>2945</v>
      </c>
      <c r="I45" s="712">
        <v>3690</v>
      </c>
      <c r="J45" s="712">
        <v>12270</v>
      </c>
      <c r="K45" s="712">
        <v>3470</v>
      </c>
      <c r="L45" s="712">
        <f t="shared" si="6"/>
        <v>28.280358598207009</v>
      </c>
      <c r="M45" s="712">
        <v>8800</v>
      </c>
      <c r="N45" s="712">
        <f t="shared" si="7"/>
        <v>71.719641401792984</v>
      </c>
      <c r="O45" s="712">
        <v>15355</v>
      </c>
      <c r="P45" s="712">
        <v>5455</v>
      </c>
      <c r="Q45" s="712">
        <f t="shared" si="8"/>
        <v>35.525887333116252</v>
      </c>
      <c r="R45" s="712">
        <v>9900</v>
      </c>
      <c r="S45" s="712">
        <f t="shared" si="9"/>
        <v>64.474112666883741</v>
      </c>
      <c r="T45" s="713" t="s">
        <v>1318</v>
      </c>
      <c r="U45" s="713" t="s">
        <v>1317</v>
      </c>
      <c r="V45" s="712">
        <f t="shared" si="10"/>
        <v>4950</v>
      </c>
      <c r="W45" s="1081" t="s">
        <v>1316</v>
      </c>
      <c r="X45" s="1082"/>
      <c r="Y45" s="1082"/>
      <c r="Z45" s="1082"/>
      <c r="AA45" s="1082"/>
      <c r="AB45" s="1082"/>
      <c r="AC45" s="1082"/>
      <c r="AD45" s="1082"/>
    </row>
    <row r="46" spans="1:44" s="12" customFormat="1" x14ac:dyDescent="0.25">
      <c r="C46" s="711"/>
      <c r="D46" s="711"/>
      <c r="E46" s="18" t="s">
        <v>1237</v>
      </c>
      <c r="F46" s="18" t="s">
        <v>1236</v>
      </c>
      <c r="G46" s="18" t="s">
        <v>1235</v>
      </c>
      <c r="H46" s="18" t="s">
        <v>1234</v>
      </c>
      <c r="I46" s="18" t="s">
        <v>1233</v>
      </c>
      <c r="J46" s="18" t="s">
        <v>1232</v>
      </c>
      <c r="K46" s="18" t="s">
        <v>1231</v>
      </c>
      <c r="L46" s="18" t="s">
        <v>1230</v>
      </c>
      <c r="M46" s="18" t="s">
        <v>1229</v>
      </c>
      <c r="N46" s="18" t="s">
        <v>1228</v>
      </c>
      <c r="O46" s="18" t="s">
        <v>1227</v>
      </c>
      <c r="P46" s="18" t="s">
        <v>1226</v>
      </c>
      <c r="Q46" s="18" t="s">
        <v>1225</v>
      </c>
      <c r="R46" s="18" t="s">
        <v>1224</v>
      </c>
      <c r="S46" s="18" t="s">
        <v>1223</v>
      </c>
      <c r="T46" s="18" t="s">
        <v>1222</v>
      </c>
      <c r="U46" s="18" t="s">
        <v>1221</v>
      </c>
      <c r="V46" s="18"/>
    </row>
    <row r="47" spans="1:44" s="12" customFormat="1" x14ac:dyDescent="0.25">
      <c r="Z47" s="676"/>
      <c r="AA47" s="679"/>
      <c r="AB47" s="678"/>
      <c r="AD47" s="677"/>
      <c r="AG47" s="676"/>
      <c r="AH47" s="675"/>
      <c r="AI47" s="674"/>
      <c r="AJ47" s="673"/>
    </row>
    <row r="48" spans="1:44" s="12" customFormat="1" x14ac:dyDescent="0.25">
      <c r="Z48" s="676"/>
      <c r="AA48" s="679"/>
      <c r="AB48" s="678"/>
      <c r="AD48" s="677"/>
      <c r="AG48" s="676"/>
      <c r="AH48" s="675"/>
      <c r="AI48" s="674"/>
      <c r="AJ48" s="673"/>
    </row>
    <row r="49" spans="1:36" s="12" customFormat="1" x14ac:dyDescent="0.25">
      <c r="A49" s="1083" t="s">
        <v>338</v>
      </c>
      <c r="B49" s="1083"/>
      <c r="C49" s="1083"/>
      <c r="D49" s="1083"/>
      <c r="E49" s="1083"/>
      <c r="F49" s="1083"/>
      <c r="G49" s="1083"/>
      <c r="H49" s="1083"/>
      <c r="I49" s="1083"/>
      <c r="J49" s="1083"/>
      <c r="K49" s="1083"/>
      <c r="L49" s="148"/>
    </row>
    <row r="50" spans="1:36" s="12" customFormat="1" ht="16.2" x14ac:dyDescent="0.25">
      <c r="A50" s="103" t="s">
        <v>3</v>
      </c>
      <c r="B50" s="103" t="s">
        <v>4</v>
      </c>
      <c r="C50" s="1040" t="s">
        <v>5</v>
      </c>
      <c r="D50" s="1041"/>
      <c r="E50" s="104" t="s">
        <v>0</v>
      </c>
      <c r="F50" s="103" t="s">
        <v>59</v>
      </c>
      <c r="G50" s="103" t="s">
        <v>322</v>
      </c>
      <c r="H50" s="103" t="s">
        <v>323</v>
      </c>
      <c r="I50" s="103" t="s">
        <v>324</v>
      </c>
      <c r="J50" s="103" t="s">
        <v>325</v>
      </c>
      <c r="K50" s="103" t="s">
        <v>334</v>
      </c>
      <c r="L50" s="103"/>
      <c r="M50" s="103" t="s">
        <v>335</v>
      </c>
      <c r="N50" s="103"/>
      <c r="O50" s="103" t="s">
        <v>1</v>
      </c>
      <c r="P50" s="103" t="s">
        <v>336</v>
      </c>
      <c r="Q50" s="103"/>
      <c r="R50" s="103" t="s">
        <v>337</v>
      </c>
      <c r="S50" s="103"/>
      <c r="T50" s="103" t="s">
        <v>60</v>
      </c>
      <c r="U50" s="710" t="s">
        <v>61</v>
      </c>
    </row>
    <row r="51" spans="1:36" s="12" customFormat="1" x14ac:dyDescent="0.25">
      <c r="A51" s="108">
        <v>1</v>
      </c>
      <c r="B51" s="109">
        <v>62139037</v>
      </c>
      <c r="C51" s="700" t="s">
        <v>1315</v>
      </c>
      <c r="D51" s="699" t="s">
        <v>634</v>
      </c>
      <c r="E51" s="136">
        <v>6150</v>
      </c>
      <c r="F51" s="118">
        <v>2500</v>
      </c>
      <c r="G51" s="698">
        <v>12020</v>
      </c>
      <c r="H51" s="698">
        <v>2500</v>
      </c>
      <c r="I51" s="698">
        <v>3540</v>
      </c>
      <c r="J51" s="698">
        <v>12850</v>
      </c>
      <c r="K51" s="696">
        <v>4800</v>
      </c>
      <c r="L51" s="696">
        <f>100*K51/(K51+M51)</f>
        <v>37.354085603112843</v>
      </c>
      <c r="M51" s="696">
        <v>8050</v>
      </c>
      <c r="N51" s="696">
        <f>100-L51</f>
        <v>62.645914396887157</v>
      </c>
      <c r="O51" s="698">
        <v>16000</v>
      </c>
      <c r="P51" s="696">
        <v>6000</v>
      </c>
      <c r="Q51" s="696">
        <f>100*P51/(P51+R51)</f>
        <v>37.5</v>
      </c>
      <c r="R51" s="696">
        <v>10000</v>
      </c>
      <c r="S51" s="696">
        <f>100-Q51</f>
        <v>62.5</v>
      </c>
      <c r="T51" s="707">
        <v>7.04</v>
      </c>
      <c r="U51" s="709">
        <v>7.69</v>
      </c>
      <c r="V51" s="81"/>
      <c r="W51" s="704" t="s">
        <v>1314</v>
      </c>
      <c r="X51" s="673"/>
      <c r="Y51" s="673"/>
      <c r="Z51" s="673"/>
      <c r="AA51" s="673"/>
      <c r="AB51" s="81"/>
      <c r="AC51" s="81"/>
      <c r="AD51" s="81"/>
      <c r="AE51" s="81"/>
    </row>
    <row r="52" spans="1:36" s="12" customFormat="1" x14ac:dyDescent="0.25">
      <c r="A52" s="108">
        <v>2</v>
      </c>
      <c r="B52" s="109">
        <v>62139087</v>
      </c>
      <c r="C52" s="700" t="s">
        <v>511</v>
      </c>
      <c r="D52" s="699" t="s">
        <v>285</v>
      </c>
      <c r="E52" s="708">
        <v>6210</v>
      </c>
      <c r="F52" s="708">
        <v>2.4950000000000001</v>
      </c>
      <c r="G52" s="708" t="s">
        <v>1313</v>
      </c>
      <c r="H52" s="708">
        <v>2.052</v>
      </c>
      <c r="I52" s="708">
        <v>3.5350000000000001</v>
      </c>
      <c r="J52" s="708">
        <v>15355</v>
      </c>
      <c r="K52" s="707">
        <v>3855</v>
      </c>
      <c r="L52" s="696">
        <f>100*K52/(K52+M52)</f>
        <v>25.105828720286553</v>
      </c>
      <c r="M52" s="707">
        <v>11500</v>
      </c>
      <c r="N52" s="696">
        <f>100-L52</f>
        <v>74.894171279713447</v>
      </c>
      <c r="O52" s="708">
        <v>12300</v>
      </c>
      <c r="P52" s="707">
        <v>4300</v>
      </c>
      <c r="Q52" s="696">
        <f>100*P52/(P52+R52)</f>
        <v>34.959349593495936</v>
      </c>
      <c r="R52" s="707">
        <v>8000</v>
      </c>
      <c r="S52" s="696">
        <f>100-Q52</f>
        <v>65.040650406504056</v>
      </c>
      <c r="T52" s="707" t="s">
        <v>1312</v>
      </c>
      <c r="U52" s="706">
        <v>4.5599999999999996</v>
      </c>
      <c r="V52" s="81"/>
      <c r="W52" s="705" t="s">
        <v>1311</v>
      </c>
      <c r="X52" s="673"/>
      <c r="Y52" s="673"/>
      <c r="Z52" s="673"/>
      <c r="AA52" s="673"/>
      <c r="AB52" s="81"/>
      <c r="AC52" s="81"/>
      <c r="AD52" s="81"/>
      <c r="AE52" s="81"/>
    </row>
    <row r="53" spans="1:36" s="12" customFormat="1" x14ac:dyDescent="0.25">
      <c r="A53" s="108">
        <v>3</v>
      </c>
      <c r="B53" s="109">
        <v>62139051</v>
      </c>
      <c r="C53" s="700" t="s">
        <v>793</v>
      </c>
      <c r="D53" s="699" t="s">
        <v>1310</v>
      </c>
      <c r="E53" s="136">
        <v>6000</v>
      </c>
      <c r="F53" s="118">
        <v>2092</v>
      </c>
      <c r="G53" s="136">
        <v>12120</v>
      </c>
      <c r="H53" s="136">
        <v>2500</v>
      </c>
      <c r="I53" s="136">
        <v>3480</v>
      </c>
      <c r="J53" s="136">
        <v>12535</v>
      </c>
      <c r="K53" s="115">
        <v>3477.6</v>
      </c>
      <c r="L53" s="696">
        <f>100*K53/(K53+M53)</f>
        <v>28</v>
      </c>
      <c r="M53" s="697">
        <v>8942.4</v>
      </c>
      <c r="N53" s="696">
        <f>100-L53</f>
        <v>72</v>
      </c>
      <c r="O53" s="136">
        <v>16000</v>
      </c>
      <c r="P53" s="115">
        <v>5120</v>
      </c>
      <c r="Q53" s="696">
        <f>100*P53/(P53+R53)</f>
        <v>32</v>
      </c>
      <c r="R53" s="115">
        <v>10880</v>
      </c>
      <c r="S53" s="696">
        <f>100-Q53</f>
        <v>68</v>
      </c>
      <c r="T53" s="118" t="s">
        <v>1309</v>
      </c>
      <c r="U53" s="115">
        <v>7.8049999999999997</v>
      </c>
      <c r="V53" s="81"/>
      <c r="W53" s="704" t="s">
        <v>1308</v>
      </c>
      <c r="X53" s="673"/>
      <c r="Y53" s="673"/>
      <c r="Z53" s="673"/>
      <c r="AA53" s="673"/>
      <c r="AB53" s="81"/>
      <c r="AC53" s="81"/>
      <c r="AD53" s="81"/>
      <c r="AE53" s="81"/>
    </row>
    <row r="54" spans="1:36" s="12" customFormat="1" x14ac:dyDescent="0.25">
      <c r="A54" s="108">
        <v>4</v>
      </c>
      <c r="B54" s="109">
        <v>62139067</v>
      </c>
      <c r="C54" s="700" t="s">
        <v>1307</v>
      </c>
      <c r="D54" s="699" t="s">
        <v>1306</v>
      </c>
      <c r="E54" s="698">
        <v>6150</v>
      </c>
      <c r="F54" s="698">
        <v>2500</v>
      </c>
      <c r="G54" s="698">
        <v>12170</v>
      </c>
      <c r="H54" s="698">
        <v>2500</v>
      </c>
      <c r="I54" s="698">
        <v>3530</v>
      </c>
      <c r="J54" s="698">
        <v>12495</v>
      </c>
      <c r="K54" s="697">
        <v>3373</v>
      </c>
      <c r="L54" s="696">
        <f>100*K54/(K54+M54)</f>
        <v>27.269787371654942</v>
      </c>
      <c r="M54" s="697">
        <v>8996</v>
      </c>
      <c r="N54" s="696">
        <f>100-L54</f>
        <v>72.730212628345058</v>
      </c>
      <c r="O54" s="698">
        <v>16000</v>
      </c>
      <c r="P54" s="697">
        <v>4960</v>
      </c>
      <c r="Q54" s="696">
        <f>100*P54/(P54+R54)</f>
        <v>31</v>
      </c>
      <c r="R54" s="697">
        <v>11040</v>
      </c>
      <c r="S54" s="696">
        <f>100-Q54</f>
        <v>69</v>
      </c>
      <c r="T54" s="703">
        <v>6.8140000000000001</v>
      </c>
      <c r="U54" s="702">
        <v>1</v>
      </c>
      <c r="V54" s="81"/>
      <c r="W54" s="701" t="s">
        <v>1305</v>
      </c>
      <c r="X54" s="673"/>
      <c r="Y54" s="673"/>
      <c r="Z54" s="673"/>
      <c r="AA54" s="673"/>
      <c r="AB54" s="81"/>
      <c r="AC54" s="81"/>
      <c r="AD54" s="81"/>
      <c r="AE54" s="81"/>
    </row>
    <row r="55" spans="1:36" s="12" customFormat="1" x14ac:dyDescent="0.25">
      <c r="A55" s="108">
        <v>5</v>
      </c>
      <c r="B55" s="109">
        <v>62139068</v>
      </c>
      <c r="C55" s="700" t="s">
        <v>1304</v>
      </c>
      <c r="D55" s="699" t="s">
        <v>24</v>
      </c>
      <c r="E55" s="698">
        <v>6120</v>
      </c>
      <c r="F55" s="698">
        <v>2495</v>
      </c>
      <c r="G55" s="698">
        <v>12040</v>
      </c>
      <c r="H55" s="698">
        <v>2495</v>
      </c>
      <c r="I55" s="698">
        <v>3570</v>
      </c>
      <c r="J55" s="698">
        <v>12395</v>
      </c>
      <c r="K55" s="697">
        <v>3470.6</v>
      </c>
      <c r="L55" s="696">
        <f>100*K55/(K55+M55)</f>
        <v>28</v>
      </c>
      <c r="M55" s="697">
        <v>8924.4</v>
      </c>
      <c r="N55" s="696">
        <f>100-L55</f>
        <v>72</v>
      </c>
      <c r="O55" s="698">
        <v>16000</v>
      </c>
      <c r="P55" s="697">
        <v>5120</v>
      </c>
      <c r="Q55" s="696">
        <f>100*P55/(P55+R55)</f>
        <v>32</v>
      </c>
      <c r="R55" s="697">
        <v>10880</v>
      </c>
      <c r="S55" s="696">
        <f>100-Q55</f>
        <v>68</v>
      </c>
      <c r="T55" s="118">
        <v>7.04</v>
      </c>
      <c r="U55" s="115">
        <v>7.556</v>
      </c>
      <c r="V55" s="81"/>
      <c r="W55" s="673" t="s">
        <v>1303</v>
      </c>
      <c r="X55" s="673"/>
      <c r="Y55" s="673"/>
      <c r="Z55" s="673"/>
      <c r="AA55" s="673"/>
      <c r="AB55" s="81"/>
      <c r="AC55" s="81"/>
      <c r="AD55" s="81"/>
      <c r="AE55" s="81"/>
    </row>
    <row r="56" spans="1:36" s="12" customFormat="1" x14ac:dyDescent="0.25">
      <c r="A56" s="695"/>
      <c r="B56" s="694"/>
      <c r="C56" s="693"/>
      <c r="D56" s="692"/>
      <c r="E56" s="690" t="s">
        <v>1302</v>
      </c>
      <c r="F56" s="691" t="s">
        <v>1301</v>
      </c>
      <c r="G56" s="690" t="s">
        <v>1300</v>
      </c>
      <c r="H56" s="691" t="s">
        <v>1299</v>
      </c>
      <c r="I56" s="691" t="s">
        <v>1298</v>
      </c>
      <c r="J56" s="690" t="s">
        <v>1297</v>
      </c>
      <c r="K56" s="690" t="s">
        <v>1296</v>
      </c>
      <c r="L56" s="690" t="s">
        <v>1295</v>
      </c>
      <c r="M56" s="690" t="s">
        <v>1294</v>
      </c>
      <c r="N56" s="690" t="s">
        <v>1293</v>
      </c>
      <c r="O56" s="690" t="s">
        <v>1292</v>
      </c>
      <c r="P56" s="690" t="s">
        <v>1291</v>
      </c>
      <c r="Q56" s="690" t="s">
        <v>1290</v>
      </c>
      <c r="R56" s="690" t="s">
        <v>1289</v>
      </c>
      <c r="S56" s="690" t="s">
        <v>1288</v>
      </c>
      <c r="T56" s="690" t="s">
        <v>1287</v>
      </c>
      <c r="U56" s="690" t="s">
        <v>1286</v>
      </c>
      <c r="W56" s="689"/>
      <c r="X56" s="689"/>
      <c r="Y56" s="689"/>
      <c r="Z56" s="689"/>
      <c r="AA56" s="689"/>
    </row>
    <row r="58" spans="1:36" x14ac:dyDescent="0.25">
      <c r="Z58" s="676"/>
      <c r="AA58" s="679"/>
      <c r="AB58" s="678"/>
      <c r="AD58" s="677"/>
      <c r="AG58" s="676"/>
      <c r="AH58" s="675"/>
      <c r="AI58" s="674"/>
      <c r="AJ58" s="673"/>
    </row>
    <row r="59" spans="1:36" x14ac:dyDescent="0.25">
      <c r="E59" s="18" t="s">
        <v>1285</v>
      </c>
      <c r="F59" s="18" t="s">
        <v>1284</v>
      </c>
      <c r="G59" s="18" t="s">
        <v>1283</v>
      </c>
      <c r="H59" s="18" t="s">
        <v>1282</v>
      </c>
      <c r="I59" s="18" t="s">
        <v>1281</v>
      </c>
      <c r="J59" s="147" t="s">
        <v>1280</v>
      </c>
      <c r="K59" s="18" t="s">
        <v>1279</v>
      </c>
      <c r="L59" s="18" t="s">
        <v>1277</v>
      </c>
      <c r="M59" s="18" t="s">
        <v>1278</v>
      </c>
      <c r="N59" s="18" t="s">
        <v>1276</v>
      </c>
      <c r="O59" s="18"/>
      <c r="P59" s="18"/>
      <c r="Q59" s="18" t="s">
        <v>1277</v>
      </c>
      <c r="R59" s="18"/>
      <c r="S59" s="18" t="s">
        <v>1276</v>
      </c>
      <c r="T59" s="18" t="s">
        <v>1275</v>
      </c>
      <c r="U59" s="18" t="s">
        <v>1274</v>
      </c>
      <c r="V59" s="19" t="s">
        <v>1273</v>
      </c>
      <c r="W59" s="19"/>
      <c r="X59" s="19" t="s">
        <v>1272</v>
      </c>
      <c r="Y59" s="19" t="s">
        <v>1272</v>
      </c>
      <c r="Z59" s="688"/>
      <c r="AA59" s="679"/>
      <c r="AB59" s="678"/>
      <c r="AD59" s="677"/>
      <c r="AG59" s="676"/>
      <c r="AH59" s="675"/>
      <c r="AI59" s="674"/>
      <c r="AJ59" s="673"/>
    </row>
    <row r="60" spans="1:36" x14ac:dyDescent="0.25">
      <c r="E60" s="687" t="s">
        <v>1271</v>
      </c>
      <c r="F60" s="687" t="s">
        <v>1270</v>
      </c>
      <c r="G60" s="687" t="s">
        <v>1269</v>
      </c>
      <c r="H60" s="687" t="s">
        <v>1268</v>
      </c>
      <c r="I60" s="687" t="s">
        <v>1267</v>
      </c>
      <c r="J60" s="687" t="s">
        <v>1266</v>
      </c>
      <c r="K60" s="687" t="s">
        <v>1265</v>
      </c>
      <c r="L60" s="687" t="s">
        <v>1264</v>
      </c>
      <c r="M60" s="687" t="s">
        <v>1263</v>
      </c>
      <c r="N60" s="687" t="s">
        <v>1258</v>
      </c>
      <c r="O60" s="687" t="s">
        <v>1262</v>
      </c>
      <c r="P60" s="687" t="s">
        <v>1261</v>
      </c>
      <c r="Q60" s="687" t="s">
        <v>1260</v>
      </c>
      <c r="R60" s="687" t="s">
        <v>1259</v>
      </c>
      <c r="S60" s="687" t="s">
        <v>1258</v>
      </c>
      <c r="T60" s="687" t="s">
        <v>1257</v>
      </c>
      <c r="U60" s="687" t="s">
        <v>1256</v>
      </c>
      <c r="V60" s="687" t="s">
        <v>1255</v>
      </c>
      <c r="W60" s="19"/>
      <c r="X60" s="19"/>
      <c r="Y60" s="19"/>
      <c r="Z60" s="19"/>
      <c r="AA60" s="679"/>
      <c r="AB60" s="678"/>
      <c r="AD60" s="677"/>
      <c r="AG60" s="676"/>
      <c r="AH60" s="675"/>
      <c r="AI60" s="674"/>
      <c r="AJ60" s="673"/>
    </row>
    <row r="61" spans="1:36" x14ac:dyDescent="0.25">
      <c r="E61" s="18" t="s">
        <v>1254</v>
      </c>
      <c r="F61" s="18" t="s">
        <v>1253</v>
      </c>
      <c r="G61" s="147" t="s">
        <v>1252</v>
      </c>
      <c r="H61" s="147" t="s">
        <v>1251</v>
      </c>
      <c r="I61" s="147" t="s">
        <v>1250</v>
      </c>
      <c r="J61" s="147" t="s">
        <v>1249</v>
      </c>
      <c r="K61" s="147" t="s">
        <v>1248</v>
      </c>
      <c r="L61" s="18" t="s">
        <v>1247</v>
      </c>
      <c r="M61" s="18" t="s">
        <v>1246</v>
      </c>
      <c r="N61" s="18" t="s">
        <v>1245</v>
      </c>
      <c r="O61" s="18" t="s">
        <v>1244</v>
      </c>
      <c r="P61" s="18" t="s">
        <v>1243</v>
      </c>
      <c r="Q61" s="18" t="s">
        <v>1242</v>
      </c>
      <c r="R61" s="18" t="s">
        <v>1241</v>
      </c>
      <c r="S61" s="18" t="s">
        <v>1240</v>
      </c>
      <c r="T61" s="38" t="s">
        <v>1239</v>
      </c>
      <c r="U61" s="18" t="s">
        <v>1238</v>
      </c>
      <c r="V61" s="12"/>
      <c r="W61" s="12"/>
      <c r="X61" s="12"/>
      <c r="Y61" s="12"/>
      <c r="Z61" s="12"/>
      <c r="AA61" s="679"/>
      <c r="AB61" s="678"/>
      <c r="AD61" s="677"/>
      <c r="AG61" s="676"/>
      <c r="AH61" s="675"/>
      <c r="AI61" s="674"/>
      <c r="AJ61" s="673"/>
    </row>
    <row r="62" spans="1:36" x14ac:dyDescent="0.25">
      <c r="E62" s="18" t="s">
        <v>1237</v>
      </c>
      <c r="F62" s="18" t="s">
        <v>1236</v>
      </c>
      <c r="G62" s="18" t="s">
        <v>1235</v>
      </c>
      <c r="H62" s="18" t="s">
        <v>1234</v>
      </c>
      <c r="I62" s="18" t="s">
        <v>1233</v>
      </c>
      <c r="J62" s="18" t="s">
        <v>1232</v>
      </c>
      <c r="K62" s="18" t="s">
        <v>1231</v>
      </c>
      <c r="L62" s="18" t="s">
        <v>1230</v>
      </c>
      <c r="M62" s="18" t="s">
        <v>1229</v>
      </c>
      <c r="N62" s="18" t="s">
        <v>1228</v>
      </c>
      <c r="O62" s="18" t="s">
        <v>1227</v>
      </c>
      <c r="P62" s="18" t="s">
        <v>1226</v>
      </c>
      <c r="Q62" s="18" t="s">
        <v>1225</v>
      </c>
      <c r="R62" s="18" t="s">
        <v>1224</v>
      </c>
      <c r="S62" s="18" t="s">
        <v>1223</v>
      </c>
      <c r="T62" s="18" t="s">
        <v>1222</v>
      </c>
      <c r="U62" s="18" t="s">
        <v>1221</v>
      </c>
      <c r="V62" s="18"/>
      <c r="W62" s="12"/>
      <c r="X62" s="12"/>
      <c r="Y62" s="12"/>
      <c r="Z62" s="12"/>
      <c r="AA62" s="679"/>
      <c r="AB62" s="678"/>
      <c r="AD62" s="677"/>
      <c r="AG62" s="676"/>
      <c r="AH62" s="675"/>
      <c r="AI62" s="674"/>
      <c r="AJ62" s="673"/>
    </row>
    <row r="63" spans="1:36" x14ac:dyDescent="0.25">
      <c r="Z63" s="676"/>
      <c r="AA63" s="679"/>
      <c r="AB63" s="678"/>
      <c r="AD63" s="677"/>
      <c r="AG63" s="676"/>
      <c r="AH63" s="675"/>
      <c r="AI63" s="674"/>
      <c r="AJ63" s="673"/>
    </row>
    <row r="64" spans="1:36" x14ac:dyDescent="0.25">
      <c r="Z64" s="676"/>
      <c r="AA64" s="679"/>
      <c r="AB64" s="678"/>
      <c r="AD64" s="677"/>
      <c r="AG64" s="676"/>
      <c r="AH64" s="675"/>
      <c r="AI64" s="674"/>
      <c r="AJ64" s="673"/>
    </row>
    <row r="65" spans="5:36" s="102" customFormat="1" x14ac:dyDescent="0.25">
      <c r="E65" s="14" t="s">
        <v>1220</v>
      </c>
      <c r="F65" s="14" t="s">
        <v>1219</v>
      </c>
      <c r="G65" s="14" t="s">
        <v>1218</v>
      </c>
      <c r="H65" s="14" t="s">
        <v>1217</v>
      </c>
      <c r="I65" s="14" t="s">
        <v>1216</v>
      </c>
      <c r="J65" s="14" t="s">
        <v>1215</v>
      </c>
      <c r="K65" s="14" t="s">
        <v>1214</v>
      </c>
      <c r="L65" s="14" t="s">
        <v>1213</v>
      </c>
      <c r="M65" s="14" t="s">
        <v>1212</v>
      </c>
      <c r="N65" s="14" t="s">
        <v>1211</v>
      </c>
      <c r="O65" s="14" t="s">
        <v>1210</v>
      </c>
      <c r="P65" s="14" t="s">
        <v>1209</v>
      </c>
      <c r="Q65" s="14" t="s">
        <v>1208</v>
      </c>
      <c r="R65" s="14" t="s">
        <v>1207</v>
      </c>
      <c r="S65" s="14" t="s">
        <v>1206</v>
      </c>
      <c r="T65" s="14" t="s">
        <v>1205</v>
      </c>
      <c r="U65" s="14" t="s">
        <v>1204</v>
      </c>
      <c r="AA65" s="686"/>
      <c r="AB65" s="685"/>
      <c r="AD65" s="684"/>
      <c r="AG65" s="683"/>
      <c r="AH65" s="682"/>
      <c r="AI65" s="681"/>
      <c r="AJ65" s="680"/>
    </row>
    <row r="66" spans="5:36" x14ac:dyDescent="0.25">
      <c r="Z66" s="676"/>
      <c r="AA66" s="679"/>
      <c r="AB66" s="678"/>
      <c r="AD66" s="677"/>
      <c r="AG66" s="676"/>
      <c r="AH66" s="675"/>
      <c r="AI66" s="674"/>
      <c r="AJ66" s="673"/>
    </row>
  </sheetData>
  <mergeCells count="26">
    <mergeCell ref="A38:P38"/>
    <mergeCell ref="C39:D39"/>
    <mergeCell ref="W40:AD40"/>
    <mergeCell ref="A1:AA1"/>
    <mergeCell ref="B2:AA2"/>
    <mergeCell ref="B3:AA3"/>
    <mergeCell ref="A4:O4"/>
    <mergeCell ref="C5:D5"/>
    <mergeCell ref="C35:D35"/>
    <mergeCell ref="A14:J14"/>
    <mergeCell ref="C15:D15"/>
    <mergeCell ref="A26:I26"/>
    <mergeCell ref="C28:D28"/>
    <mergeCell ref="V32:W32"/>
    <mergeCell ref="AL40:AQ40"/>
    <mergeCell ref="W41:AD41"/>
    <mergeCell ref="AE41:AK41"/>
    <mergeCell ref="AL41:AR41"/>
    <mergeCell ref="W42:AD42"/>
    <mergeCell ref="AE42:AQ42"/>
    <mergeCell ref="AE40:AK40"/>
    <mergeCell ref="W45:AD45"/>
    <mergeCell ref="A49:K49"/>
    <mergeCell ref="C50:D50"/>
    <mergeCell ref="W43:AD43"/>
    <mergeCell ref="W44:AD44"/>
  </mergeCells>
  <hyperlinks>
    <hyperlink ref="AB7" r:id="rId1" xr:uid="{00000000-0004-0000-0400-000000000000}"/>
    <hyperlink ref="AB8" r:id="rId2" xr:uid="{00000000-0004-0000-0400-000001000000}"/>
    <hyperlink ref="Z9" r:id="rId3" xr:uid="{00000000-0004-0000-0400-000002000000}"/>
    <hyperlink ref="Z11" r:id="rId4" xr:uid="{00000000-0004-0000-0400-000003000000}"/>
    <hyperlink ref="AC7" r:id="rId5" xr:uid="{00000000-0004-0000-0400-000004000000}"/>
    <hyperlink ref="AA11" r:id="rId6" xr:uid="{00000000-0004-0000-0400-000005000000}"/>
    <hyperlink ref="AC9" r:id="rId7" xr:uid="{00000000-0004-0000-0400-000006000000}"/>
    <hyperlink ref="Z7" r:id="rId8" xr:uid="{00000000-0004-0000-0400-000007000000}"/>
    <hyperlink ref="Z6" r:id="rId9" xr:uid="{00000000-0004-0000-0400-000008000000}"/>
    <hyperlink ref="Z8" r:id="rId10" xr:uid="{00000000-0004-0000-0400-000009000000}"/>
    <hyperlink ref="AB6" r:id="rId11" xr:uid="{00000000-0004-0000-0400-00000A000000}"/>
    <hyperlink ref="AA7" r:id="rId12" xr:uid="{00000000-0004-0000-0400-00000B000000}"/>
    <hyperlink ref="AA9" r:id="rId13" xr:uid="{00000000-0004-0000-0400-00000C000000}"/>
    <hyperlink ref="AB9" r:id="rId14" xr:uid="{00000000-0004-0000-0400-00000D000000}"/>
    <hyperlink ref="AA8" r:id="rId15" xr:uid="{00000000-0004-0000-0400-00000E000000}"/>
    <hyperlink ref="AA6" r:id="rId16" xr:uid="{00000000-0004-0000-0400-00000F000000}"/>
    <hyperlink ref="AA10" r:id="rId17" xr:uid="{00000000-0004-0000-0400-000010000000}"/>
    <hyperlink ref="Z10" r:id="rId18" xr:uid="{00000000-0004-0000-0400-000011000000}"/>
    <hyperlink ref="AD7" r:id="rId19" xr:uid="{00000000-0004-0000-0400-000012000000}"/>
    <hyperlink ref="AD6" r:id="rId20" xr:uid="{00000000-0004-0000-0400-000013000000}"/>
    <hyperlink ref="AD8" r:id="rId21" xr:uid="{00000000-0004-0000-0400-000014000000}"/>
    <hyperlink ref="AD11" r:id="rId22" xr:uid="{00000000-0004-0000-0400-000015000000}"/>
    <hyperlink ref="AD10" r:id="rId23" xr:uid="{00000000-0004-0000-0400-000016000000}"/>
    <hyperlink ref="AE6" r:id="rId24" xr:uid="{00000000-0004-0000-0400-000017000000}"/>
    <hyperlink ref="AE7:AE11" r:id="rId25" display="http://www.casumina.com/lop-greenstone-cho-xe-chay-duong-truong/gs621" xr:uid="{00000000-0004-0000-0400-000018000000}"/>
    <hyperlink ref="AD9" r:id="rId26" xr:uid="{00000000-0004-0000-0400-000019000000}"/>
    <hyperlink ref="X19" r:id="rId27" xr:uid="{00000000-0004-0000-0400-00001A000000}"/>
    <hyperlink ref="X21" r:id="rId28" xr:uid="{00000000-0004-0000-0400-00001B000000}"/>
    <hyperlink ref="X20" r:id="rId29" xr:uid="{00000000-0004-0000-0400-00001C000000}"/>
    <hyperlink ref="V30" r:id="rId30" xr:uid="{00000000-0004-0000-0400-00001D000000}"/>
    <hyperlink ref="V34" r:id="rId31" xr:uid="{00000000-0004-0000-0400-00001E000000}"/>
    <hyperlink ref="V31" r:id="rId32" xr:uid="{00000000-0004-0000-0400-00001F000000}"/>
    <hyperlink ref="W30" r:id="rId33" xr:uid="{00000000-0004-0000-0400-000020000000}"/>
    <hyperlink ref="V32" r:id="rId34" xr:uid="{00000000-0004-0000-0400-000021000000}"/>
    <hyperlink ref="W29" r:id="rId35" xr:uid="{00000000-0004-0000-0400-000022000000}"/>
    <hyperlink ref="W33" r:id="rId36" xr:uid="{00000000-0004-0000-0400-000023000000}"/>
    <hyperlink ref="W31" r:id="rId37" xr:uid="{00000000-0004-0000-0400-000024000000}"/>
    <hyperlink ref="W34" r:id="rId38" xr:uid="{00000000-0004-0000-0400-000025000000}"/>
    <hyperlink ref="V33" r:id="rId39" xr:uid="{00000000-0004-0000-0400-000026000000}"/>
    <hyperlink ref="V29" r:id="rId40" xr:uid="{00000000-0004-0000-0400-000027000000}"/>
    <hyperlink ref="W40" r:id="rId41" display="https://tranghyundai.com/product/hyundai-universe-47-cho-ngoi-premium-may-410ps/" xr:uid="{00000000-0004-0000-0400-000028000000}"/>
    <hyperlink ref="W41" r:id="rId42" display="https://weichai.com.vn/vi/tin-tuc/showroom-tm-bac-ninh-ban-giao-lo-3-xe-bus-thaco-tb120s-w336" xr:uid="{00000000-0004-0000-0400-000029000000}"/>
    <hyperlink ref="W42" r:id="rId43" display="https://vinamotor.vn/blogs/news/xe-47-cho-universe-noble-weichai-336ps-o-to-3-2#" xr:uid="{00000000-0004-0000-0400-00002A000000}"/>
    <hyperlink ref="W43" r:id="rId44" xr:uid="{00000000-0004-0000-0400-00002B000000}"/>
    <hyperlink ref="W44" r:id="rId45" xr:uid="{00000000-0004-0000-0400-00002C000000}"/>
    <hyperlink ref="W45" r:id="rId46" xr:uid="{00000000-0004-0000-0400-00002D000000}"/>
    <hyperlink ref="AE42" r:id="rId47" display="https://xetaithacohaiphong.com/thong-ky-thuat-xe-thaco-bus-47-cho/?fbclid=IwAR1JcFdvGDGgjVQPa-ci___MHYgB0XBf0Op6JW6DRXyAoI_1oVcyYMyWU8Y" xr:uid="{00000000-0004-0000-0400-00002E000000}"/>
    <hyperlink ref="AE41" r:id="rId48" display="https://muabanxekhach.com.vn/mua-ban-xe-khach/xe-khach-tracomeco-universe-noble-k47-w336" xr:uid="{00000000-0004-0000-0400-00002F000000}"/>
    <hyperlink ref="AL41" r:id="rId49" display="http://samcomienbac.com.vn/chi-tiet-san-pham-151.html" xr:uid="{00000000-0004-0000-0400-000030000000}"/>
    <hyperlink ref="AE40" r:id="rId50" display="https://vinbus.com.vn/san-pham/xe-khach-47-cho-universe-noble-weichai-336ps-euro-4-o-to-1-5-2018-526" xr:uid="{00000000-0004-0000-0400-000031000000}"/>
    <hyperlink ref="AL40" r:id="rId51" display="https://truonghaicantho.com/products/mercedes-benz-montero-s-24-47-cho" xr:uid="{00000000-0004-0000-0400-000032000000}"/>
    <hyperlink ref="W51" r:id="rId52" xr:uid="{00000000-0004-0000-0400-000033000000}"/>
    <hyperlink ref="W54" r:id="rId53" xr:uid="{00000000-0004-0000-0400-000034000000}"/>
    <hyperlink ref="W53" r:id="rId54" xr:uid="{00000000-0004-0000-0400-00003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88"/>
  <sheetViews>
    <sheetView tabSelected="1" topLeftCell="A31" zoomScaleNormal="100" workbookViewId="0">
      <selection activeCell="T100" sqref="T100"/>
    </sheetView>
  </sheetViews>
  <sheetFormatPr defaultRowHeight="13.8" x14ac:dyDescent="0.25"/>
  <cols>
    <col min="1" max="1" width="5" bestFit="1" customWidth="1"/>
    <col min="2" max="2" width="11" bestFit="1" customWidth="1"/>
    <col min="3" max="3" width="18.296875" bestFit="1" customWidth="1"/>
    <col min="4" max="4" width="8" bestFit="1" customWidth="1"/>
    <col min="5" max="5" width="15.09765625" bestFit="1" customWidth="1"/>
    <col min="6" max="6" width="14.69921875" bestFit="1" customWidth="1"/>
    <col min="7" max="7" width="15.69921875" bestFit="1" customWidth="1"/>
    <col min="8" max="9" width="14.69921875" bestFit="1" customWidth="1"/>
    <col min="10" max="10" width="15.69921875" bestFit="1" customWidth="1"/>
    <col min="11" max="12" width="14.69921875" bestFit="1" customWidth="1"/>
    <col min="13" max="13" width="13.69921875" bestFit="1" customWidth="1"/>
    <col min="14" max="14" width="14.69921875" bestFit="1" customWidth="1"/>
    <col min="15" max="15" width="16.19921875" bestFit="1" customWidth="1"/>
    <col min="16" max="17" width="14.69921875" bestFit="1" customWidth="1"/>
    <col min="18" max="18" width="15.19921875" bestFit="1" customWidth="1"/>
    <col min="19" max="19" width="14.69921875" bestFit="1" customWidth="1"/>
    <col min="20" max="20" width="15.19921875" bestFit="1" customWidth="1"/>
    <col min="21" max="21" width="15.3984375" bestFit="1" customWidth="1"/>
    <col min="22" max="22" width="88.09765625" bestFit="1" customWidth="1"/>
    <col min="23" max="23" width="19.09765625" bestFit="1" customWidth="1"/>
    <col min="24" max="24" width="21.09765625" bestFit="1" customWidth="1"/>
    <col min="25" max="25" width="150.19921875" bestFit="1" customWidth="1"/>
    <col min="26" max="26" width="161.09765625" bestFit="1" customWidth="1"/>
    <col min="27" max="27" width="149.296875" bestFit="1" customWidth="1"/>
    <col min="28" max="28" width="81.69921875" bestFit="1" customWidth="1"/>
    <col min="29" max="29" width="78.69921875" bestFit="1" customWidth="1"/>
    <col min="30" max="30" width="34.8984375" bestFit="1" customWidth="1"/>
    <col min="31" max="31" width="65.3984375" bestFit="1" customWidth="1"/>
    <col min="33" max="33" width="75.296875" bestFit="1" customWidth="1"/>
    <col min="43" max="43" width="55.59765625" bestFit="1" customWidth="1"/>
    <col min="47" max="47" width="88.19921875" bestFit="1" customWidth="1"/>
  </cols>
  <sheetData>
    <row r="1" spans="1:29" s="91" customFormat="1" x14ac:dyDescent="0.25">
      <c r="A1" s="874"/>
      <c r="B1" s="87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874"/>
      <c r="S1" s="874"/>
      <c r="T1" s="397"/>
      <c r="U1" s="397"/>
      <c r="V1" s="397"/>
      <c r="W1" s="397"/>
      <c r="X1" s="397"/>
      <c r="Y1" s="358"/>
    </row>
    <row r="2" spans="1:29" s="91" customFormat="1" x14ac:dyDescent="0.25">
      <c r="A2" s="874"/>
      <c r="B2" s="87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874"/>
      <c r="S2" s="874"/>
      <c r="T2" s="397"/>
      <c r="U2" s="397"/>
      <c r="V2" s="397"/>
      <c r="W2" s="397"/>
      <c r="X2" s="397"/>
      <c r="Y2" s="358"/>
    </row>
    <row r="3" spans="1:29" s="4" customFormat="1" x14ac:dyDescent="0.25">
      <c r="A3" s="1097" t="s">
        <v>1638</v>
      </c>
      <c r="B3" s="1097"/>
      <c r="C3" s="1097"/>
      <c r="D3" s="1097"/>
      <c r="E3" s="1097"/>
      <c r="F3" s="1097"/>
      <c r="G3" s="1097"/>
      <c r="H3" s="1097"/>
      <c r="I3" s="1097"/>
      <c r="J3" s="1097"/>
      <c r="K3" s="1005"/>
      <c r="L3" s="1005"/>
      <c r="M3" s="1005"/>
      <c r="N3" s="1005"/>
      <c r="O3" s="1005"/>
      <c r="P3" s="1005"/>
      <c r="Q3" s="1005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s="6" customFormat="1" ht="16.2" x14ac:dyDescent="0.25">
      <c r="A4" s="1006" t="s">
        <v>3</v>
      </c>
      <c r="B4" s="1006" t="s">
        <v>4</v>
      </c>
      <c r="C4" s="1095" t="s">
        <v>5</v>
      </c>
      <c r="D4" s="1096"/>
      <c r="E4" s="1007" t="s">
        <v>0</v>
      </c>
      <c r="F4" s="1007" t="s">
        <v>165</v>
      </c>
      <c r="G4" s="1007" t="s">
        <v>1639</v>
      </c>
      <c r="H4" s="1007" t="s">
        <v>1640</v>
      </c>
      <c r="I4" s="1007" t="s">
        <v>1641</v>
      </c>
      <c r="J4" s="1007" t="s">
        <v>1642</v>
      </c>
      <c r="K4" s="1008" t="s">
        <v>1643</v>
      </c>
      <c r="L4" s="1008"/>
      <c r="M4" s="1008" t="s">
        <v>1644</v>
      </c>
      <c r="N4" s="1008"/>
      <c r="O4" s="1007" t="s">
        <v>1</v>
      </c>
      <c r="P4" s="1008" t="s">
        <v>1645</v>
      </c>
      <c r="Q4" s="1008"/>
      <c r="R4" s="1009" t="s">
        <v>1646</v>
      </c>
      <c r="S4" s="1008"/>
      <c r="T4" s="1010" t="s">
        <v>1647</v>
      </c>
      <c r="U4" s="1010" t="s">
        <v>1648</v>
      </c>
      <c r="V4" s="1010" t="s">
        <v>168</v>
      </c>
      <c r="W4" s="1010" t="s">
        <v>169</v>
      </c>
      <c r="X4" s="1010" t="s">
        <v>170</v>
      </c>
      <c r="Y4" s="1010" t="s">
        <v>171</v>
      </c>
      <c r="Z4" s="1010" t="s">
        <v>172</v>
      </c>
      <c r="AA4" s="1011" t="s">
        <v>173</v>
      </c>
      <c r="AB4" s="1011"/>
      <c r="AC4" s="1011"/>
    </row>
    <row r="5" spans="1:29" s="6" customFormat="1" x14ac:dyDescent="0.25">
      <c r="A5" s="1012">
        <v>13</v>
      </c>
      <c r="B5" s="1013">
        <v>62130743</v>
      </c>
      <c r="C5" s="1014" t="s">
        <v>1649</v>
      </c>
      <c r="D5" s="1015" t="s">
        <v>17</v>
      </c>
      <c r="E5" s="1016" t="s">
        <v>1650</v>
      </c>
      <c r="F5" s="1016" t="s">
        <v>1525</v>
      </c>
      <c r="G5" s="1016" t="s">
        <v>1346</v>
      </c>
      <c r="H5" s="1016" t="s">
        <v>852</v>
      </c>
      <c r="I5" s="1016" t="s">
        <v>1651</v>
      </c>
      <c r="J5" s="1016" t="s">
        <v>1652</v>
      </c>
      <c r="K5" s="1017" t="s">
        <v>1653</v>
      </c>
      <c r="L5" s="1018">
        <f>100*K5/(K5+M5)</f>
        <v>28.421052631578949</v>
      </c>
      <c r="M5" s="1017" t="s">
        <v>1654</v>
      </c>
      <c r="N5" s="1018">
        <f>100-L5</f>
        <v>71.578947368421055</v>
      </c>
      <c r="O5" s="1016" t="s">
        <v>1655</v>
      </c>
      <c r="P5" s="1017" t="s">
        <v>1656</v>
      </c>
      <c r="Q5" s="1018">
        <f>100*P5/(P5+R5)</f>
        <v>40.04004004004004</v>
      </c>
      <c r="R5" s="1019" t="s">
        <v>1657</v>
      </c>
      <c r="S5" s="1018">
        <f t="shared" ref="S5:S12" si="0">100-Q5</f>
        <v>59.95995995995996</v>
      </c>
      <c r="T5" s="1020" t="s">
        <v>1658</v>
      </c>
      <c r="U5" s="1020" t="s">
        <v>1659</v>
      </c>
      <c r="V5" s="1020" t="s">
        <v>1660</v>
      </c>
      <c r="W5" s="1020" t="s">
        <v>1661</v>
      </c>
      <c r="X5" s="1020" t="s">
        <v>1662</v>
      </c>
      <c r="Y5" s="1020" t="s">
        <v>1663</v>
      </c>
      <c r="Z5" s="1020" t="s">
        <v>1664</v>
      </c>
      <c r="AA5" s="28" t="s">
        <v>1665</v>
      </c>
      <c r="AB5" s="28"/>
      <c r="AC5" s="28"/>
    </row>
    <row r="6" spans="1:29" s="1029" customFormat="1" x14ac:dyDescent="0.25">
      <c r="A6" s="1012">
        <v>14</v>
      </c>
      <c r="B6" s="1013">
        <v>62130765</v>
      </c>
      <c r="C6" s="1014" t="s">
        <v>1666</v>
      </c>
      <c r="D6" s="1015" t="s">
        <v>17</v>
      </c>
      <c r="E6" s="1021" t="s">
        <v>1667</v>
      </c>
      <c r="F6" s="1022" t="s">
        <v>1506</v>
      </c>
      <c r="G6" s="1023">
        <v>5970</v>
      </c>
      <c r="H6" s="1023">
        <v>1860</v>
      </c>
      <c r="I6" s="1023">
        <v>2040</v>
      </c>
      <c r="J6" s="1023">
        <v>1860</v>
      </c>
      <c r="K6" s="1018">
        <v>1310</v>
      </c>
      <c r="L6" s="1018">
        <f>100*K6/(K6+M6)</f>
        <v>70.430107526881727</v>
      </c>
      <c r="M6" s="1018">
        <v>550</v>
      </c>
      <c r="N6" s="1018">
        <f>100-L6</f>
        <v>29.569892473118273</v>
      </c>
      <c r="O6" s="1023">
        <v>4990</v>
      </c>
      <c r="P6" s="1018">
        <v>1990</v>
      </c>
      <c r="Q6" s="1018">
        <f>100*P6/(P6+R6)</f>
        <v>39.879759519038075</v>
      </c>
      <c r="R6" s="1024">
        <v>3000</v>
      </c>
      <c r="S6" s="1018">
        <f t="shared" si="0"/>
        <v>60.120240480961925</v>
      </c>
      <c r="T6" s="1025">
        <v>5.83</v>
      </c>
      <c r="U6" s="1025">
        <v>5.74</v>
      </c>
      <c r="V6" s="1025">
        <v>1500</v>
      </c>
      <c r="W6" s="1025">
        <v>110</v>
      </c>
      <c r="X6" s="1026" t="s">
        <v>1668</v>
      </c>
      <c r="Y6" s="1025">
        <v>370.8</v>
      </c>
      <c r="Z6" s="1025">
        <v>344.84399999999999</v>
      </c>
      <c r="AA6" s="1027" t="s">
        <v>1669</v>
      </c>
      <c r="AB6" s="37"/>
      <c r="AC6" s="1028"/>
    </row>
    <row r="7" spans="1:29" s="1029" customFormat="1" ht="15.6" x14ac:dyDescent="0.25">
      <c r="A7" s="1012">
        <v>15</v>
      </c>
      <c r="B7" s="1013">
        <v>62130860</v>
      </c>
      <c r="C7" s="1014" t="s">
        <v>1670</v>
      </c>
      <c r="D7" s="1015" t="s">
        <v>20</v>
      </c>
      <c r="E7" s="1021" t="s">
        <v>1671</v>
      </c>
      <c r="F7" s="1022" t="s">
        <v>226</v>
      </c>
      <c r="G7" s="1029">
        <v>5580</v>
      </c>
      <c r="H7" s="1023">
        <v>1780</v>
      </c>
      <c r="I7" s="1023">
        <v>2000</v>
      </c>
      <c r="J7" s="1023">
        <v>2040</v>
      </c>
      <c r="K7" s="1018"/>
      <c r="L7" s="1018"/>
      <c r="M7" s="1018"/>
      <c r="N7" s="1018"/>
      <c r="O7" s="1023">
        <v>4755</v>
      </c>
      <c r="P7" s="1018">
        <v>1000</v>
      </c>
      <c r="Q7" s="1018">
        <f>100*P7/(P7+R7)</f>
        <v>21.030494216614091</v>
      </c>
      <c r="R7" s="1024">
        <v>3755</v>
      </c>
      <c r="S7" s="1018">
        <f t="shared" si="0"/>
        <v>78.969505783385912</v>
      </c>
      <c r="T7" s="1025">
        <v>4.2709999999999999</v>
      </c>
      <c r="U7" s="1025">
        <v>4.181</v>
      </c>
      <c r="V7" s="1025">
        <v>1877.5</v>
      </c>
      <c r="W7" s="1025">
        <v>115</v>
      </c>
      <c r="X7" s="1030" t="s">
        <v>1672</v>
      </c>
      <c r="Y7" s="1025">
        <v>302.85000000000002</v>
      </c>
      <c r="Z7" s="1025">
        <v>283.10000000000002</v>
      </c>
      <c r="AA7" s="57" t="s">
        <v>1673</v>
      </c>
      <c r="AB7" s="37"/>
      <c r="AC7" s="37"/>
    </row>
    <row r="8" spans="1:29" s="1029" customFormat="1" x14ac:dyDescent="0.25">
      <c r="A8" s="1012">
        <v>33</v>
      </c>
      <c r="B8" s="1013">
        <v>62131811</v>
      </c>
      <c r="C8" s="1014" t="s">
        <v>1674</v>
      </c>
      <c r="D8" s="1015" t="s">
        <v>703</v>
      </c>
      <c r="E8" s="1021" t="s">
        <v>1675</v>
      </c>
      <c r="F8" s="1022" t="s">
        <v>871</v>
      </c>
      <c r="G8" s="1023">
        <v>7285</v>
      </c>
      <c r="H8" s="1023">
        <v>2055</v>
      </c>
      <c r="I8" s="1023">
        <v>2255</v>
      </c>
      <c r="J8" s="1023">
        <v>2605</v>
      </c>
      <c r="K8" s="1018">
        <v>1645</v>
      </c>
      <c r="L8" s="1018">
        <f>100*K8/(K8+M8)</f>
        <v>63.147792706333973</v>
      </c>
      <c r="M8" s="1018">
        <v>960</v>
      </c>
      <c r="N8" s="1018">
        <f>100-L8</f>
        <v>36.852207293666027</v>
      </c>
      <c r="O8" s="1023">
        <v>8500</v>
      </c>
      <c r="P8" s="1018"/>
      <c r="Q8" s="1018"/>
      <c r="R8" s="1024"/>
      <c r="S8" s="1018">
        <f t="shared" si="0"/>
        <v>100</v>
      </c>
      <c r="T8" s="1025">
        <v>6.3140000000000001</v>
      </c>
      <c r="U8" s="1025">
        <v>6.6059999999999999</v>
      </c>
      <c r="V8" s="1025"/>
      <c r="W8" s="1025">
        <v>105</v>
      </c>
      <c r="X8" t="s">
        <v>1676</v>
      </c>
      <c r="Y8" s="1025">
        <v>412.75</v>
      </c>
      <c r="Z8" s="1025">
        <v>383.85</v>
      </c>
      <c r="AA8" s="214" t="s">
        <v>1677</v>
      </c>
      <c r="AB8" s="37"/>
      <c r="AC8" s="1028"/>
    </row>
    <row r="9" spans="1:29" s="1029" customFormat="1" x14ac:dyDescent="0.25">
      <c r="A9" s="1012">
        <v>34</v>
      </c>
      <c r="B9" s="1013">
        <v>62131878</v>
      </c>
      <c r="C9" s="1014" t="s">
        <v>1678</v>
      </c>
      <c r="D9" s="1015" t="s">
        <v>24</v>
      </c>
      <c r="E9" s="1021" t="s">
        <v>1679</v>
      </c>
      <c r="F9" s="1022" t="s">
        <v>1680</v>
      </c>
      <c r="G9" s="1023">
        <v>6855</v>
      </c>
      <c r="H9" s="1023">
        <v>2160</v>
      </c>
      <c r="I9" s="1023">
        <v>2290</v>
      </c>
      <c r="J9" s="1023">
        <v>6400</v>
      </c>
      <c r="K9" s="1018"/>
      <c r="L9" s="1018"/>
      <c r="M9" s="1018"/>
      <c r="N9" s="1018"/>
      <c r="O9" s="1023">
        <v>11330</v>
      </c>
      <c r="P9" s="1018">
        <v>3330</v>
      </c>
      <c r="Q9" s="1018">
        <f>100*P9/(P9+R9)</f>
        <v>29.390997352162401</v>
      </c>
      <c r="R9" s="1024">
        <v>8000</v>
      </c>
      <c r="S9" s="1018">
        <f t="shared" si="0"/>
        <v>70.609002647837599</v>
      </c>
      <c r="T9" s="1025">
        <v>5.38</v>
      </c>
      <c r="U9" s="1025">
        <v>5.4279999999999999</v>
      </c>
      <c r="V9" s="1025">
        <v>4000</v>
      </c>
      <c r="W9" s="1025">
        <v>110</v>
      </c>
      <c r="X9" s="1025" t="s">
        <v>1681</v>
      </c>
      <c r="Y9" s="1025">
        <v>381</v>
      </c>
      <c r="Z9" s="1025">
        <v>356.23500000000001</v>
      </c>
      <c r="AA9" s="57" t="s">
        <v>1682</v>
      </c>
      <c r="AB9" s="37" t="s">
        <v>1683</v>
      </c>
      <c r="AC9" s="1028"/>
    </row>
    <row r="10" spans="1:29" s="1029" customFormat="1" x14ac:dyDescent="0.25">
      <c r="A10" s="1012">
        <v>35</v>
      </c>
      <c r="B10" s="1013">
        <v>62133248</v>
      </c>
      <c r="C10" s="1014" t="s">
        <v>10</v>
      </c>
      <c r="D10" s="1015" t="s">
        <v>24</v>
      </c>
      <c r="E10" s="1021" t="s">
        <v>1684</v>
      </c>
      <c r="F10" s="1022" t="s">
        <v>1685</v>
      </c>
      <c r="G10" s="1023">
        <v>6650</v>
      </c>
      <c r="H10" s="1023">
        <v>2028</v>
      </c>
      <c r="I10" s="1023">
        <v>2310</v>
      </c>
      <c r="J10" s="1023">
        <v>2500</v>
      </c>
      <c r="K10" s="1018"/>
      <c r="L10" s="1018"/>
      <c r="M10" s="1018"/>
      <c r="N10" s="1018"/>
      <c r="O10" s="1023">
        <v>5265</v>
      </c>
      <c r="P10" s="1018">
        <v>2575</v>
      </c>
      <c r="Q10" s="1018">
        <f>100*P10/(P10+R10)</f>
        <v>47.465437788018434</v>
      </c>
      <c r="R10" s="1024">
        <v>2850</v>
      </c>
      <c r="S10" s="1018">
        <f t="shared" si="0"/>
        <v>52.534562211981566</v>
      </c>
      <c r="T10" s="1025">
        <v>5.38</v>
      </c>
      <c r="U10" s="1025">
        <v>5.42</v>
      </c>
      <c r="V10" s="1025">
        <v>1425</v>
      </c>
      <c r="W10" s="1025">
        <v>115</v>
      </c>
      <c r="X10" s="1025" t="s">
        <v>1686</v>
      </c>
      <c r="Y10" s="1025">
        <v>505.75</v>
      </c>
      <c r="Z10" s="1025">
        <v>470.35</v>
      </c>
      <c r="AA10" s="57" t="s">
        <v>1687</v>
      </c>
      <c r="AB10" s="37"/>
      <c r="AC10" s="1028"/>
    </row>
    <row r="11" spans="1:29" s="1029" customFormat="1" x14ac:dyDescent="0.25">
      <c r="A11" s="1012">
        <v>48</v>
      </c>
      <c r="B11" s="1013">
        <v>62132689</v>
      </c>
      <c r="C11" s="1014" t="s">
        <v>1688</v>
      </c>
      <c r="D11" s="1015" t="s">
        <v>1689</v>
      </c>
      <c r="E11" s="1021" t="s">
        <v>1684</v>
      </c>
      <c r="F11" s="1022" t="s">
        <v>1102</v>
      </c>
      <c r="G11" s="1023">
        <v>6730</v>
      </c>
      <c r="H11" s="1023">
        <v>2135</v>
      </c>
      <c r="I11" s="1023">
        <v>2235</v>
      </c>
      <c r="J11" s="1023">
        <v>2360</v>
      </c>
      <c r="K11" s="1018"/>
      <c r="L11" s="1018"/>
      <c r="M11" s="1018"/>
      <c r="N11" s="1018"/>
      <c r="O11" s="1023">
        <v>4995</v>
      </c>
      <c r="P11" s="1018">
        <v>1755</v>
      </c>
      <c r="Q11" s="1018">
        <f>100*P11/(P11+R11)</f>
        <v>35.135135135135137</v>
      </c>
      <c r="R11" s="1024">
        <v>3240</v>
      </c>
      <c r="S11" s="1018">
        <f t="shared" si="0"/>
        <v>64.86486486486487</v>
      </c>
      <c r="T11" s="1025">
        <v>5</v>
      </c>
      <c r="U11" s="1025">
        <v>6.1660000000000004</v>
      </c>
      <c r="V11" s="1025">
        <v>1620</v>
      </c>
      <c r="W11" s="1025">
        <v>105</v>
      </c>
      <c r="X11" s="1025" t="s">
        <v>1690</v>
      </c>
      <c r="Y11" s="1025">
        <v>391.2</v>
      </c>
      <c r="Z11" s="1025">
        <v>365.77199999999999</v>
      </c>
      <c r="AA11" s="28" t="s">
        <v>1691</v>
      </c>
      <c r="AB11" s="37" t="s">
        <v>1692</v>
      </c>
      <c r="AC11" s="1028"/>
    </row>
    <row r="12" spans="1:29" s="6" customFormat="1" x14ac:dyDescent="0.25">
      <c r="A12" s="1012">
        <v>49</v>
      </c>
      <c r="B12" s="1013">
        <v>62132707</v>
      </c>
      <c r="C12" s="1014" t="s">
        <v>1693</v>
      </c>
      <c r="D12" s="1015" t="s">
        <v>143</v>
      </c>
      <c r="E12" s="1021" t="s">
        <v>1679</v>
      </c>
      <c r="F12" s="1022" t="s">
        <v>226</v>
      </c>
      <c r="G12" s="1023">
        <v>5430</v>
      </c>
      <c r="H12" s="1023">
        <v>1780</v>
      </c>
      <c r="I12" s="1023">
        <v>2100</v>
      </c>
      <c r="J12" s="1023">
        <v>1870</v>
      </c>
      <c r="K12" s="1018">
        <v>1040</v>
      </c>
      <c r="L12" s="1018">
        <f>100*K12/(K12+M12)</f>
        <v>55.614973262032088</v>
      </c>
      <c r="M12" s="1018">
        <v>830</v>
      </c>
      <c r="N12" s="1018">
        <f>100-L12</f>
        <v>44.385026737967912</v>
      </c>
      <c r="O12" s="1023">
        <v>3845</v>
      </c>
      <c r="P12" s="1018">
        <v>1115</v>
      </c>
      <c r="Q12" s="1018">
        <f>100*P12/(P12+R12)</f>
        <v>28.998699609882966</v>
      </c>
      <c r="R12" s="1024">
        <v>2730</v>
      </c>
      <c r="S12" s="1018">
        <f t="shared" si="0"/>
        <v>71.001300390117038</v>
      </c>
      <c r="T12" s="1025">
        <v>5.1920000000000002</v>
      </c>
      <c r="U12" s="1025">
        <v>3.9790000000000001</v>
      </c>
      <c r="V12" s="1025">
        <v>1365</v>
      </c>
      <c r="W12" s="1025">
        <v>110</v>
      </c>
      <c r="X12" s="1025" t="s">
        <v>1694</v>
      </c>
      <c r="Y12" s="1025">
        <v>335.15</v>
      </c>
      <c r="Z12" s="1025">
        <v>312.35890000000001</v>
      </c>
      <c r="AA12" s="28" t="s">
        <v>1695</v>
      </c>
      <c r="AB12" s="214" t="s">
        <v>1696</v>
      </c>
      <c r="AC12" s="1011" t="s">
        <v>1697</v>
      </c>
    </row>
    <row r="13" spans="1:29" s="1029" customFormat="1" x14ac:dyDescent="0.25">
      <c r="A13" s="1012">
        <v>50</v>
      </c>
      <c r="B13" s="1013">
        <v>62132715</v>
      </c>
      <c r="C13" s="1014" t="s">
        <v>1698</v>
      </c>
      <c r="D13" s="1015" t="s">
        <v>726</v>
      </c>
      <c r="E13" s="1021" t="s">
        <v>864</v>
      </c>
      <c r="F13" s="1022" t="s">
        <v>1699</v>
      </c>
      <c r="G13" s="1023">
        <v>6030</v>
      </c>
      <c r="H13" s="1023">
        <v>2110</v>
      </c>
      <c r="I13" s="1023">
        <v>3000</v>
      </c>
      <c r="J13" s="1023">
        <v>2900</v>
      </c>
      <c r="K13" s="1018">
        <v>1480</v>
      </c>
      <c r="L13" s="1018">
        <f>100*K13/(K13+M13)</f>
        <v>51.03448275862069</v>
      </c>
      <c r="M13" s="1018">
        <v>1420</v>
      </c>
      <c r="N13" s="1018">
        <f>100-L13</f>
        <v>48.96551724137931</v>
      </c>
      <c r="O13" s="1023">
        <v>8945</v>
      </c>
      <c r="P13" s="1018"/>
      <c r="Q13" s="1018"/>
      <c r="R13" s="1024"/>
      <c r="S13" s="1018"/>
      <c r="T13" s="1025">
        <v>6</v>
      </c>
      <c r="U13" s="1025">
        <v>4.7</v>
      </c>
      <c r="V13" s="1025"/>
      <c r="W13" s="1025">
        <v>115</v>
      </c>
      <c r="X13" s="1025" t="s">
        <v>1700</v>
      </c>
      <c r="Y13" s="1025">
        <v>393.7</v>
      </c>
      <c r="Z13" s="1025">
        <v>368.1</v>
      </c>
      <c r="AA13" s="379" t="s">
        <v>1701</v>
      </c>
      <c r="AB13" s="57" t="s">
        <v>1702</v>
      </c>
      <c r="AC13" s="1028"/>
    </row>
    <row r="14" spans="1:29" s="6" customFormat="1" x14ac:dyDescent="0.25">
      <c r="E14" s="1011" t="s">
        <v>1703</v>
      </c>
      <c r="F14" s="1011" t="s">
        <v>1704</v>
      </c>
      <c r="G14" s="1011" t="s">
        <v>1705</v>
      </c>
      <c r="H14" s="1031" t="s">
        <v>1706</v>
      </c>
      <c r="I14" s="1011" t="s">
        <v>1707</v>
      </c>
      <c r="J14" s="1011" t="s">
        <v>1708</v>
      </c>
      <c r="K14" s="1011" t="s">
        <v>1709</v>
      </c>
      <c r="L14" s="1011" t="s">
        <v>1710</v>
      </c>
      <c r="M14" s="1011" t="s">
        <v>1711</v>
      </c>
      <c r="N14" s="1011" t="s">
        <v>1712</v>
      </c>
      <c r="O14" s="1011" t="s">
        <v>1713</v>
      </c>
      <c r="P14" s="1011" t="s">
        <v>1714</v>
      </c>
      <c r="Q14" s="1011" t="s">
        <v>1715</v>
      </c>
      <c r="R14" s="1032" t="s">
        <v>1716</v>
      </c>
      <c r="S14" s="1011" t="s">
        <v>1717</v>
      </c>
      <c r="T14" s="1011" t="s">
        <v>1718</v>
      </c>
      <c r="U14" s="1011" t="s">
        <v>1719</v>
      </c>
      <c r="V14" s="1011"/>
      <c r="W14" s="1011"/>
      <c r="X14" s="1011"/>
      <c r="Y14" s="1011"/>
      <c r="Z14" s="1011"/>
      <c r="AA14" s="1011"/>
      <c r="AB14" s="1011"/>
      <c r="AC14" s="1011"/>
    </row>
    <row r="15" spans="1:29" s="91" customFormat="1" x14ac:dyDescent="0.25">
      <c r="A15" s="874"/>
      <c r="B15" s="87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  <c r="P15" s="414"/>
      <c r="Q15" s="414"/>
      <c r="R15" s="874"/>
      <c r="S15" s="874"/>
      <c r="T15" s="397"/>
      <c r="U15" s="397"/>
      <c r="V15" s="397"/>
      <c r="W15" s="397"/>
      <c r="X15" s="397"/>
      <c r="Y15" s="358"/>
    </row>
    <row r="16" spans="1:29" s="91" customFormat="1" x14ac:dyDescent="0.25">
      <c r="A16" s="874"/>
      <c r="B16" s="1098"/>
      <c r="C16" s="1094"/>
      <c r="D16" s="1094"/>
      <c r="E16" s="1094"/>
      <c r="F16" s="1094"/>
      <c r="G16" s="1094"/>
      <c r="H16" s="1094"/>
      <c r="I16" s="1094"/>
      <c r="J16" s="1094"/>
      <c r="K16" s="1094"/>
      <c r="L16" s="1094"/>
      <c r="M16" s="1094"/>
      <c r="N16" s="1094"/>
      <c r="O16" s="1094"/>
      <c r="P16" s="1094"/>
      <c r="Q16" s="414"/>
      <c r="R16" s="874"/>
      <c r="S16" s="874"/>
      <c r="T16" s="397"/>
      <c r="U16" s="397"/>
      <c r="V16" s="397"/>
      <c r="W16" s="397"/>
      <c r="X16" s="397"/>
      <c r="Y16" s="358"/>
    </row>
    <row r="17" spans="1:25" s="91" customFormat="1" x14ac:dyDescent="0.25">
      <c r="A17" s="1093" t="s">
        <v>1440</v>
      </c>
      <c r="B17" s="1094"/>
      <c r="C17" s="1094"/>
      <c r="D17" s="1094"/>
      <c r="E17" s="1094"/>
      <c r="F17" s="1094"/>
      <c r="G17" s="1094"/>
      <c r="H17" s="1094"/>
      <c r="I17" s="1094"/>
      <c r="J17" s="1094"/>
      <c r="K17" s="874"/>
      <c r="L17" s="874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58"/>
    </row>
    <row r="18" spans="1:25" s="91" customFormat="1" ht="16.2" x14ac:dyDescent="0.25">
      <c r="A18" s="875" t="s">
        <v>3</v>
      </c>
      <c r="B18" s="875" t="s">
        <v>4</v>
      </c>
      <c r="C18" s="1099" t="s">
        <v>5</v>
      </c>
      <c r="D18" s="1100"/>
      <c r="E18" s="876" t="s">
        <v>0</v>
      </c>
      <c r="F18" s="877" t="s">
        <v>9</v>
      </c>
      <c r="G18" s="877" t="s">
        <v>816</v>
      </c>
      <c r="H18" s="877" t="s">
        <v>817</v>
      </c>
      <c r="I18" s="877" t="s">
        <v>818</v>
      </c>
      <c r="J18" s="877" t="s">
        <v>819</v>
      </c>
      <c r="K18" s="877" t="s">
        <v>820</v>
      </c>
      <c r="L18" s="877"/>
      <c r="M18" s="877" t="s">
        <v>821</v>
      </c>
      <c r="N18" s="878"/>
      <c r="O18" s="877" t="s">
        <v>1</v>
      </c>
      <c r="P18" s="877" t="s">
        <v>822</v>
      </c>
      <c r="Q18" s="878"/>
      <c r="R18" s="877" t="s">
        <v>823</v>
      </c>
      <c r="S18" s="878"/>
      <c r="T18" s="877" t="s">
        <v>1441</v>
      </c>
      <c r="U18" s="877" t="s">
        <v>1442</v>
      </c>
      <c r="V18" s="875" t="s">
        <v>401</v>
      </c>
      <c r="W18" s="397"/>
      <c r="X18" s="397"/>
      <c r="Y18" s="397"/>
    </row>
    <row r="19" spans="1:25" s="91" customFormat="1" x14ac:dyDescent="0.25">
      <c r="A19" s="875">
        <v>13</v>
      </c>
      <c r="B19" s="879">
        <v>62133079</v>
      </c>
      <c r="C19" s="879" t="s">
        <v>1443</v>
      </c>
      <c r="D19" s="879" t="s">
        <v>212</v>
      </c>
      <c r="E19" s="880" t="s">
        <v>1444</v>
      </c>
      <c r="F19" s="881">
        <v>1660</v>
      </c>
      <c r="G19" s="882">
        <v>7900</v>
      </c>
      <c r="H19" s="881">
        <v>2100</v>
      </c>
      <c r="I19" s="881">
        <v>3030</v>
      </c>
      <c r="J19" s="881">
        <v>2950</v>
      </c>
      <c r="K19" s="883">
        <v>1520</v>
      </c>
      <c r="L19" s="883">
        <f>100*K19/(K19+M19)</f>
        <v>51.525423728813557</v>
      </c>
      <c r="M19" s="883">
        <v>1430</v>
      </c>
      <c r="N19" s="883">
        <f>100-L19</f>
        <v>48.474576271186443</v>
      </c>
      <c r="O19" s="881">
        <v>4995</v>
      </c>
      <c r="P19" s="883">
        <v>2065</v>
      </c>
      <c r="Q19" s="883">
        <f>100*P19/(P19+R19)</f>
        <v>41.341341341341341</v>
      </c>
      <c r="R19" s="883">
        <v>2930</v>
      </c>
      <c r="S19" s="883">
        <f>100-Q19</f>
        <v>58.658658658658659</v>
      </c>
      <c r="T19" s="879">
        <v>4.7140000000000004</v>
      </c>
      <c r="U19" s="884">
        <v>6.1420000000000003</v>
      </c>
      <c r="V19" s="885">
        <v>13</v>
      </c>
      <c r="W19" s="886"/>
      <c r="X19" s="887" t="s">
        <v>1445</v>
      </c>
      <c r="Y19" s="888" t="s">
        <v>1446</v>
      </c>
    </row>
    <row r="20" spans="1:25" s="91" customFormat="1" x14ac:dyDescent="0.25">
      <c r="A20" s="889"/>
      <c r="B20" s="99"/>
      <c r="C20" s="99"/>
      <c r="D20" s="99"/>
      <c r="E20" s="890"/>
      <c r="F20" s="891"/>
      <c r="G20" s="892"/>
      <c r="H20" s="891"/>
      <c r="I20" s="891"/>
      <c r="J20" s="891"/>
      <c r="K20" s="435"/>
      <c r="L20" s="883"/>
      <c r="M20" s="435"/>
      <c r="N20" s="883"/>
      <c r="O20" s="891"/>
      <c r="P20" s="435"/>
      <c r="Q20" s="883"/>
      <c r="R20" s="435"/>
      <c r="S20" s="883"/>
      <c r="T20" s="99"/>
      <c r="U20" s="893"/>
      <c r="V20" s="894"/>
      <c r="W20" s="895" t="s">
        <v>1447</v>
      </c>
      <c r="X20" s="896" t="s">
        <v>1445</v>
      </c>
      <c r="Y20" s="897" t="s">
        <v>1448</v>
      </c>
    </row>
    <row r="21" spans="1:25" s="91" customFormat="1" x14ac:dyDescent="0.25">
      <c r="A21" s="898">
        <v>15</v>
      </c>
      <c r="B21" s="899">
        <v>62133107</v>
      </c>
      <c r="C21" s="900" t="s">
        <v>1449</v>
      </c>
      <c r="D21" s="901" t="s">
        <v>225</v>
      </c>
      <c r="E21" s="902">
        <v>4200</v>
      </c>
      <c r="F21" s="903">
        <v>1680</v>
      </c>
      <c r="G21" s="903">
        <v>7720</v>
      </c>
      <c r="H21" s="903">
        <v>2230</v>
      </c>
      <c r="I21" s="903">
        <v>3130</v>
      </c>
      <c r="J21" s="903">
        <v>3505</v>
      </c>
      <c r="K21" s="903">
        <v>1810</v>
      </c>
      <c r="L21" s="883">
        <f>100*K21/(K21+M21)</f>
        <v>51.640513552068477</v>
      </c>
      <c r="M21" s="903">
        <v>1695</v>
      </c>
      <c r="N21" s="883">
        <f>100-L21</f>
        <v>48.359486447931523</v>
      </c>
      <c r="O21" s="903">
        <v>11000</v>
      </c>
      <c r="P21" s="904" t="s">
        <v>1450</v>
      </c>
      <c r="Q21" s="883">
        <f>100*P21/(P21+R21)</f>
        <v>27.363636363636363</v>
      </c>
      <c r="R21" s="904" t="s">
        <v>1451</v>
      </c>
      <c r="S21" s="883">
        <f>100-Q21</f>
        <v>72.63636363636364</v>
      </c>
      <c r="T21" s="903" t="s">
        <v>1039</v>
      </c>
      <c r="U21" s="905">
        <v>5714</v>
      </c>
      <c r="V21" s="906">
        <v>13</v>
      </c>
      <c r="W21" s="907"/>
      <c r="X21" s="908" t="s">
        <v>1452</v>
      </c>
      <c r="Y21" s="909" t="s">
        <v>1453</v>
      </c>
    </row>
    <row r="22" spans="1:25" s="91" customFormat="1" x14ac:dyDescent="0.25">
      <c r="A22" s="875">
        <v>28</v>
      </c>
      <c r="B22" s="910">
        <v>62134341</v>
      </c>
      <c r="C22" s="911" t="s">
        <v>1454</v>
      </c>
      <c r="D22" s="902" t="s">
        <v>1455</v>
      </c>
      <c r="E22" s="912">
        <v>2640</v>
      </c>
      <c r="F22" s="913">
        <v>1485</v>
      </c>
      <c r="G22" s="914">
        <v>5245</v>
      </c>
      <c r="H22" s="879">
        <v>1760</v>
      </c>
      <c r="I22" s="879">
        <v>2600</v>
      </c>
      <c r="J22" s="879">
        <v>2155</v>
      </c>
      <c r="K22" s="879">
        <v>1080</v>
      </c>
      <c r="L22" s="883">
        <f>100*K22/(K22+M22)</f>
        <v>50.11600928074246</v>
      </c>
      <c r="M22" s="879">
        <v>1075</v>
      </c>
      <c r="N22" s="883">
        <f>100-L22</f>
        <v>49.88399071925754</v>
      </c>
      <c r="O22" s="879">
        <v>3500</v>
      </c>
      <c r="P22" s="879">
        <v>1380</v>
      </c>
      <c r="Q22" s="883">
        <f>100*P22/(P22+R22)</f>
        <v>39.428571428571431</v>
      </c>
      <c r="R22" s="879">
        <v>2120</v>
      </c>
      <c r="S22" s="883">
        <f>100-Q22</f>
        <v>60.571428571428569</v>
      </c>
      <c r="T22" s="915">
        <v>5181</v>
      </c>
      <c r="U22" s="915">
        <v>6166</v>
      </c>
      <c r="V22" s="885">
        <v>13</v>
      </c>
      <c r="W22" s="886"/>
      <c r="X22" s="913" t="s">
        <v>1456</v>
      </c>
      <c r="Y22" s="909" t="s">
        <v>1457</v>
      </c>
    </row>
    <row r="23" spans="1:25" s="91" customFormat="1" x14ac:dyDescent="0.25">
      <c r="A23" s="889"/>
      <c r="B23" s="900"/>
      <c r="C23" s="900"/>
      <c r="D23" s="901"/>
      <c r="E23" s="916"/>
      <c r="F23" s="895"/>
      <c r="G23" s="917"/>
      <c r="H23" s="99"/>
      <c r="I23" s="99"/>
      <c r="J23" s="99"/>
      <c r="K23" s="99"/>
      <c r="L23" s="883"/>
      <c r="M23" s="99"/>
      <c r="N23" s="883"/>
      <c r="O23" s="99"/>
      <c r="P23" s="99"/>
      <c r="Q23" s="883"/>
      <c r="R23" s="99"/>
      <c r="S23" s="883"/>
      <c r="T23" s="918"/>
      <c r="U23" s="918"/>
      <c r="V23" s="894"/>
      <c r="W23" s="919" t="s">
        <v>1458</v>
      </c>
      <c r="X23" s="920"/>
      <c r="Y23" s="909" t="s">
        <v>1459</v>
      </c>
    </row>
    <row r="24" spans="1:25" s="91" customFormat="1" x14ac:dyDescent="0.25">
      <c r="A24" s="921">
        <v>29</v>
      </c>
      <c r="B24" s="911">
        <v>62132388</v>
      </c>
      <c r="C24" s="910" t="s">
        <v>293</v>
      </c>
      <c r="D24" s="922" t="s">
        <v>853</v>
      </c>
      <c r="E24" s="902">
        <v>3360</v>
      </c>
      <c r="F24" s="903">
        <v>1385</v>
      </c>
      <c r="G24" s="903">
        <v>6180</v>
      </c>
      <c r="H24" s="923">
        <v>1875</v>
      </c>
      <c r="I24" s="903">
        <v>2800</v>
      </c>
      <c r="J24" s="923">
        <v>2405</v>
      </c>
      <c r="K24" s="924">
        <v>1280</v>
      </c>
      <c r="L24" s="883">
        <f>100*K24/(K24+M24)</f>
        <v>53.222453222453225</v>
      </c>
      <c r="M24" s="924">
        <v>1125</v>
      </c>
      <c r="N24" s="883">
        <f>100-L24</f>
        <v>46.777546777546775</v>
      </c>
      <c r="O24" s="903">
        <v>5500</v>
      </c>
      <c r="P24" s="903">
        <v>1890</v>
      </c>
      <c r="Q24" s="883">
        <f>100*P24/(P24+R24)</f>
        <v>34.363636363636367</v>
      </c>
      <c r="R24" s="903">
        <v>3610</v>
      </c>
      <c r="S24" s="883">
        <f>100-Q24</f>
        <v>65.636363636363626</v>
      </c>
      <c r="T24" s="905">
        <v>5016</v>
      </c>
      <c r="U24" s="905">
        <v>5857</v>
      </c>
      <c r="V24" s="925">
        <v>13</v>
      </c>
      <c r="W24" s="907"/>
      <c r="X24" s="926" t="s">
        <v>1460</v>
      </c>
      <c r="Y24" s="909" t="s">
        <v>1461</v>
      </c>
    </row>
    <row r="25" spans="1:25" s="91" customFormat="1" x14ac:dyDescent="0.25">
      <c r="A25" s="927"/>
      <c r="B25" s="911"/>
      <c r="C25" s="900"/>
      <c r="D25" s="901"/>
      <c r="E25" s="902"/>
      <c r="F25" s="911"/>
      <c r="G25" s="903"/>
      <c r="H25" s="903"/>
      <c r="I25" s="903"/>
      <c r="J25" s="923"/>
      <c r="K25" s="924"/>
      <c r="L25" s="883"/>
      <c r="M25" s="924"/>
      <c r="N25" s="883"/>
      <c r="O25" s="903"/>
      <c r="P25" s="903"/>
      <c r="Q25" s="883"/>
      <c r="R25" s="903"/>
      <c r="S25" s="883"/>
      <c r="T25" s="928"/>
      <c r="U25" s="905"/>
      <c r="V25" s="929"/>
      <c r="W25" s="895" t="s">
        <v>1447</v>
      </c>
      <c r="X25" s="920" t="s">
        <v>1462</v>
      </c>
      <c r="Y25" s="909" t="s">
        <v>1463</v>
      </c>
    </row>
    <row r="26" spans="1:25" s="91" customFormat="1" x14ac:dyDescent="0.25">
      <c r="A26" s="875">
        <v>30</v>
      </c>
      <c r="B26" s="910">
        <v>62132426</v>
      </c>
      <c r="C26" s="910" t="s">
        <v>909</v>
      </c>
      <c r="D26" s="922" t="s">
        <v>1464</v>
      </c>
      <c r="E26" s="930">
        <v>4500</v>
      </c>
      <c r="F26" s="931">
        <v>1660</v>
      </c>
      <c r="G26" s="931">
        <v>7.89</v>
      </c>
      <c r="H26" s="931">
        <v>2100</v>
      </c>
      <c r="I26" s="931">
        <v>3040</v>
      </c>
      <c r="J26" s="931">
        <v>3450</v>
      </c>
      <c r="K26" s="879">
        <v>1680</v>
      </c>
      <c r="L26" s="883">
        <f>100*K26/(K26+M26)</f>
        <v>48.695652173913047</v>
      </c>
      <c r="M26" s="879">
        <v>1770</v>
      </c>
      <c r="N26" s="883">
        <f>100-L26</f>
        <v>51.304347826086953</v>
      </c>
      <c r="O26" s="932">
        <v>7135</v>
      </c>
      <c r="P26" s="879">
        <v>2550</v>
      </c>
      <c r="Q26" s="883">
        <f>100*P26/(P26+R26)</f>
        <v>35.739313244569026</v>
      </c>
      <c r="R26" s="879">
        <v>4585</v>
      </c>
      <c r="S26" s="883">
        <f>100-Q26</f>
        <v>64.260686755430982</v>
      </c>
      <c r="T26" s="930">
        <v>4.7140000000000004</v>
      </c>
      <c r="U26" s="931">
        <v>6.1420000000000003</v>
      </c>
      <c r="V26" s="933">
        <v>13</v>
      </c>
      <c r="W26" s="913" t="s">
        <v>1447</v>
      </c>
      <c r="X26" s="934" t="s">
        <v>1465</v>
      </c>
      <c r="Y26" s="909" t="s">
        <v>1466</v>
      </c>
    </row>
    <row r="27" spans="1:25" s="91" customFormat="1" x14ac:dyDescent="0.25">
      <c r="A27" s="935"/>
      <c r="B27" s="911"/>
      <c r="C27" s="911"/>
      <c r="D27" s="902"/>
      <c r="E27" s="936"/>
      <c r="F27" s="937"/>
      <c r="G27" s="937"/>
      <c r="H27" s="937"/>
      <c r="I27" s="937"/>
      <c r="J27" s="937"/>
      <c r="K27" s="903"/>
      <c r="L27" s="883"/>
      <c r="M27" s="903"/>
      <c r="N27" s="883"/>
      <c r="O27" s="938"/>
      <c r="P27" s="903"/>
      <c r="Q27" s="883"/>
      <c r="R27" s="903"/>
      <c r="S27" s="883"/>
      <c r="T27" s="936"/>
      <c r="U27" s="937"/>
      <c r="V27" s="925"/>
      <c r="W27" s="939" t="s">
        <v>1467</v>
      </c>
      <c r="X27" s="940" t="s">
        <v>1465</v>
      </c>
      <c r="Y27" s="909" t="s">
        <v>1468</v>
      </c>
    </row>
    <row r="28" spans="1:25" s="91" customFormat="1" x14ac:dyDescent="0.25">
      <c r="A28" s="935"/>
      <c r="B28" s="911"/>
      <c r="C28" s="900"/>
      <c r="D28" s="901"/>
      <c r="E28" s="936"/>
      <c r="F28" s="937"/>
      <c r="G28" s="937"/>
      <c r="H28" s="937"/>
      <c r="I28" s="937"/>
      <c r="J28" s="937"/>
      <c r="K28" s="903"/>
      <c r="L28" s="883"/>
      <c r="M28" s="903"/>
      <c r="N28" s="883"/>
      <c r="O28" s="938"/>
      <c r="P28" s="903"/>
      <c r="Q28" s="883"/>
      <c r="R28" s="903"/>
      <c r="S28" s="883"/>
      <c r="T28" s="936"/>
      <c r="U28" s="937"/>
      <c r="V28" s="925"/>
      <c r="W28" s="939" t="s">
        <v>1469</v>
      </c>
      <c r="X28" s="941" t="s">
        <v>1470</v>
      </c>
      <c r="Y28" s="909" t="s">
        <v>1471</v>
      </c>
    </row>
    <row r="29" spans="1:25" s="91" customFormat="1" x14ac:dyDescent="0.25">
      <c r="A29" s="875">
        <v>14</v>
      </c>
      <c r="B29" s="910">
        <v>62130989</v>
      </c>
      <c r="C29" s="911" t="s">
        <v>230</v>
      </c>
      <c r="D29" s="902" t="s">
        <v>1166</v>
      </c>
      <c r="E29" s="922">
        <v>3360</v>
      </c>
      <c r="F29" s="879">
        <v>1398</v>
      </c>
      <c r="G29" s="879">
        <v>6215</v>
      </c>
      <c r="H29" s="879">
        <v>2000</v>
      </c>
      <c r="I29" s="879">
        <v>2760</v>
      </c>
      <c r="J29" s="879">
        <v>2815</v>
      </c>
      <c r="K29" s="879">
        <v>1375</v>
      </c>
      <c r="L29" s="883">
        <f>100*K29/(K29+M29)</f>
        <v>54.671968190854869</v>
      </c>
      <c r="M29" s="879">
        <v>1140</v>
      </c>
      <c r="N29" s="883">
        <f>100-L29</f>
        <v>45.328031809145131</v>
      </c>
      <c r="O29" s="879">
        <v>5200</v>
      </c>
      <c r="P29" s="913">
        <v>2000</v>
      </c>
      <c r="Q29" s="883">
        <f>100*P29/(P29+R29)</f>
        <v>38.46153846153846</v>
      </c>
      <c r="R29" s="913">
        <v>3200</v>
      </c>
      <c r="S29" s="883">
        <f>100-Q29</f>
        <v>61.53846153846154</v>
      </c>
      <c r="T29" s="915">
        <v>5016</v>
      </c>
      <c r="U29" s="915">
        <v>5857</v>
      </c>
      <c r="V29" s="885">
        <v>13</v>
      </c>
      <c r="W29" s="913"/>
      <c r="X29" s="942" t="s">
        <v>1472</v>
      </c>
      <c r="Y29" s="909" t="s">
        <v>1473</v>
      </c>
    </row>
    <row r="30" spans="1:25" s="91" customFormat="1" x14ac:dyDescent="0.25">
      <c r="A30" s="935"/>
      <c r="B30" s="911"/>
      <c r="C30" s="911"/>
      <c r="D30" s="902"/>
      <c r="E30" s="902"/>
      <c r="F30" s="903"/>
      <c r="G30" s="903"/>
      <c r="H30" s="903"/>
      <c r="I30" s="903"/>
      <c r="J30" s="903"/>
      <c r="K30" s="903"/>
      <c r="L30" s="903"/>
      <c r="M30" s="903"/>
      <c r="N30" s="903"/>
      <c r="O30" s="903"/>
      <c r="P30" s="903"/>
      <c r="Q30" s="903"/>
      <c r="R30" s="903"/>
      <c r="S30" s="903"/>
      <c r="T30" s="905"/>
      <c r="U30" s="905"/>
      <c r="V30" s="906"/>
      <c r="W30" s="939" t="s">
        <v>1447</v>
      </c>
      <c r="X30" s="943" t="s">
        <v>1474</v>
      </c>
      <c r="Y30" s="909" t="s">
        <v>1475</v>
      </c>
    </row>
    <row r="31" spans="1:25" s="91" customFormat="1" x14ac:dyDescent="0.25">
      <c r="A31" s="889"/>
      <c r="B31" s="900"/>
      <c r="C31" s="900"/>
      <c r="D31" s="901"/>
      <c r="E31" s="90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18"/>
      <c r="U31" s="918"/>
      <c r="V31" s="894"/>
      <c r="W31" s="895" t="s">
        <v>347</v>
      </c>
      <c r="X31" s="944"/>
      <c r="Y31" s="909" t="s">
        <v>1476</v>
      </c>
    </row>
    <row r="32" spans="1:25" s="91" customFormat="1" x14ac:dyDescent="0.25">
      <c r="A32" s="397"/>
      <c r="B32" s="397"/>
      <c r="C32" s="397"/>
      <c r="D32" s="397"/>
      <c r="E32" s="895" t="s">
        <v>1477</v>
      </c>
      <c r="F32" s="895" t="s">
        <v>1478</v>
      </c>
      <c r="G32" s="895" t="s">
        <v>1479</v>
      </c>
      <c r="H32" s="895" t="s">
        <v>1480</v>
      </c>
      <c r="I32" s="895" t="s">
        <v>1481</v>
      </c>
      <c r="J32" s="895" t="s">
        <v>1482</v>
      </c>
      <c r="K32" s="895" t="s">
        <v>1483</v>
      </c>
      <c r="L32" s="895" t="s">
        <v>768</v>
      </c>
      <c r="M32" s="895" t="s">
        <v>1484</v>
      </c>
      <c r="N32" s="895" t="s">
        <v>767</v>
      </c>
      <c r="O32" s="895" t="s">
        <v>1485</v>
      </c>
      <c r="P32" s="895" t="s">
        <v>1486</v>
      </c>
      <c r="Q32" s="895" t="s">
        <v>1487</v>
      </c>
      <c r="R32" s="895" t="s">
        <v>1488</v>
      </c>
      <c r="S32" s="895" t="s">
        <v>1489</v>
      </c>
      <c r="T32" s="945" t="s">
        <v>1490</v>
      </c>
      <c r="U32" s="97" t="s">
        <v>1491</v>
      </c>
      <c r="V32" s="397"/>
      <c r="W32" s="397"/>
      <c r="X32" s="397"/>
      <c r="Y32" s="397"/>
    </row>
    <row r="33" spans="1:41" s="91" customFormat="1" x14ac:dyDescent="0.25">
      <c r="A33" s="397"/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  <c r="X33" s="397"/>
      <c r="Y33" s="397"/>
    </row>
    <row r="34" spans="1:41" s="91" customFormat="1" x14ac:dyDescent="0.25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397"/>
      <c r="U34" s="397"/>
      <c r="V34" s="397"/>
      <c r="W34" s="397"/>
      <c r="X34" s="397"/>
      <c r="Y34" s="397"/>
    </row>
    <row r="35" spans="1:41" s="358" customFormat="1" x14ac:dyDescent="0.25">
      <c r="A35" s="1101" t="s">
        <v>1492</v>
      </c>
      <c r="B35" s="1101"/>
      <c r="C35" s="1101"/>
      <c r="D35" s="1101"/>
      <c r="E35" s="1101"/>
      <c r="F35" s="1101"/>
      <c r="G35" s="1101"/>
      <c r="H35" s="1101"/>
      <c r="I35" s="1101"/>
      <c r="J35" s="1101"/>
      <c r="K35" s="946"/>
      <c r="L35" s="947"/>
      <c r="M35" s="946"/>
      <c r="N35" s="947"/>
      <c r="O35" s="948"/>
      <c r="P35" s="949"/>
      <c r="Q35" s="949"/>
      <c r="R35" s="949"/>
      <c r="S35" s="949"/>
      <c r="T35" s="948"/>
      <c r="U35" s="948"/>
      <c r="V35" s="948"/>
      <c r="W35" s="949"/>
      <c r="X35" s="948"/>
      <c r="Y35" s="101"/>
    </row>
    <row r="36" spans="1:41" s="358" customFormat="1" x14ac:dyDescent="0.25">
      <c r="A36" s="1102" t="s">
        <v>57</v>
      </c>
      <c r="B36" s="1102"/>
      <c r="C36" s="1102"/>
      <c r="D36" s="1103" t="s">
        <v>1493</v>
      </c>
      <c r="E36" s="1103"/>
      <c r="F36" s="1103"/>
      <c r="G36" s="1103"/>
      <c r="H36" s="1103"/>
      <c r="I36" s="1103"/>
      <c r="J36" s="1103"/>
      <c r="K36" s="1103"/>
      <c r="L36" s="1103"/>
      <c r="M36" s="1103"/>
      <c r="N36" s="1103"/>
      <c r="O36" s="1103"/>
      <c r="P36" s="1103"/>
      <c r="Q36" s="947"/>
      <c r="R36" s="947"/>
      <c r="S36" s="947"/>
      <c r="T36" s="946"/>
      <c r="U36" s="946"/>
      <c r="V36" s="946"/>
      <c r="W36" s="947"/>
      <c r="X36" s="946"/>
      <c r="Y36" s="101"/>
    </row>
    <row r="37" spans="1:41" s="358" customFormat="1" ht="14.4" x14ac:dyDescent="0.25">
      <c r="A37" s="1104"/>
      <c r="B37" s="1104"/>
      <c r="C37" s="1104"/>
      <c r="D37" s="1104"/>
      <c r="E37" s="1104"/>
      <c r="F37" s="1104"/>
      <c r="G37" s="1104"/>
      <c r="H37" s="1104"/>
      <c r="I37" s="1104"/>
      <c r="J37" s="1104"/>
      <c r="K37" s="1104"/>
      <c r="L37" s="1104"/>
      <c r="M37" s="1104"/>
      <c r="N37" s="1104"/>
      <c r="O37" s="1104"/>
      <c r="P37" s="1104"/>
      <c r="Q37" s="950"/>
      <c r="R37" s="950"/>
      <c r="S37" s="950"/>
      <c r="T37" s="951"/>
      <c r="U37" s="951"/>
      <c r="V37" s="951"/>
      <c r="W37" s="950"/>
      <c r="X37" s="951"/>
      <c r="Y37" s="101"/>
    </row>
    <row r="38" spans="1:41" s="397" customFormat="1" ht="16.2" x14ac:dyDescent="0.25">
      <c r="A38" s="952" t="s">
        <v>3</v>
      </c>
      <c r="B38" s="952" t="s">
        <v>4</v>
      </c>
      <c r="C38" s="1105" t="s">
        <v>5</v>
      </c>
      <c r="D38" s="1106"/>
      <c r="E38" s="953" t="s">
        <v>0</v>
      </c>
      <c r="F38" s="5" t="s">
        <v>59</v>
      </c>
      <c r="G38" s="5" t="s">
        <v>816</v>
      </c>
      <c r="H38" s="5" t="s">
        <v>817</v>
      </c>
      <c r="I38" s="5" t="s">
        <v>818</v>
      </c>
      <c r="J38" s="954" t="s">
        <v>819</v>
      </c>
      <c r="K38" s="5" t="s">
        <v>820</v>
      </c>
      <c r="L38" s="955" t="s">
        <v>1494</v>
      </c>
      <c r="M38" s="5" t="s">
        <v>821</v>
      </c>
      <c r="N38" s="955" t="s">
        <v>1495</v>
      </c>
      <c r="O38" s="954" t="s">
        <v>1</v>
      </c>
      <c r="P38" s="955" t="s">
        <v>822</v>
      </c>
      <c r="Q38" s="955" t="s">
        <v>1496</v>
      </c>
      <c r="R38" s="955" t="s">
        <v>823</v>
      </c>
      <c r="S38" s="955" t="s">
        <v>1497</v>
      </c>
      <c r="T38" s="953" t="s">
        <v>60</v>
      </c>
      <c r="U38" s="5" t="s">
        <v>61</v>
      </c>
      <c r="V38" s="5" t="s">
        <v>1498</v>
      </c>
      <c r="W38" s="955" t="s">
        <v>1499</v>
      </c>
      <c r="X38" s="5" t="s">
        <v>1500</v>
      </c>
      <c r="Y38" s="146"/>
    </row>
    <row r="39" spans="1:41" s="397" customFormat="1" x14ac:dyDescent="0.25">
      <c r="A39" s="454">
        <v>13</v>
      </c>
      <c r="B39" s="956">
        <v>62130756</v>
      </c>
      <c r="C39" s="957" t="s">
        <v>95</v>
      </c>
      <c r="D39" s="958" t="s">
        <v>17</v>
      </c>
      <c r="E39" s="360">
        <v>2810</v>
      </c>
      <c r="F39" s="517">
        <v>1470</v>
      </c>
      <c r="G39" s="517">
        <v>5620</v>
      </c>
      <c r="H39" s="360">
        <v>1860</v>
      </c>
      <c r="I39" s="518">
        <v>2540</v>
      </c>
      <c r="J39" s="35">
        <v>2310</v>
      </c>
      <c r="K39" s="518">
        <v>1310</v>
      </c>
      <c r="L39" s="959">
        <f>(100*K39)/(K39+M39)</f>
        <v>56.709956709956707</v>
      </c>
      <c r="M39" s="518">
        <v>1000</v>
      </c>
      <c r="N39" s="959">
        <f>(100-L39)</f>
        <v>43.290043290043293</v>
      </c>
      <c r="O39" s="35">
        <f>4995</f>
        <v>4995</v>
      </c>
      <c r="P39" s="959">
        <v>1813</v>
      </c>
      <c r="Q39" s="959">
        <f>(100*P39)/(P39+R39)</f>
        <v>36.296296296296298</v>
      </c>
      <c r="R39" s="959">
        <f>O39-P39</f>
        <v>3182</v>
      </c>
      <c r="S39" s="959">
        <f>(100-Q39)</f>
        <v>63.703703703703702</v>
      </c>
      <c r="T39" s="846">
        <v>4271</v>
      </c>
      <c r="U39" s="846">
        <v>4181</v>
      </c>
      <c r="V39" s="518">
        <f t="shared" ref="V39:V47" si="1" xml:space="preserve"> O39-J39-225</f>
        <v>2460</v>
      </c>
      <c r="W39" s="959">
        <f>R39/2</f>
        <v>1591</v>
      </c>
      <c r="X39" s="518" t="s">
        <v>1501</v>
      </c>
      <c r="Y39" s="960" t="s">
        <v>1502</v>
      </c>
      <c r="Z39" s="146" t="s">
        <v>1503</v>
      </c>
      <c r="AA39" s="960" t="s">
        <v>1504</v>
      </c>
      <c r="AG39" s="358"/>
      <c r="AH39" s="358"/>
      <c r="AI39" s="358"/>
      <c r="AJ39" s="358"/>
      <c r="AK39" s="358"/>
      <c r="AL39" s="358"/>
      <c r="AM39" s="358"/>
      <c r="AN39" s="358"/>
      <c r="AO39" s="358"/>
    </row>
    <row r="40" spans="1:41" s="397" customFormat="1" x14ac:dyDescent="0.25">
      <c r="A40" s="454">
        <v>14</v>
      </c>
      <c r="B40" s="956">
        <v>62130769</v>
      </c>
      <c r="C40" s="961" t="s">
        <v>1505</v>
      </c>
      <c r="D40" s="962" t="s">
        <v>17</v>
      </c>
      <c r="E40" s="517">
        <v>3360</v>
      </c>
      <c r="F40" s="848" t="s">
        <v>1506</v>
      </c>
      <c r="G40" s="518">
        <v>5830</v>
      </c>
      <c r="H40" s="518">
        <v>1860</v>
      </c>
      <c r="I40" s="518">
        <v>2200</v>
      </c>
      <c r="J40" s="35">
        <v>1895</v>
      </c>
      <c r="K40" s="518">
        <v>1235</v>
      </c>
      <c r="L40" s="959">
        <f>(100*K40)/(K40+M40)</f>
        <v>65.171503957783642</v>
      </c>
      <c r="M40" s="518">
        <v>660</v>
      </c>
      <c r="N40" s="959">
        <f t="shared" ref="N40:N47" si="2">(100-L40)</f>
        <v>34.828496042216358</v>
      </c>
      <c r="O40" s="35">
        <v>5500</v>
      </c>
      <c r="P40" s="959">
        <v>1656</v>
      </c>
      <c r="Q40" s="959">
        <f t="shared" ref="Q40:Q47" si="3">(100*P40)/(P40+R40)</f>
        <v>30.109090909090909</v>
      </c>
      <c r="R40" s="959">
        <f t="shared" ref="R40:R47" si="4">O40-P40</f>
        <v>3844</v>
      </c>
      <c r="S40" s="959">
        <f t="shared" ref="S40:S47" si="5">(100-Q40)</f>
        <v>69.890909090909091</v>
      </c>
      <c r="T40" s="963">
        <v>5016</v>
      </c>
      <c r="U40" s="963">
        <v>5857</v>
      </c>
      <c r="V40" s="518">
        <f t="shared" si="1"/>
        <v>3380</v>
      </c>
      <c r="W40" s="959">
        <f>R40/2</f>
        <v>1922</v>
      </c>
      <c r="X40" s="518" t="s">
        <v>1507</v>
      </c>
      <c r="Y40" s="960" t="s">
        <v>1508</v>
      </c>
      <c r="Z40" s="146" t="s">
        <v>1509</v>
      </c>
      <c r="AA40" s="146"/>
      <c r="AB40" s="964"/>
    </row>
    <row r="41" spans="1:41" s="397" customFormat="1" x14ac:dyDescent="0.25">
      <c r="A41" s="454">
        <v>15</v>
      </c>
      <c r="B41" s="956">
        <v>62130816</v>
      </c>
      <c r="C41" s="961" t="s">
        <v>1510</v>
      </c>
      <c r="D41" s="962" t="s">
        <v>446</v>
      </c>
      <c r="E41" s="517">
        <v>4670</v>
      </c>
      <c r="F41" s="518">
        <v>1870</v>
      </c>
      <c r="G41" s="518">
        <v>8490</v>
      </c>
      <c r="H41" s="518">
        <v>2250</v>
      </c>
      <c r="I41" s="518">
        <v>3210</v>
      </c>
      <c r="J41" s="35">
        <v>5000</v>
      </c>
      <c r="K41" s="518">
        <v>2250</v>
      </c>
      <c r="L41" s="959">
        <f>(100*K41)/(K41+M41)</f>
        <v>45</v>
      </c>
      <c r="M41" s="518">
        <v>2750</v>
      </c>
      <c r="N41" s="959">
        <f t="shared" si="2"/>
        <v>55</v>
      </c>
      <c r="O41" s="35">
        <f>8645</f>
        <v>8645</v>
      </c>
      <c r="P41" s="959">
        <v>2862</v>
      </c>
      <c r="Q41" s="959">
        <f t="shared" si="3"/>
        <v>33.10584152689416</v>
      </c>
      <c r="R41" s="959">
        <f t="shared" si="4"/>
        <v>5783</v>
      </c>
      <c r="S41" s="959">
        <f t="shared" si="5"/>
        <v>66.894158473105847</v>
      </c>
      <c r="T41" s="517" t="s">
        <v>1511</v>
      </c>
      <c r="U41" s="517" t="s">
        <v>1512</v>
      </c>
      <c r="V41" s="518">
        <f t="shared" si="1"/>
        <v>3420</v>
      </c>
      <c r="W41" s="959">
        <f>R41/2</f>
        <v>2891.5</v>
      </c>
      <c r="X41" s="518" t="s">
        <v>1513</v>
      </c>
      <c r="Y41" s="960" t="s">
        <v>1514</v>
      </c>
      <c r="Z41" s="146"/>
      <c r="AA41" s="146"/>
    </row>
    <row r="42" spans="1:41" s="397" customFormat="1" x14ac:dyDescent="0.25">
      <c r="A42" s="454">
        <v>28</v>
      </c>
      <c r="B42" s="956">
        <v>62139091</v>
      </c>
      <c r="C42" s="961" t="s">
        <v>8</v>
      </c>
      <c r="D42" s="962" t="s">
        <v>1347</v>
      </c>
      <c r="E42" s="517">
        <v>3670</v>
      </c>
      <c r="F42" s="848" t="s">
        <v>1515</v>
      </c>
      <c r="G42" s="518">
        <v>6195</v>
      </c>
      <c r="H42" s="518">
        <v>2038</v>
      </c>
      <c r="I42" s="518">
        <v>2690</v>
      </c>
      <c r="J42" s="35">
        <v>2394</v>
      </c>
      <c r="K42" s="518">
        <v>1394</v>
      </c>
      <c r="L42" s="959">
        <f>(100*K42)/(K42+M42)</f>
        <v>58.228905597326651</v>
      </c>
      <c r="M42" s="518">
        <v>1000</v>
      </c>
      <c r="N42" s="959">
        <f t="shared" si="2"/>
        <v>41.771094402673349</v>
      </c>
      <c r="O42" s="35">
        <f>4100</f>
        <v>4100</v>
      </c>
      <c r="P42" s="959">
        <v>1854</v>
      </c>
      <c r="Q42" s="959">
        <f t="shared" si="3"/>
        <v>45.219512195121951</v>
      </c>
      <c r="R42" s="959">
        <f t="shared" si="4"/>
        <v>2246</v>
      </c>
      <c r="S42" s="959">
        <f t="shared" si="5"/>
        <v>54.780487804878049</v>
      </c>
      <c r="T42" s="963">
        <v>3538</v>
      </c>
      <c r="U42" s="963">
        <v>3917</v>
      </c>
      <c r="V42" s="518">
        <f t="shared" si="1"/>
        <v>1481</v>
      </c>
      <c r="W42" s="959">
        <f>R42/2</f>
        <v>1123</v>
      </c>
      <c r="X42" s="518" t="s">
        <v>1516</v>
      </c>
      <c r="Y42" s="960" t="s">
        <v>1517</v>
      </c>
      <c r="Z42" s="146" t="s">
        <v>1518</v>
      </c>
      <c r="AA42" s="146" t="s">
        <v>1519</v>
      </c>
    </row>
    <row r="43" spans="1:41" s="397" customFormat="1" ht="27.6" x14ac:dyDescent="0.25">
      <c r="A43" s="454">
        <v>29</v>
      </c>
      <c r="B43" s="956">
        <v>62131638</v>
      </c>
      <c r="C43" s="961" t="s">
        <v>1520</v>
      </c>
      <c r="D43" s="962" t="s">
        <v>775</v>
      </c>
      <c r="E43" s="517">
        <v>2810</v>
      </c>
      <c r="F43" s="360">
        <v>1485</v>
      </c>
      <c r="G43" s="518">
        <v>5310</v>
      </c>
      <c r="H43" s="518">
        <v>1760</v>
      </c>
      <c r="I43" s="518">
        <v>2200</v>
      </c>
      <c r="J43" s="35">
        <v>1745</v>
      </c>
      <c r="K43" s="518">
        <v>1285</v>
      </c>
      <c r="L43" s="959">
        <f t="shared" ref="L43:L47" si="6">(100*K43)/(K43+M43)</f>
        <v>73.638968481375358</v>
      </c>
      <c r="M43" s="518">
        <v>460</v>
      </c>
      <c r="N43" s="959">
        <f t="shared" si="2"/>
        <v>26.361031518624642</v>
      </c>
      <c r="O43" s="35">
        <v>3590</v>
      </c>
      <c r="P43" s="959">
        <v>1715</v>
      </c>
      <c r="Q43" s="959">
        <f t="shared" si="3"/>
        <v>47.771587743732589</v>
      </c>
      <c r="R43" s="959">
        <f t="shared" si="4"/>
        <v>1875</v>
      </c>
      <c r="S43" s="959">
        <f t="shared" si="5"/>
        <v>52.228412256267411</v>
      </c>
      <c r="T43" s="965">
        <v>4487</v>
      </c>
      <c r="U43" s="846">
        <v>4181</v>
      </c>
      <c r="V43" s="518">
        <v>1620</v>
      </c>
      <c r="W43" s="959">
        <v>938</v>
      </c>
      <c r="X43" s="518" t="s">
        <v>1521</v>
      </c>
      <c r="Y43" s="960" t="s">
        <v>1522</v>
      </c>
      <c r="Z43" s="146"/>
      <c r="AA43" s="146"/>
    </row>
    <row r="44" spans="1:41" s="397" customFormat="1" ht="27.6" x14ac:dyDescent="0.25">
      <c r="A44" s="454">
        <v>30</v>
      </c>
      <c r="B44" s="956">
        <v>62131658</v>
      </c>
      <c r="C44" s="961" t="s">
        <v>1523</v>
      </c>
      <c r="D44" s="962" t="s">
        <v>1524</v>
      </c>
      <c r="E44" s="517">
        <v>3310</v>
      </c>
      <c r="F44" s="848" t="s">
        <v>1525</v>
      </c>
      <c r="G44" s="518">
        <v>6290</v>
      </c>
      <c r="H44" s="518">
        <v>1935</v>
      </c>
      <c r="I44" s="518">
        <v>2560</v>
      </c>
      <c r="J44" s="35">
        <v>2400</v>
      </c>
      <c r="K44" s="518">
        <v>1440</v>
      </c>
      <c r="L44" s="959">
        <f t="shared" si="6"/>
        <v>60</v>
      </c>
      <c r="M44" s="518">
        <v>960</v>
      </c>
      <c r="N44" s="959">
        <f t="shared" si="2"/>
        <v>40</v>
      </c>
      <c r="O44" s="35">
        <f>4995</f>
        <v>4995</v>
      </c>
      <c r="P44" s="959">
        <v>2010</v>
      </c>
      <c r="Q44" s="959">
        <f t="shared" si="3"/>
        <v>40.24024024024024</v>
      </c>
      <c r="R44" s="959">
        <f t="shared" si="4"/>
        <v>2985</v>
      </c>
      <c r="S44" s="959">
        <f t="shared" si="5"/>
        <v>59.75975975975976</v>
      </c>
      <c r="T44" s="963">
        <v>4487</v>
      </c>
      <c r="U44" s="963">
        <v>4181</v>
      </c>
      <c r="V44" s="518">
        <f t="shared" si="1"/>
        <v>2370</v>
      </c>
      <c r="W44" s="959">
        <f>R44/2</f>
        <v>1492.5</v>
      </c>
      <c r="X44" s="518" t="s">
        <v>1526</v>
      </c>
      <c r="Y44" s="966" t="s">
        <v>1527</v>
      </c>
      <c r="Z44" s="146"/>
      <c r="AA44" s="146"/>
    </row>
    <row r="45" spans="1:41" s="397" customFormat="1" x14ac:dyDescent="0.25">
      <c r="A45" s="454">
        <v>43</v>
      </c>
      <c r="B45" s="956">
        <v>62133338</v>
      </c>
      <c r="C45" s="961" t="s">
        <v>1528</v>
      </c>
      <c r="D45" s="962" t="s">
        <v>1529</v>
      </c>
      <c r="E45" s="517">
        <v>2850</v>
      </c>
      <c r="F45" s="518">
        <v>1475</v>
      </c>
      <c r="G45" s="518">
        <v>5235</v>
      </c>
      <c r="H45" s="518">
        <v>1920</v>
      </c>
      <c r="I45" s="518">
        <v>2150</v>
      </c>
      <c r="J45" s="35">
        <v>1970</v>
      </c>
      <c r="K45" s="518">
        <v>1280</v>
      </c>
      <c r="L45" s="959">
        <f t="shared" si="6"/>
        <v>64.974619289340097</v>
      </c>
      <c r="M45" s="518">
        <v>690</v>
      </c>
      <c r="N45" s="959">
        <f t="shared" si="2"/>
        <v>35.025380710659903</v>
      </c>
      <c r="O45" s="35">
        <v>3495</v>
      </c>
      <c r="P45" s="959">
        <v>1678</v>
      </c>
      <c r="Q45" s="959">
        <f t="shared" si="3"/>
        <v>48.011444921316169</v>
      </c>
      <c r="R45" s="959">
        <f t="shared" si="4"/>
        <v>1817</v>
      </c>
      <c r="S45" s="959">
        <f t="shared" si="5"/>
        <v>51.988555078683831</v>
      </c>
      <c r="T45" s="963">
        <v>5181</v>
      </c>
      <c r="U45" s="963">
        <v>4781</v>
      </c>
      <c r="V45" s="518">
        <f t="shared" si="1"/>
        <v>1300</v>
      </c>
      <c r="W45" s="959">
        <f>R45/2</f>
        <v>908.5</v>
      </c>
      <c r="X45" s="518" t="s">
        <v>1530</v>
      </c>
      <c r="Y45" s="960" t="s">
        <v>1531</v>
      </c>
      <c r="Z45" s="146"/>
      <c r="AA45" s="146"/>
    </row>
    <row r="46" spans="1:41" s="397" customFormat="1" ht="27.6" x14ac:dyDescent="0.25">
      <c r="A46" s="875">
        <v>44</v>
      </c>
      <c r="B46" s="967">
        <v>62132427</v>
      </c>
      <c r="C46" s="968" t="s">
        <v>909</v>
      </c>
      <c r="D46" s="969" t="s">
        <v>1464</v>
      </c>
      <c r="E46" s="360">
        <v>3310</v>
      </c>
      <c r="F46" s="848" t="s">
        <v>1532</v>
      </c>
      <c r="G46" s="518">
        <v>6300</v>
      </c>
      <c r="H46" s="518">
        <v>1880</v>
      </c>
      <c r="I46" s="518">
        <v>2730</v>
      </c>
      <c r="J46" s="360">
        <v>2350</v>
      </c>
      <c r="K46" s="360">
        <v>1230</v>
      </c>
      <c r="L46" s="959">
        <f t="shared" si="6"/>
        <v>52.340425531914896</v>
      </c>
      <c r="M46" s="360">
        <v>1120</v>
      </c>
      <c r="N46" s="959">
        <f t="shared" si="2"/>
        <v>47.659574468085104</v>
      </c>
      <c r="O46" s="360">
        <v>4995</v>
      </c>
      <c r="P46" s="959">
        <v>1725</v>
      </c>
      <c r="Q46" s="959">
        <f t="shared" si="3"/>
        <v>34.534534534534536</v>
      </c>
      <c r="R46" s="959">
        <f t="shared" si="4"/>
        <v>3270</v>
      </c>
      <c r="S46" s="959">
        <f t="shared" si="5"/>
        <v>65.465465465465456</v>
      </c>
      <c r="T46" s="963">
        <v>4714</v>
      </c>
      <c r="U46" s="963">
        <v>4875</v>
      </c>
      <c r="V46" s="518">
        <f xml:space="preserve"> O46-J46-225</f>
        <v>2420</v>
      </c>
      <c r="W46" s="959">
        <f>R46/2</f>
        <v>1635</v>
      </c>
      <c r="X46" s="518" t="s">
        <v>1533</v>
      </c>
      <c r="Y46" s="970" t="s">
        <v>1534</v>
      </c>
      <c r="Z46" s="970" t="s">
        <v>1535</v>
      </c>
      <c r="AA46" s="146"/>
    </row>
    <row r="47" spans="1:41" s="397" customFormat="1" x14ac:dyDescent="0.25">
      <c r="A47" s="359">
        <v>45</v>
      </c>
      <c r="B47" s="971">
        <v>62133348</v>
      </c>
      <c r="C47" s="972" t="s">
        <v>1536</v>
      </c>
      <c r="D47" s="972" t="s">
        <v>1537</v>
      </c>
      <c r="E47" s="517">
        <v>4200</v>
      </c>
      <c r="F47" s="518">
        <v>1680</v>
      </c>
      <c r="G47" s="518">
        <v>7720</v>
      </c>
      <c r="H47" s="518">
        <v>2230</v>
      </c>
      <c r="I47" s="518">
        <v>3130</v>
      </c>
      <c r="J47" s="35">
        <v>3505</v>
      </c>
      <c r="K47" s="518">
        <v>1810</v>
      </c>
      <c r="L47" s="959">
        <f t="shared" si="6"/>
        <v>51.640513552068477</v>
      </c>
      <c r="M47" s="518">
        <v>1695</v>
      </c>
      <c r="N47" s="959">
        <f t="shared" si="2"/>
        <v>48.359486447931523</v>
      </c>
      <c r="O47" s="35">
        <f>11000</f>
        <v>11000</v>
      </c>
      <c r="P47" s="959">
        <v>2978</v>
      </c>
      <c r="Q47" s="959">
        <f t="shared" si="3"/>
        <v>27.072727272727274</v>
      </c>
      <c r="R47" s="959">
        <f t="shared" si="4"/>
        <v>8022</v>
      </c>
      <c r="S47" s="959">
        <f t="shared" si="5"/>
        <v>72.927272727272722</v>
      </c>
      <c r="T47" s="963">
        <v>5380</v>
      </c>
      <c r="U47" s="963">
        <v>5714</v>
      </c>
      <c r="V47" s="518">
        <f t="shared" si="1"/>
        <v>7270</v>
      </c>
      <c r="W47" s="959">
        <f>R47/2</f>
        <v>4011</v>
      </c>
      <c r="X47" s="518" t="s">
        <v>1538</v>
      </c>
      <c r="Y47" s="960" t="s">
        <v>1539</v>
      </c>
      <c r="Z47" s="146"/>
      <c r="AA47" s="146"/>
    </row>
    <row r="48" spans="1:41" s="397" customFormat="1" x14ac:dyDescent="0.25">
      <c r="E48" s="147" t="s">
        <v>1540</v>
      </c>
      <c r="F48" s="973" t="s">
        <v>1541</v>
      </c>
      <c r="G48" s="360" t="s">
        <v>1542</v>
      </c>
      <c r="H48" s="360" t="s">
        <v>1543</v>
      </c>
      <c r="I48" s="360" t="s">
        <v>1544</v>
      </c>
      <c r="J48" s="974" t="s">
        <v>1545</v>
      </c>
      <c r="K48" s="360" t="s">
        <v>1546</v>
      </c>
      <c r="L48" s="975" t="s">
        <v>1547</v>
      </c>
      <c r="M48" s="360" t="s">
        <v>1548</v>
      </c>
      <c r="N48" s="975" t="s">
        <v>1549</v>
      </c>
      <c r="O48" s="976" t="s">
        <v>1550</v>
      </c>
      <c r="P48" s="975" t="s">
        <v>1551</v>
      </c>
      <c r="Q48" s="975" t="s">
        <v>1552</v>
      </c>
      <c r="R48" s="975" t="s">
        <v>1553</v>
      </c>
      <c r="S48" s="975" t="s">
        <v>1554</v>
      </c>
      <c r="T48" s="977" t="s">
        <v>1555</v>
      </c>
      <c r="U48" s="963" t="s">
        <v>1556</v>
      </c>
      <c r="V48" s="963" t="s">
        <v>1557</v>
      </c>
      <c r="W48" s="975" t="s">
        <v>1558</v>
      </c>
      <c r="X48" s="517"/>
      <c r="Y48" s="146"/>
    </row>
    <row r="49" spans="1:47" s="397" customFormat="1" x14ac:dyDescent="0.25">
      <c r="L49" s="978"/>
      <c r="N49" s="978"/>
      <c r="P49" s="978"/>
      <c r="Q49" s="978"/>
      <c r="R49" s="978"/>
      <c r="S49" s="978"/>
      <c r="W49" s="978"/>
      <c r="Y49" s="146"/>
    </row>
    <row r="50" spans="1:47" s="397" customFormat="1" x14ac:dyDescent="0.25">
      <c r="L50" s="978"/>
      <c r="N50" s="978"/>
      <c r="P50" s="978"/>
      <c r="Q50" s="978"/>
      <c r="R50" s="978"/>
      <c r="S50" s="978"/>
      <c r="W50" s="978"/>
      <c r="Y50" s="146"/>
    </row>
    <row r="51" spans="1:47" s="91" customFormat="1" x14ac:dyDescent="0.25">
      <c r="A51" s="414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</row>
    <row r="52" spans="1:47" s="12" customFormat="1" x14ac:dyDescent="0.25">
      <c r="A52" s="1108" t="s">
        <v>333</v>
      </c>
      <c r="B52" s="1108"/>
      <c r="C52" s="1108"/>
      <c r="D52" s="1108"/>
      <c r="E52" s="1108"/>
      <c r="F52" s="1108"/>
      <c r="G52" s="1108"/>
      <c r="H52" s="1108"/>
      <c r="I52" s="1108"/>
      <c r="J52" s="1108"/>
      <c r="K52" s="41"/>
      <c r="L52" s="41"/>
      <c r="M52" s="41"/>
      <c r="N52" s="41"/>
      <c r="O52" s="979"/>
      <c r="P52" s="979"/>
      <c r="Q52" s="979"/>
      <c r="R52" s="979"/>
      <c r="S52" s="979"/>
      <c r="T52" s="979"/>
      <c r="U52" s="979"/>
      <c r="V52" s="19"/>
      <c r="W52" s="19"/>
      <c r="X52" s="19"/>
    </row>
    <row r="53" spans="1:47" s="19" customFormat="1" ht="16.2" x14ac:dyDescent="0.25">
      <c r="A53" s="13" t="s">
        <v>3</v>
      </c>
      <c r="B53" s="13" t="s">
        <v>4</v>
      </c>
      <c r="C53" s="1049" t="s">
        <v>5</v>
      </c>
      <c r="D53" s="1050"/>
      <c r="E53" s="538" t="s">
        <v>0</v>
      </c>
      <c r="F53" s="14" t="s">
        <v>9</v>
      </c>
      <c r="G53" s="14" t="s">
        <v>322</v>
      </c>
      <c r="H53" s="14" t="s">
        <v>323</v>
      </c>
      <c r="I53" s="14" t="s">
        <v>324</v>
      </c>
      <c r="J53" s="14" t="s">
        <v>325</v>
      </c>
      <c r="K53" s="14" t="s">
        <v>334</v>
      </c>
      <c r="L53" s="14"/>
      <c r="M53" s="14" t="s">
        <v>335</v>
      </c>
      <c r="N53" s="14"/>
      <c r="O53" s="14" t="s">
        <v>1</v>
      </c>
      <c r="P53" s="14" t="s">
        <v>336</v>
      </c>
      <c r="Q53" s="14"/>
      <c r="R53" s="14" t="s">
        <v>337</v>
      </c>
      <c r="S53" s="14"/>
      <c r="T53" s="14" t="s">
        <v>330</v>
      </c>
      <c r="U53" s="14" t="s">
        <v>331</v>
      </c>
      <c r="V53" s="1109"/>
      <c r="W53" s="1110"/>
      <c r="X53" s="1110"/>
      <c r="Y53" s="1110"/>
      <c r="Z53" s="1110"/>
      <c r="AA53" s="1110"/>
      <c r="AB53" s="1110"/>
      <c r="AC53" s="1110"/>
      <c r="AD53" s="1110"/>
      <c r="AE53" s="1110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7" s="19" customFormat="1" x14ac:dyDescent="0.25">
      <c r="A54" s="103">
        <v>13</v>
      </c>
      <c r="B54" s="980">
        <v>62133711</v>
      </c>
      <c r="C54" s="715" t="s">
        <v>1559</v>
      </c>
      <c r="D54" s="981" t="s">
        <v>1092</v>
      </c>
      <c r="E54" s="982">
        <v>6650</v>
      </c>
      <c r="F54" s="982">
        <v>1910</v>
      </c>
      <c r="G54" s="982">
        <v>10270</v>
      </c>
      <c r="H54" s="982">
        <v>2460</v>
      </c>
      <c r="I54" s="982">
        <v>2880</v>
      </c>
      <c r="J54" s="982">
        <v>5050</v>
      </c>
      <c r="K54" s="982">
        <v>2950</v>
      </c>
      <c r="L54" s="982">
        <f>100*K54/(K54+M54)</f>
        <v>58.415841584158414</v>
      </c>
      <c r="M54" s="982">
        <v>2100</v>
      </c>
      <c r="N54" s="982">
        <f>100-L54</f>
        <v>41.584158415841586</v>
      </c>
      <c r="O54" s="982">
        <v>16000</v>
      </c>
      <c r="P54" s="982">
        <v>6000</v>
      </c>
      <c r="Q54" s="982">
        <f t="shared" ref="Q54:Q58" si="7">100*P54/(P54+R54)</f>
        <v>37.5</v>
      </c>
      <c r="R54" s="982">
        <v>10000</v>
      </c>
      <c r="S54" s="982">
        <f>100-Q54</f>
        <v>62.5</v>
      </c>
      <c r="T54" s="983">
        <v>5181</v>
      </c>
      <c r="U54" s="983">
        <v>6166</v>
      </c>
      <c r="V54" s="1111" t="s">
        <v>1560</v>
      </c>
      <c r="W54" s="1112"/>
      <c r="X54" s="1112"/>
      <c r="Y54" s="1112"/>
      <c r="Z54" s="1112"/>
      <c r="AA54" s="1112"/>
      <c r="AB54" s="1112"/>
      <c r="AC54" s="1112"/>
      <c r="AD54" s="1112"/>
      <c r="AE54" s="1112"/>
      <c r="AF54" s="12"/>
      <c r="AG54" s="984" t="s">
        <v>1561</v>
      </c>
      <c r="AH54" s="12"/>
      <c r="AI54" s="12"/>
      <c r="AJ54" s="12"/>
      <c r="AK54" s="12"/>
      <c r="AL54" s="12"/>
      <c r="AM54" s="12"/>
      <c r="AN54" s="12"/>
      <c r="AO54" s="12"/>
      <c r="AP54" s="12"/>
      <c r="AU54" s="458" t="s">
        <v>1562</v>
      </c>
    </row>
    <row r="55" spans="1:47" s="19" customFormat="1" x14ac:dyDescent="0.25">
      <c r="A55" s="103">
        <v>14</v>
      </c>
      <c r="B55" s="980">
        <v>62133726</v>
      </c>
      <c r="C55" s="715" t="s">
        <v>1563</v>
      </c>
      <c r="D55" s="981" t="s">
        <v>1564</v>
      </c>
      <c r="E55" s="18">
        <v>3735</v>
      </c>
      <c r="F55" s="18">
        <v>1650</v>
      </c>
      <c r="G55" s="18">
        <v>6860</v>
      </c>
      <c r="H55" s="18">
        <v>2200</v>
      </c>
      <c r="I55" s="18">
        <v>2970</v>
      </c>
      <c r="J55" s="18">
        <v>3445</v>
      </c>
      <c r="K55" s="18">
        <v>1715</v>
      </c>
      <c r="L55" s="982">
        <f t="shared" ref="L55:L59" si="8">100*K55/(K55+M55)</f>
        <v>49.782293178519595</v>
      </c>
      <c r="M55" s="18">
        <v>1730</v>
      </c>
      <c r="N55" s="982">
        <f t="shared" ref="N55:N59" si="9">100-L55</f>
        <v>50.217706821480405</v>
      </c>
      <c r="O55" s="18">
        <v>9990</v>
      </c>
      <c r="P55" s="18"/>
      <c r="Q55" s="982"/>
      <c r="R55" s="18"/>
      <c r="S55" s="982"/>
      <c r="T55" s="18">
        <v>5.38</v>
      </c>
      <c r="U55" s="18">
        <v>5.4279999999999999</v>
      </c>
      <c r="V55" s="1033" t="s">
        <v>1565</v>
      </c>
      <c r="W55" s="1034"/>
      <c r="X55" s="1034"/>
      <c r="Y55" s="1034"/>
      <c r="Z55" s="1034"/>
      <c r="AA55" s="1034"/>
      <c r="AB55" s="1034"/>
      <c r="AC55" s="1034"/>
      <c r="AD55" s="12"/>
      <c r="AE55" s="12"/>
      <c r="AF55" s="12"/>
      <c r="AG55" s="1033" t="s">
        <v>1566</v>
      </c>
      <c r="AH55" s="1034"/>
      <c r="AI55" s="1034"/>
      <c r="AJ55" s="1034"/>
      <c r="AK55" s="1034"/>
      <c r="AL55" s="1034"/>
      <c r="AM55" s="1034"/>
      <c r="AN55" s="1034"/>
      <c r="AO55" s="1034"/>
      <c r="AP55" s="12"/>
    </row>
    <row r="56" spans="1:47" s="19" customFormat="1" x14ac:dyDescent="0.25">
      <c r="A56" s="103">
        <v>15</v>
      </c>
      <c r="B56" s="980">
        <v>62133747</v>
      </c>
      <c r="C56" s="715" t="s">
        <v>809</v>
      </c>
      <c r="D56" s="981" t="s">
        <v>995</v>
      </c>
      <c r="E56" s="18">
        <v>3735</v>
      </c>
      <c r="F56" s="18">
        <v>1665</v>
      </c>
      <c r="G56" s="18">
        <v>6520</v>
      </c>
      <c r="H56" s="18">
        <v>2000</v>
      </c>
      <c r="I56" s="18">
        <v>2215</v>
      </c>
      <c r="J56" s="18">
        <v>3115</v>
      </c>
      <c r="K56" s="18">
        <v>1730</v>
      </c>
      <c r="L56" s="982">
        <f t="shared" si="8"/>
        <v>55.537720706260032</v>
      </c>
      <c r="M56" s="18">
        <v>1385</v>
      </c>
      <c r="N56" s="982">
        <f t="shared" si="9"/>
        <v>44.462279293739968</v>
      </c>
      <c r="O56" s="18">
        <v>6900</v>
      </c>
      <c r="P56" s="18">
        <v>2600</v>
      </c>
      <c r="Q56" s="982">
        <f t="shared" si="7"/>
        <v>37.681159420289852</v>
      </c>
      <c r="R56" s="18">
        <v>4300</v>
      </c>
      <c r="S56" s="982">
        <f t="shared" ref="S56:S58" si="10">100-Q56</f>
        <v>62.318840579710148</v>
      </c>
      <c r="T56" s="18">
        <v>5.83</v>
      </c>
      <c r="U56" s="18">
        <v>5.38</v>
      </c>
      <c r="V56" s="458" t="s">
        <v>1567</v>
      </c>
      <c r="Y56" s="12"/>
      <c r="Z56" s="12"/>
      <c r="AA56" s="12"/>
      <c r="AB56" s="12"/>
      <c r="AC56" s="12"/>
      <c r="AD56" s="12"/>
      <c r="AE56" s="12"/>
      <c r="AF56" s="12"/>
      <c r="AG56" s="57" t="s">
        <v>1568</v>
      </c>
      <c r="AH56" s="12"/>
      <c r="AI56" s="12"/>
      <c r="AJ56" s="12"/>
      <c r="AK56" s="12"/>
      <c r="AL56" s="12"/>
      <c r="AM56" s="12"/>
      <c r="AN56" s="12"/>
      <c r="AO56" s="12"/>
      <c r="AP56" s="12"/>
      <c r="AQ56" s="92" t="s">
        <v>1569</v>
      </c>
      <c r="AR56" s="92"/>
    </row>
    <row r="57" spans="1:47" s="19" customFormat="1" x14ac:dyDescent="0.25">
      <c r="A57" s="103">
        <v>28</v>
      </c>
      <c r="B57" s="980">
        <v>62134101</v>
      </c>
      <c r="C57" s="715" t="s">
        <v>1570</v>
      </c>
      <c r="D57" s="981" t="s">
        <v>454</v>
      </c>
      <c r="E57" s="18">
        <v>3800</v>
      </c>
      <c r="F57" s="18">
        <v>1800</v>
      </c>
      <c r="G57" s="18">
        <v>6675</v>
      </c>
      <c r="H57" s="18">
        <v>2500</v>
      </c>
      <c r="I57" s="18">
        <v>2400</v>
      </c>
      <c r="J57" s="18">
        <v>4300</v>
      </c>
      <c r="K57" s="18">
        <v>2120</v>
      </c>
      <c r="L57" s="982">
        <f t="shared" si="8"/>
        <v>49.302325581395351</v>
      </c>
      <c r="M57" s="18">
        <v>2180</v>
      </c>
      <c r="N57" s="982">
        <f t="shared" si="9"/>
        <v>50.697674418604649</v>
      </c>
      <c r="O57" s="18">
        <v>9525</v>
      </c>
      <c r="P57" s="18">
        <v>2575</v>
      </c>
      <c r="Q57" s="982">
        <f t="shared" si="7"/>
        <v>27.034120734908136</v>
      </c>
      <c r="R57" s="18">
        <v>6950</v>
      </c>
      <c r="S57" s="982">
        <f t="shared" si="10"/>
        <v>72.965879265091871</v>
      </c>
      <c r="T57" s="985" t="s">
        <v>1571</v>
      </c>
      <c r="U57" s="18">
        <v>6.32</v>
      </c>
      <c r="V57" s="1113" t="s">
        <v>1572</v>
      </c>
      <c r="W57" s="1033"/>
      <c r="X57" s="1033"/>
      <c r="Y57" s="1033"/>
      <c r="Z57" s="1033"/>
      <c r="AA57" s="1033"/>
      <c r="AB57" s="1033"/>
      <c r="AC57" s="1033"/>
      <c r="AD57" s="1033"/>
      <c r="AE57" s="1033"/>
      <c r="AF57" s="1033"/>
      <c r="AG57" s="1033"/>
      <c r="AH57" s="1034"/>
      <c r="AI57" s="1034"/>
      <c r="AJ57" s="1034"/>
      <c r="AK57" s="1034"/>
      <c r="AL57" s="1034"/>
      <c r="AM57" s="1034"/>
      <c r="AN57" s="1034"/>
      <c r="AO57" s="1034"/>
      <c r="AP57" s="12"/>
    </row>
    <row r="58" spans="1:47" s="19" customFormat="1" x14ac:dyDescent="0.25">
      <c r="A58" s="103">
        <v>29</v>
      </c>
      <c r="B58" s="980">
        <v>62134145</v>
      </c>
      <c r="C58" s="715" t="s">
        <v>1573</v>
      </c>
      <c r="D58" s="981" t="s">
        <v>1574</v>
      </c>
      <c r="E58" s="18">
        <v>3310</v>
      </c>
      <c r="F58" s="18">
        <v>1485</v>
      </c>
      <c r="G58" s="18">
        <v>6000</v>
      </c>
      <c r="H58" s="18">
        <v>1760</v>
      </c>
      <c r="I58" s="18">
        <v>2200</v>
      </c>
      <c r="J58" s="18">
        <v>1900</v>
      </c>
      <c r="K58" s="18">
        <v>1360</v>
      </c>
      <c r="L58" s="982">
        <f t="shared" si="8"/>
        <v>71.578947368421055</v>
      </c>
      <c r="M58" s="18">
        <v>540</v>
      </c>
      <c r="N58" s="982">
        <f t="shared" si="9"/>
        <v>28.421052631578945</v>
      </c>
      <c r="O58" s="18">
        <v>4995</v>
      </c>
      <c r="P58" s="18">
        <v>1905</v>
      </c>
      <c r="Q58" s="982">
        <f t="shared" si="7"/>
        <v>38.138138138138139</v>
      </c>
      <c r="R58" s="18">
        <v>3090</v>
      </c>
      <c r="S58" s="982">
        <f t="shared" si="10"/>
        <v>61.861861861861861</v>
      </c>
      <c r="T58" s="18">
        <v>4.4870000000000001</v>
      </c>
      <c r="U58" s="18">
        <v>4.181</v>
      </c>
      <c r="V58" s="1033" t="s">
        <v>1575</v>
      </c>
      <c r="W58" s="1033"/>
      <c r="X58" s="1033"/>
      <c r="Y58" s="1033"/>
      <c r="Z58" s="1033"/>
      <c r="AA58" s="1033"/>
      <c r="AB58" s="1033"/>
      <c r="AC58" s="1033"/>
      <c r="AD58" s="1033"/>
      <c r="AE58" s="1033"/>
      <c r="AF58" s="1033"/>
      <c r="AG58" s="57" t="s">
        <v>1576</v>
      </c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7" s="19" customFormat="1" x14ac:dyDescent="0.25">
      <c r="A59" s="103">
        <v>30</v>
      </c>
      <c r="B59" s="980">
        <v>62134188</v>
      </c>
      <c r="C59" s="715" t="s">
        <v>712</v>
      </c>
      <c r="D59" s="981" t="s">
        <v>703</v>
      </c>
      <c r="E59" s="982">
        <v>2640</v>
      </c>
      <c r="F59" s="982">
        <v>1485</v>
      </c>
      <c r="G59" s="982">
        <v>5240</v>
      </c>
      <c r="H59" s="982">
        <v>1760</v>
      </c>
      <c r="I59" s="982">
        <v>2620</v>
      </c>
      <c r="J59" s="982">
        <v>2155</v>
      </c>
      <c r="K59" s="982">
        <v>1100</v>
      </c>
      <c r="L59" s="982">
        <f t="shared" si="8"/>
        <v>51.044083526682137</v>
      </c>
      <c r="M59" s="982">
        <v>1055</v>
      </c>
      <c r="N59" s="982">
        <f t="shared" si="9"/>
        <v>48.955916473317863</v>
      </c>
      <c r="O59" s="982">
        <v>3500</v>
      </c>
      <c r="P59" s="982"/>
      <c r="Q59" s="982"/>
      <c r="R59" s="982"/>
      <c r="S59" s="982"/>
      <c r="T59" s="982">
        <v>4.2709999999999999</v>
      </c>
      <c r="U59" s="982">
        <v>3.8140000000000001</v>
      </c>
      <c r="V59" s="986" t="s">
        <v>1577</v>
      </c>
      <c r="Y59" s="12"/>
      <c r="Z59" s="12"/>
      <c r="AA59" s="12"/>
      <c r="AB59" s="12"/>
      <c r="AC59" s="12"/>
      <c r="AD59" s="12"/>
      <c r="AE59" s="12"/>
      <c r="AF59" s="12"/>
      <c r="AG59" s="984" t="s">
        <v>1578</v>
      </c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7" s="12" customFormat="1" x14ac:dyDescent="0.25">
      <c r="A60" s="19"/>
      <c r="B60" s="19"/>
      <c r="C60" s="19"/>
      <c r="D60" s="19"/>
      <c r="E60" s="18" t="s">
        <v>1579</v>
      </c>
      <c r="F60" s="18" t="s">
        <v>1580</v>
      </c>
      <c r="G60" s="18" t="s">
        <v>1581</v>
      </c>
      <c r="H60" s="18" t="s">
        <v>1582</v>
      </c>
      <c r="I60" s="18" t="s">
        <v>1583</v>
      </c>
      <c r="J60" s="147" t="s">
        <v>1584</v>
      </c>
      <c r="K60" s="147" t="s">
        <v>1585</v>
      </c>
      <c r="L60" s="147" t="s">
        <v>1586</v>
      </c>
      <c r="M60" s="18" t="s">
        <v>1587</v>
      </c>
      <c r="N60" s="147" t="s">
        <v>1588</v>
      </c>
      <c r="O60" s="18" t="s">
        <v>1589</v>
      </c>
      <c r="P60" s="18" t="s">
        <v>1590</v>
      </c>
      <c r="Q60" s="147" t="s">
        <v>1591</v>
      </c>
      <c r="R60" s="18" t="s">
        <v>1592</v>
      </c>
      <c r="S60" s="147" t="s">
        <v>1593</v>
      </c>
      <c r="T60" s="18" t="s">
        <v>1594</v>
      </c>
      <c r="U60" s="18" t="s">
        <v>1595</v>
      </c>
      <c r="V60" s="1114"/>
      <c r="W60" s="1114"/>
      <c r="X60" s="1114"/>
      <c r="Y60" s="1114"/>
      <c r="Z60" s="1114"/>
      <c r="AA60" s="1114"/>
      <c r="AB60" s="1114"/>
      <c r="AC60" s="1114"/>
      <c r="AD60" s="1114"/>
    </row>
    <row r="61" spans="1:47" s="91" customFormat="1" x14ac:dyDescent="0.25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</row>
    <row r="62" spans="1:47" s="91" customFormat="1" x14ac:dyDescent="0.25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</row>
    <row r="63" spans="1:47" s="91" customFormat="1" x14ac:dyDescent="0.25">
      <c r="A63" s="1036" t="s">
        <v>338</v>
      </c>
      <c r="B63" s="1036"/>
      <c r="C63" s="1036"/>
      <c r="D63" s="1036"/>
      <c r="E63" s="1036"/>
      <c r="F63" s="1036"/>
      <c r="G63" s="1036"/>
      <c r="H63" s="1036"/>
      <c r="I63" s="1036"/>
      <c r="J63" s="1036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414"/>
      <c r="V63" s="414"/>
      <c r="W63" s="414"/>
      <c r="X63" s="414"/>
    </row>
    <row r="64" spans="1:47" s="19" customFormat="1" ht="16.2" x14ac:dyDescent="0.25">
      <c r="A64" s="103" t="s">
        <v>3</v>
      </c>
      <c r="B64" s="103" t="s">
        <v>4</v>
      </c>
      <c r="C64" s="1040" t="s">
        <v>5</v>
      </c>
      <c r="D64" s="1041"/>
      <c r="E64" s="104" t="s">
        <v>0</v>
      </c>
      <c r="F64" s="103" t="s">
        <v>59</v>
      </c>
      <c r="G64" s="103" t="s">
        <v>322</v>
      </c>
      <c r="H64" s="103" t="s">
        <v>323</v>
      </c>
      <c r="I64" s="103" t="s">
        <v>324</v>
      </c>
      <c r="J64" s="103" t="s">
        <v>325</v>
      </c>
      <c r="K64" s="103" t="s">
        <v>334</v>
      </c>
      <c r="L64" s="103"/>
      <c r="M64" s="103" t="s">
        <v>335</v>
      </c>
      <c r="N64" s="103"/>
      <c r="O64" s="103" t="s">
        <v>1</v>
      </c>
      <c r="P64" s="103" t="s">
        <v>336</v>
      </c>
      <c r="Q64" s="103"/>
      <c r="R64" s="103" t="s">
        <v>337</v>
      </c>
      <c r="S64" s="106"/>
      <c r="T64" s="106" t="s">
        <v>60</v>
      </c>
      <c r="U64" s="107" t="s">
        <v>270</v>
      </c>
      <c r="V64" s="1107" t="s">
        <v>173</v>
      </c>
      <c r="W64" s="1107"/>
    </row>
    <row r="65" spans="1:24" s="12" customFormat="1" x14ac:dyDescent="0.25">
      <c r="A65" s="987">
        <v>13</v>
      </c>
      <c r="B65" s="988">
        <v>62139039</v>
      </c>
      <c r="C65" s="989" t="s">
        <v>1596</v>
      </c>
      <c r="D65" s="990" t="s">
        <v>634</v>
      </c>
      <c r="E65" s="991">
        <v>3310</v>
      </c>
      <c r="F65" s="991">
        <v>1485</v>
      </c>
      <c r="G65" s="991">
        <v>6000</v>
      </c>
      <c r="H65" s="991">
        <v>1760</v>
      </c>
      <c r="I65" s="991">
        <v>2200</v>
      </c>
      <c r="J65" s="991">
        <v>1900</v>
      </c>
      <c r="K65" s="991">
        <v>1360</v>
      </c>
      <c r="L65" s="991">
        <f>100*K65/(K65+M65)</f>
        <v>71.578947368421055</v>
      </c>
      <c r="M65" s="991">
        <v>540</v>
      </c>
      <c r="N65" s="991">
        <f>100-L65</f>
        <v>28.421052631578945</v>
      </c>
      <c r="O65" s="991">
        <v>5200</v>
      </c>
      <c r="P65" s="991">
        <v>2000</v>
      </c>
      <c r="Q65" s="991">
        <f t="shared" ref="Q65:Q72" si="11">100*P65/(P65+R65)</f>
        <v>38.46153846153846</v>
      </c>
      <c r="R65" s="991">
        <v>3200</v>
      </c>
      <c r="S65" s="991">
        <f>100-Q65</f>
        <v>61.53846153846154</v>
      </c>
      <c r="T65" s="992">
        <v>4487</v>
      </c>
      <c r="U65" s="993">
        <v>4181</v>
      </c>
      <c r="V65" s="1115" t="s">
        <v>1597</v>
      </c>
      <c r="W65" s="1115"/>
      <c r="X65" s="19"/>
    </row>
    <row r="66" spans="1:24" s="12" customFormat="1" x14ac:dyDescent="0.25">
      <c r="A66" s="987">
        <v>14</v>
      </c>
      <c r="B66" s="988">
        <v>62139040</v>
      </c>
      <c r="C66" s="989" t="s">
        <v>205</v>
      </c>
      <c r="D66" s="990" t="s">
        <v>1598</v>
      </c>
      <c r="E66" s="991">
        <v>4470</v>
      </c>
      <c r="F66" s="991">
        <v>1.68</v>
      </c>
      <c r="G66" s="991">
        <v>7430</v>
      </c>
      <c r="H66" s="991">
        <v>2000</v>
      </c>
      <c r="I66" s="991">
        <v>2310</v>
      </c>
      <c r="J66" s="991">
        <v>2900</v>
      </c>
      <c r="K66" s="991">
        <v>1820</v>
      </c>
      <c r="L66" s="991">
        <f t="shared" ref="L66:L73" si="12">100*K66/(K66+M66)</f>
        <v>62.758620689655174</v>
      </c>
      <c r="M66" s="991">
        <v>1080</v>
      </c>
      <c r="N66" s="991">
        <f t="shared" ref="N66:N73" si="13">100-L66</f>
        <v>37.241379310344826</v>
      </c>
      <c r="O66" s="991">
        <v>10600</v>
      </c>
      <c r="P66" s="991">
        <v>3900</v>
      </c>
      <c r="Q66" s="991">
        <f t="shared" si="11"/>
        <v>32.773109243697476</v>
      </c>
      <c r="R66" s="991">
        <v>8000</v>
      </c>
      <c r="S66" s="991">
        <f t="shared" ref="S66:S73" si="14">100-Q66</f>
        <v>67.226890756302524</v>
      </c>
      <c r="T66" s="992">
        <v>8810</v>
      </c>
      <c r="U66" s="994">
        <v>3727</v>
      </c>
      <c r="V66" s="1115" t="s">
        <v>1599</v>
      </c>
      <c r="W66" s="1115"/>
      <c r="X66" s="19"/>
    </row>
    <row r="67" spans="1:24" s="12" customFormat="1" x14ac:dyDescent="0.25">
      <c r="A67" s="987">
        <v>15</v>
      </c>
      <c r="B67" s="988">
        <v>62139041</v>
      </c>
      <c r="C67" s="989" t="s">
        <v>1600</v>
      </c>
      <c r="D67" s="990" t="s">
        <v>1423</v>
      </c>
      <c r="E67" s="991">
        <v>3850</v>
      </c>
      <c r="F67" s="991">
        <v>1665</v>
      </c>
      <c r="G67" s="991">
        <v>6730</v>
      </c>
      <c r="H67" s="991">
        <v>2135</v>
      </c>
      <c r="I67" s="991">
        <v>2235</v>
      </c>
      <c r="J67" s="991">
        <v>2360</v>
      </c>
      <c r="K67" s="991">
        <v>1510.4</v>
      </c>
      <c r="L67" s="991">
        <f t="shared" si="12"/>
        <v>64</v>
      </c>
      <c r="M67" s="991">
        <v>849.6</v>
      </c>
      <c r="N67" s="991">
        <f t="shared" si="13"/>
        <v>36</v>
      </c>
      <c r="O67" s="991">
        <v>7500</v>
      </c>
      <c r="P67" s="991">
        <v>2250</v>
      </c>
      <c r="Q67" s="991">
        <f t="shared" si="11"/>
        <v>30</v>
      </c>
      <c r="R67" s="991">
        <v>5250</v>
      </c>
      <c r="S67" s="991">
        <f t="shared" si="14"/>
        <v>70</v>
      </c>
      <c r="T67" s="991">
        <v>5.4939999999999998</v>
      </c>
      <c r="U67" s="995">
        <v>6.1660000000000004</v>
      </c>
      <c r="V67" s="1115" t="s">
        <v>1601</v>
      </c>
      <c r="W67" s="1115"/>
      <c r="X67" s="19"/>
    </row>
    <row r="68" spans="1:24" s="996" customFormat="1" x14ac:dyDescent="0.25">
      <c r="A68" s="987">
        <v>28</v>
      </c>
      <c r="B68" s="988">
        <v>62139052</v>
      </c>
      <c r="C68" s="989" t="s">
        <v>10</v>
      </c>
      <c r="D68" s="990" t="s">
        <v>290</v>
      </c>
      <c r="E68" s="991">
        <v>3400</v>
      </c>
      <c r="F68" s="991">
        <v>1390</v>
      </c>
      <c r="G68" s="991">
        <v>5830</v>
      </c>
      <c r="H68" s="991">
        <v>1870</v>
      </c>
      <c r="I68" s="991">
        <v>1830</v>
      </c>
      <c r="J68" s="991">
        <v>2070</v>
      </c>
      <c r="K68" s="991">
        <v>1075</v>
      </c>
      <c r="L68" s="991">
        <f t="shared" si="12"/>
        <v>51.932367149758456</v>
      </c>
      <c r="M68" s="991">
        <v>995</v>
      </c>
      <c r="N68" s="991">
        <f t="shared" si="13"/>
        <v>48.067632850241544</v>
      </c>
      <c r="O68" s="991">
        <v>4990</v>
      </c>
      <c r="P68" s="991">
        <v>2595</v>
      </c>
      <c r="Q68" s="991">
        <f t="shared" si="11"/>
        <v>52.004008016032067</v>
      </c>
      <c r="R68" s="991">
        <v>2395</v>
      </c>
      <c r="S68" s="991">
        <f t="shared" si="14"/>
        <v>47.995991983967933</v>
      </c>
      <c r="T68" s="992">
        <v>5494</v>
      </c>
      <c r="U68" s="994">
        <v>5285</v>
      </c>
      <c r="V68" s="1116" t="s">
        <v>1602</v>
      </c>
      <c r="W68" s="1116"/>
      <c r="X68" s="39"/>
    </row>
    <row r="69" spans="1:24" s="12" customFormat="1" x14ac:dyDescent="0.25">
      <c r="A69" s="987">
        <v>29</v>
      </c>
      <c r="B69" s="988">
        <v>62139053</v>
      </c>
      <c r="C69" s="989" t="s">
        <v>1603</v>
      </c>
      <c r="D69" s="990" t="s">
        <v>290</v>
      </c>
      <c r="E69" s="991">
        <v>7720</v>
      </c>
      <c r="F69" s="991">
        <v>1680</v>
      </c>
      <c r="G69" s="991">
        <v>4200</v>
      </c>
      <c r="H69" s="991">
        <v>2230</v>
      </c>
      <c r="I69" s="991">
        <v>3130</v>
      </c>
      <c r="J69" s="991">
        <v>3505</v>
      </c>
      <c r="K69" s="991">
        <v>1810</v>
      </c>
      <c r="L69" s="991">
        <f t="shared" si="12"/>
        <v>51.640513552068477</v>
      </c>
      <c r="M69" s="991">
        <v>1695</v>
      </c>
      <c r="N69" s="991">
        <f t="shared" si="13"/>
        <v>48.359486447931523</v>
      </c>
      <c r="O69" s="991">
        <v>11000</v>
      </c>
      <c r="P69" s="991">
        <v>3010</v>
      </c>
      <c r="Q69" s="991">
        <f t="shared" si="11"/>
        <v>27.363636363636363</v>
      </c>
      <c r="R69" s="991">
        <v>7990</v>
      </c>
      <c r="S69" s="991">
        <f t="shared" si="14"/>
        <v>72.63636363636364</v>
      </c>
      <c r="T69" s="992">
        <v>5380</v>
      </c>
      <c r="U69" s="994">
        <v>5714</v>
      </c>
      <c r="V69" s="1115" t="s">
        <v>1604</v>
      </c>
      <c r="W69" s="1115"/>
      <c r="X69" s="19"/>
    </row>
    <row r="70" spans="1:24" s="12" customFormat="1" x14ac:dyDescent="0.25">
      <c r="A70" s="987">
        <v>30</v>
      </c>
      <c r="B70" s="988">
        <v>62139054</v>
      </c>
      <c r="C70" s="989" t="s">
        <v>1605</v>
      </c>
      <c r="D70" s="990" t="s">
        <v>290</v>
      </c>
      <c r="E70" s="991">
        <v>3650</v>
      </c>
      <c r="F70" s="991">
        <v>1940</v>
      </c>
      <c r="G70" s="991">
        <v>6345</v>
      </c>
      <c r="H70" s="991">
        <v>2500</v>
      </c>
      <c r="I70" s="991">
        <v>2850</v>
      </c>
      <c r="J70" s="991">
        <v>7060</v>
      </c>
      <c r="K70" s="991">
        <v>3715</v>
      </c>
      <c r="L70" s="991">
        <f t="shared" si="12"/>
        <v>52.620396600566572</v>
      </c>
      <c r="M70" s="991">
        <v>3345</v>
      </c>
      <c r="N70" s="991">
        <f t="shared" si="13"/>
        <v>47.379603399433428</v>
      </c>
      <c r="O70" s="991">
        <v>15705</v>
      </c>
      <c r="P70" s="991">
        <v>5705</v>
      </c>
      <c r="Q70" s="991">
        <f t="shared" si="11"/>
        <v>36.326010824578162</v>
      </c>
      <c r="R70" s="991">
        <v>10000</v>
      </c>
      <c r="S70" s="991">
        <f t="shared" si="14"/>
        <v>63.673989175421838</v>
      </c>
      <c r="T70" s="992">
        <v>7454</v>
      </c>
      <c r="U70" s="995" t="s">
        <v>1606</v>
      </c>
      <c r="V70" s="1117" t="s">
        <v>1607</v>
      </c>
      <c r="W70" s="1117"/>
      <c r="X70" s="19"/>
    </row>
    <row r="71" spans="1:24" s="12" customFormat="1" x14ac:dyDescent="0.25">
      <c r="A71" s="987">
        <v>43</v>
      </c>
      <c r="B71" s="988">
        <v>62139069</v>
      </c>
      <c r="C71" s="989" t="s">
        <v>1608</v>
      </c>
      <c r="D71" s="990" t="s">
        <v>241</v>
      </c>
      <c r="E71" s="991">
        <v>3670</v>
      </c>
      <c r="F71" s="991">
        <v>1712</v>
      </c>
      <c r="G71" s="991">
        <v>6195</v>
      </c>
      <c r="H71" s="991">
        <v>2038</v>
      </c>
      <c r="I71" s="991">
        <v>2760</v>
      </c>
      <c r="J71" s="991">
        <v>2605</v>
      </c>
      <c r="K71" s="991">
        <v>1360</v>
      </c>
      <c r="L71" s="991">
        <f t="shared" si="12"/>
        <v>52.207293666026871</v>
      </c>
      <c r="M71" s="991">
        <v>1245</v>
      </c>
      <c r="N71" s="991">
        <f t="shared" si="13"/>
        <v>47.792706333973129</v>
      </c>
      <c r="O71" s="991">
        <v>4000</v>
      </c>
      <c r="P71" s="991">
        <v>1120</v>
      </c>
      <c r="Q71" s="991">
        <f t="shared" si="11"/>
        <v>28</v>
      </c>
      <c r="R71" s="991">
        <v>2880</v>
      </c>
      <c r="S71" s="991">
        <f t="shared" si="14"/>
        <v>72</v>
      </c>
      <c r="T71" s="992">
        <v>3786</v>
      </c>
      <c r="U71" s="995" t="s">
        <v>1609</v>
      </c>
      <c r="V71" s="1115" t="s">
        <v>1610</v>
      </c>
      <c r="W71" s="1115"/>
      <c r="X71" s="19"/>
    </row>
    <row r="72" spans="1:24" s="12" customFormat="1" x14ac:dyDescent="0.25">
      <c r="A72" s="987">
        <v>44</v>
      </c>
      <c r="B72" s="988">
        <v>62139070</v>
      </c>
      <c r="C72" s="989" t="s">
        <v>1611</v>
      </c>
      <c r="D72" s="990" t="s">
        <v>1612</v>
      </c>
      <c r="E72" s="991">
        <v>2800</v>
      </c>
      <c r="F72" s="991">
        <v>1740</v>
      </c>
      <c r="G72" s="991">
        <v>5270</v>
      </c>
      <c r="H72" s="991">
        <v>2260</v>
      </c>
      <c r="I72" s="991">
        <v>2600</v>
      </c>
      <c r="J72" s="991">
        <v>4580</v>
      </c>
      <c r="K72" s="991">
        <v>2230</v>
      </c>
      <c r="L72" s="991">
        <f t="shared" si="12"/>
        <v>48.689956331877731</v>
      </c>
      <c r="M72" s="991">
        <v>2350</v>
      </c>
      <c r="N72" s="991">
        <f t="shared" si="13"/>
        <v>51.310043668122269</v>
      </c>
      <c r="O72" s="991">
        <v>11225</v>
      </c>
      <c r="P72" s="991">
        <v>3460</v>
      </c>
      <c r="Q72" s="991">
        <f t="shared" si="11"/>
        <v>30.824053452115812</v>
      </c>
      <c r="R72" s="991">
        <v>7765</v>
      </c>
      <c r="S72" s="991">
        <f t="shared" si="14"/>
        <v>69.175946547884195</v>
      </c>
      <c r="T72" s="992">
        <v>7312</v>
      </c>
      <c r="U72" s="995" t="s">
        <v>1613</v>
      </c>
      <c r="V72" s="1115" t="s">
        <v>1614</v>
      </c>
      <c r="W72" s="1115"/>
      <c r="X72" s="19"/>
    </row>
    <row r="73" spans="1:24" s="12" customFormat="1" x14ac:dyDescent="0.25">
      <c r="A73" s="987">
        <v>45</v>
      </c>
      <c r="B73" s="988">
        <v>62139071</v>
      </c>
      <c r="C73" s="989" t="s">
        <v>889</v>
      </c>
      <c r="D73" s="990" t="s">
        <v>299</v>
      </c>
      <c r="E73" s="997">
        <v>3310</v>
      </c>
      <c r="F73" s="997">
        <v>1680</v>
      </c>
      <c r="G73" s="997">
        <v>6465</v>
      </c>
      <c r="H73" s="997">
        <v>2190</v>
      </c>
      <c r="I73" s="997">
        <v>3000</v>
      </c>
      <c r="J73" s="997">
        <v>3815</v>
      </c>
      <c r="K73" s="997">
        <v>1850</v>
      </c>
      <c r="L73" s="991">
        <f t="shared" si="12"/>
        <v>48.492791612057665</v>
      </c>
      <c r="M73" s="997">
        <v>1965</v>
      </c>
      <c r="N73" s="991">
        <f t="shared" si="13"/>
        <v>51.507208387942335</v>
      </c>
      <c r="O73" s="997">
        <v>7500</v>
      </c>
      <c r="P73" s="997">
        <v>3638</v>
      </c>
      <c r="Q73" s="991">
        <f>100*P73/(P73+R73)</f>
        <v>48.50019997333689</v>
      </c>
      <c r="R73" s="997">
        <v>3863</v>
      </c>
      <c r="S73" s="991">
        <f t="shared" si="14"/>
        <v>51.49980002666311</v>
      </c>
      <c r="T73" s="998">
        <v>5632</v>
      </c>
      <c r="U73" s="999">
        <v>6251</v>
      </c>
      <c r="V73" s="1115" t="s">
        <v>1615</v>
      </c>
      <c r="W73" s="1115"/>
      <c r="X73" s="19"/>
    </row>
    <row r="74" spans="1:24" s="91" customFormat="1" x14ac:dyDescent="0.25">
      <c r="A74" s="414"/>
      <c r="B74" s="414"/>
      <c r="C74" s="414"/>
      <c r="D74" s="414"/>
      <c r="E74" s="84" t="s">
        <v>1616</v>
      </c>
      <c r="F74" s="84" t="s">
        <v>1617</v>
      </c>
      <c r="G74" s="84" t="s">
        <v>1618</v>
      </c>
      <c r="H74" s="147" t="s">
        <v>1619</v>
      </c>
      <c r="I74" s="84" t="s">
        <v>1620</v>
      </c>
      <c r="J74" s="84" t="s">
        <v>1621</v>
      </c>
      <c r="K74" s="147" t="s">
        <v>1622</v>
      </c>
      <c r="L74" s="147" t="s">
        <v>1623</v>
      </c>
      <c r="M74" s="84" t="s">
        <v>1624</v>
      </c>
      <c r="N74" s="147" t="s">
        <v>1625</v>
      </c>
      <c r="O74" s="84" t="s">
        <v>1626</v>
      </c>
      <c r="P74" s="84" t="s">
        <v>1627</v>
      </c>
      <c r="Q74" s="147" t="s">
        <v>1628</v>
      </c>
      <c r="R74" s="84" t="s">
        <v>1629</v>
      </c>
      <c r="S74" s="147" t="s">
        <v>1630</v>
      </c>
      <c r="T74" s="84" t="s">
        <v>1631</v>
      </c>
      <c r="U74" s="84" t="s">
        <v>1632</v>
      </c>
      <c r="V74" s="414"/>
      <c r="W74" s="414"/>
      <c r="X74" s="414"/>
    </row>
    <row r="75" spans="1:24" x14ac:dyDescent="0.25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</row>
    <row r="76" spans="1:24" x14ac:dyDescent="0.25">
      <c r="A76" s="151"/>
      <c r="B76" s="151"/>
      <c r="C76" s="151"/>
      <c r="D76" s="151"/>
      <c r="V76" s="151"/>
      <c r="W76" s="151"/>
      <c r="X76" s="151"/>
    </row>
    <row r="77" spans="1:24" x14ac:dyDescent="0.25">
      <c r="A77" s="151"/>
      <c r="B77" s="151"/>
      <c r="C77" s="151"/>
      <c r="D77" s="151"/>
      <c r="V77" s="151"/>
      <c r="W77" s="151"/>
      <c r="X77" s="151"/>
    </row>
    <row r="78" spans="1:24" x14ac:dyDescent="0.25">
      <c r="A78" s="151"/>
      <c r="B78" s="151"/>
      <c r="C78" s="151"/>
      <c r="D78" s="151"/>
      <c r="V78" s="151"/>
      <c r="W78" s="151"/>
      <c r="X78" s="151"/>
    </row>
    <row r="79" spans="1:24" s="1004" customFormat="1" x14ac:dyDescent="0.25">
      <c r="A79" s="1000"/>
      <c r="B79" s="1000"/>
      <c r="C79" s="1000"/>
      <c r="D79" s="1000"/>
      <c r="V79" s="1000"/>
      <c r="W79" s="1000"/>
      <c r="X79" s="1000"/>
    </row>
    <row r="82" spans="5:21" x14ac:dyDescent="0.25">
      <c r="E82" s="379" t="s">
        <v>1703</v>
      </c>
      <c r="F82" s="379" t="s">
        <v>1704</v>
      </c>
      <c r="G82" s="379" t="s">
        <v>1705</v>
      </c>
      <c r="H82" s="147" t="s">
        <v>1706</v>
      </c>
      <c r="I82" s="379" t="s">
        <v>1707</v>
      </c>
      <c r="J82" s="379" t="s">
        <v>1708</v>
      </c>
      <c r="K82" s="379" t="s">
        <v>1709</v>
      </c>
      <c r="L82" s="379" t="s">
        <v>1710</v>
      </c>
      <c r="M82" s="379" t="s">
        <v>1711</v>
      </c>
      <c r="N82" s="379" t="s">
        <v>1712</v>
      </c>
      <c r="O82" s="379" t="s">
        <v>1713</v>
      </c>
      <c r="P82" s="379" t="s">
        <v>1714</v>
      </c>
      <c r="Q82" s="379" t="s">
        <v>1715</v>
      </c>
      <c r="R82" s="466" t="s">
        <v>1716</v>
      </c>
      <c r="S82" s="379" t="s">
        <v>1717</v>
      </c>
      <c r="T82" s="379" t="s">
        <v>1718</v>
      </c>
      <c r="U82" s="379" t="s">
        <v>1719</v>
      </c>
    </row>
    <row r="83" spans="5:21" x14ac:dyDescent="0.25">
      <c r="E83" s="895" t="s">
        <v>1477</v>
      </c>
      <c r="F83" s="895" t="s">
        <v>1478</v>
      </c>
      <c r="G83" s="895" t="s">
        <v>1479</v>
      </c>
      <c r="H83" s="895" t="s">
        <v>1480</v>
      </c>
      <c r="I83" s="895" t="s">
        <v>1481</v>
      </c>
      <c r="J83" s="895" t="s">
        <v>1482</v>
      </c>
      <c r="K83" s="895" t="s">
        <v>1483</v>
      </c>
      <c r="L83" s="895" t="s">
        <v>768</v>
      </c>
      <c r="M83" s="895" t="s">
        <v>1484</v>
      </c>
      <c r="N83" s="895" t="s">
        <v>767</v>
      </c>
      <c r="O83" s="895" t="s">
        <v>1485</v>
      </c>
      <c r="P83" s="895" t="s">
        <v>1486</v>
      </c>
      <c r="Q83" s="895" t="s">
        <v>1487</v>
      </c>
      <c r="R83" s="895" t="s">
        <v>1488</v>
      </c>
      <c r="S83" s="895" t="s">
        <v>1489</v>
      </c>
      <c r="T83" s="945" t="s">
        <v>1490</v>
      </c>
      <c r="U83" s="97" t="s">
        <v>1491</v>
      </c>
    </row>
    <row r="84" spans="5:21" x14ac:dyDescent="0.25">
      <c r="E84" s="147" t="s">
        <v>1540</v>
      </c>
      <c r="F84" s="973" t="s">
        <v>1541</v>
      </c>
      <c r="G84" s="360" t="s">
        <v>1542</v>
      </c>
      <c r="H84" s="360" t="s">
        <v>1543</v>
      </c>
      <c r="I84" s="360" t="s">
        <v>1544</v>
      </c>
      <c r="J84" s="974" t="s">
        <v>1545</v>
      </c>
      <c r="K84" s="360" t="s">
        <v>1546</v>
      </c>
      <c r="L84" s="975" t="s">
        <v>1547</v>
      </c>
      <c r="M84" s="360" t="s">
        <v>1548</v>
      </c>
      <c r="N84" s="975" t="s">
        <v>1549</v>
      </c>
      <c r="O84" s="976" t="s">
        <v>1550</v>
      </c>
      <c r="P84" s="975" t="s">
        <v>1551</v>
      </c>
      <c r="Q84" s="975" t="s">
        <v>1552</v>
      </c>
      <c r="R84" s="975" t="s">
        <v>1553</v>
      </c>
      <c r="S84" s="975" t="s">
        <v>1554</v>
      </c>
      <c r="T84" s="977" t="s">
        <v>1555</v>
      </c>
      <c r="U84" s="963" t="s">
        <v>1556</v>
      </c>
    </row>
    <row r="85" spans="5:21" x14ac:dyDescent="0.25">
      <c r="E85" s="379" t="s">
        <v>1579</v>
      </c>
      <c r="F85" s="379" t="s">
        <v>1580</v>
      </c>
      <c r="G85" s="379" t="s">
        <v>1581</v>
      </c>
      <c r="H85" s="379" t="s">
        <v>1582</v>
      </c>
      <c r="I85" s="379" t="s">
        <v>1583</v>
      </c>
      <c r="J85" s="147" t="s">
        <v>1584</v>
      </c>
      <c r="K85" s="147" t="s">
        <v>1585</v>
      </c>
      <c r="L85" s="147" t="s">
        <v>1586</v>
      </c>
      <c r="M85" s="379" t="s">
        <v>1587</v>
      </c>
      <c r="N85" s="147" t="s">
        <v>1588</v>
      </c>
      <c r="O85" s="379" t="s">
        <v>1589</v>
      </c>
      <c r="P85" s="379" t="s">
        <v>1590</v>
      </c>
      <c r="Q85" s="147" t="s">
        <v>1591</v>
      </c>
      <c r="R85" s="379" t="s">
        <v>1592</v>
      </c>
      <c r="S85" s="147" t="s">
        <v>1593</v>
      </c>
      <c r="T85" s="379" t="s">
        <v>1594</v>
      </c>
      <c r="U85" s="379" t="s">
        <v>1595</v>
      </c>
    </row>
    <row r="86" spans="5:21" x14ac:dyDescent="0.25"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</row>
    <row r="87" spans="5:21" x14ac:dyDescent="0.25"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</row>
    <row r="88" spans="5:21" x14ac:dyDescent="0.25">
      <c r="E88" s="15" t="s">
        <v>1633</v>
      </c>
      <c r="F88" s="359" t="s">
        <v>1720</v>
      </c>
      <c r="G88" s="5" t="s">
        <v>1721</v>
      </c>
      <c r="H88" s="5" t="s">
        <v>1634</v>
      </c>
      <c r="I88" s="5" t="s">
        <v>1722</v>
      </c>
      <c r="J88" s="1001" t="s">
        <v>1723</v>
      </c>
      <c r="K88" s="5" t="s">
        <v>1725</v>
      </c>
      <c r="L88" s="955" t="s">
        <v>1724</v>
      </c>
      <c r="M88" s="5" t="s">
        <v>1548</v>
      </c>
      <c r="N88" s="955" t="s">
        <v>1726</v>
      </c>
      <c r="O88" s="954" t="s">
        <v>1635</v>
      </c>
      <c r="P88" s="955" t="s">
        <v>1727</v>
      </c>
      <c r="Q88" s="955" t="s">
        <v>1728</v>
      </c>
      <c r="R88" s="955" t="s">
        <v>1636</v>
      </c>
      <c r="S88" s="955" t="s">
        <v>1729</v>
      </c>
      <c r="T88" s="1002" t="s">
        <v>1637</v>
      </c>
      <c r="U88" s="1003" t="s">
        <v>1730</v>
      </c>
    </row>
  </sheetData>
  <mergeCells count="32">
    <mergeCell ref="V72:W72"/>
    <mergeCell ref="V73:W73"/>
    <mergeCell ref="V65:W65"/>
    <mergeCell ref="V66:W66"/>
    <mergeCell ref="V67:W67"/>
    <mergeCell ref="V68:W68"/>
    <mergeCell ref="V69:W69"/>
    <mergeCell ref="V70:W70"/>
    <mergeCell ref="AG57:AO57"/>
    <mergeCell ref="V58:AF58"/>
    <mergeCell ref="V60:AD60"/>
    <mergeCell ref="A63:J63"/>
    <mergeCell ref="V71:W71"/>
    <mergeCell ref="C64:D64"/>
    <mergeCell ref="V64:W64"/>
    <mergeCell ref="A52:J52"/>
    <mergeCell ref="C53:D53"/>
    <mergeCell ref="V53:AE53"/>
    <mergeCell ref="V54:AE54"/>
    <mergeCell ref="V55:AC55"/>
    <mergeCell ref="V57:AF57"/>
    <mergeCell ref="A17:J17"/>
    <mergeCell ref="C4:D4"/>
    <mergeCell ref="A3:J3"/>
    <mergeCell ref="B16:P16"/>
    <mergeCell ref="AG55:AO55"/>
    <mergeCell ref="C18:D18"/>
    <mergeCell ref="A35:J35"/>
    <mergeCell ref="A36:C36"/>
    <mergeCell ref="D36:P36"/>
    <mergeCell ref="A37:P37"/>
    <mergeCell ref="C38:D38"/>
  </mergeCells>
  <hyperlinks>
    <hyperlink ref="Y19" r:id="rId1" xr:uid="{00000000-0004-0000-0500-000000000000}"/>
    <hyperlink ref="Y20" r:id="rId2" xr:uid="{00000000-0004-0000-0500-000001000000}"/>
    <hyperlink ref="Y21" r:id="rId3" xr:uid="{00000000-0004-0000-0500-000002000000}"/>
    <hyperlink ref="Y22" r:id="rId4" xr:uid="{00000000-0004-0000-0500-000003000000}"/>
    <hyperlink ref="Y23" r:id="rId5" xr:uid="{00000000-0004-0000-0500-000004000000}"/>
    <hyperlink ref="Y24" r:id="rId6" xr:uid="{00000000-0004-0000-0500-000005000000}"/>
    <hyperlink ref="Y25" r:id="rId7" xr:uid="{00000000-0004-0000-0500-000006000000}"/>
    <hyperlink ref="Y26" r:id="rId8" xr:uid="{00000000-0004-0000-0500-000007000000}"/>
    <hyperlink ref="Y27" r:id="rId9" xr:uid="{00000000-0004-0000-0500-000008000000}"/>
    <hyperlink ref="Y28" r:id="rId10" xr:uid="{00000000-0004-0000-0500-000009000000}"/>
    <hyperlink ref="Y29" r:id="rId11" xr:uid="{00000000-0004-0000-0500-00000A000000}"/>
    <hyperlink ref="Y30" r:id="rId12" xr:uid="{00000000-0004-0000-0500-00000B000000}"/>
    <hyperlink ref="Y31" r:id="rId13" xr:uid="{00000000-0004-0000-0500-00000C000000}"/>
    <hyperlink ref="Y47" r:id="rId14" xr:uid="{00000000-0004-0000-0500-00000D000000}"/>
    <hyperlink ref="Y42" r:id="rId15" xr:uid="{00000000-0004-0000-0500-00000E000000}"/>
    <hyperlink ref="Y41" r:id="rId16" xr:uid="{00000000-0004-0000-0500-00000F000000}"/>
    <hyperlink ref="Y44" r:id="rId17" xr:uid="{00000000-0004-0000-0500-000010000000}"/>
    <hyperlink ref="Y46" r:id="rId18" xr:uid="{00000000-0004-0000-0500-000011000000}"/>
    <hyperlink ref="Y39" r:id="rId19" xr:uid="{00000000-0004-0000-0500-000012000000}"/>
    <hyperlink ref="AA39" r:id="rId20" xr:uid="{00000000-0004-0000-0500-000013000000}"/>
    <hyperlink ref="Z46" r:id="rId21" xr:uid="{00000000-0004-0000-0500-000014000000}"/>
    <hyperlink ref="V58" r:id="rId22" xr:uid="{00000000-0004-0000-0500-000015000000}"/>
    <hyperlink ref="AG58" r:id="rId23" xr:uid="{00000000-0004-0000-0500-000016000000}"/>
    <hyperlink ref="V57" r:id="rId24" xr:uid="{00000000-0004-0000-0500-000017000000}"/>
    <hyperlink ref="V56" r:id="rId25" xr:uid="{00000000-0004-0000-0500-000018000000}"/>
    <hyperlink ref="AG56" r:id="rId26" xr:uid="{00000000-0004-0000-0500-000019000000}"/>
    <hyperlink ref="V55" r:id="rId27" xr:uid="{00000000-0004-0000-0500-00001A000000}"/>
    <hyperlink ref="AG55" r:id="rId28" xr:uid="{00000000-0004-0000-0500-00001B000000}"/>
    <hyperlink ref="V59" r:id="rId29" xr:uid="{00000000-0004-0000-0500-00001C000000}"/>
    <hyperlink ref="AG59" r:id="rId30" xr:uid="{00000000-0004-0000-0500-00001D000000}"/>
    <hyperlink ref="AQ56" r:id="rId31" xr:uid="{00000000-0004-0000-0500-00001E000000}"/>
    <hyperlink ref="V54" r:id="rId32" tooltip="http://hyundaiphumy.com.vn/hyundai-h150-p4.html" xr:uid="{00000000-0004-0000-0500-00001F000000}"/>
    <hyperlink ref="AG54" r:id="rId33" tooltip="https://otoansuong.vn/xe-tai-dongfeng-9t5?tag=xe%20tai%20dongfeng" xr:uid="{00000000-0004-0000-0500-000020000000}"/>
    <hyperlink ref="AU54" r:id="rId34" xr:uid="{00000000-0004-0000-0500-000021000000}"/>
    <hyperlink ref="V68" r:id="rId35" xr:uid="{00000000-0004-0000-0500-000022000000}"/>
    <hyperlink ref="V69" r:id="rId36" location="Thong_tin_ve_xe_tai_Hyundai_Mighty_EX8L" xr:uid="{00000000-0004-0000-0500-000023000000}"/>
    <hyperlink ref="V71" r:id="rId37" xr:uid="{00000000-0004-0000-0500-000024000000}"/>
    <hyperlink ref="V70" r:id="rId38" display="https://cuulongmotors.com/xe-tai-cuu-long/tmt-8-5-tan-st10590d/" xr:uid="{00000000-0004-0000-0500-000025000000}"/>
    <hyperlink ref="V67" r:id="rId39" xr:uid="{00000000-0004-0000-0500-000026000000}"/>
    <hyperlink ref="V65" r:id="rId40" xr:uid="{00000000-0004-0000-0500-000027000000}"/>
    <hyperlink ref="V73" r:id="rId41" xr:uid="{00000000-0004-0000-0500-000028000000}"/>
    <hyperlink ref="V66" r:id="rId42" location="Thong_so_ky_thuat_Hyundai_110SL_thung_dai" xr:uid="{00000000-0004-0000-0500-000029000000}"/>
    <hyperlink ref="AA11" r:id="rId43" xr:uid="{00000000-0004-0000-0500-00002A000000}"/>
    <hyperlink ref="AA7" r:id="rId44" display="https://ototaithaco.com/car/xe-tai-thaco-new-frontier-k250-tai-trong-1-49-tan-va-2-49-tan?fbclid=IwAR0ghKvPTA-ABjA-M2VYASUOGnB1IBBqF-0ALnuMpX2_URLFGTQNrEK_4Bk" xr:uid="{00000000-0004-0000-0500-00002B000000}"/>
    <hyperlink ref="AA6" r:id="rId45" display="https://hyundaiviethan.vn/product/do-thanh-iz49/" xr:uid="{00000000-0004-0000-0500-00002C000000}"/>
    <hyperlink ref="AA5" display="https://l.facebook.com/l.php?u=https%3A%2F%2Fotogiaiphong.com%2Fbai-viet%2F563-thong-so-ky-thuat-xe-tai-hyundai-n250sl-thung-dai-4m3%3Ffbclid%3DIwAR16uqNYbgGSkYoucRFsQzTAJQMgH62mc-https://otogiaiphong.com/bai-viet/563-thong-so-ky-thuat-xe-tai-hyundai-n250" xr:uid="{00000000-0004-0000-0500-00002D000000}"/>
    <hyperlink ref="AA10" r:id="rId46" display="https://hyundainguyengiaphat.vn/hyundai-mighty-ex6" xr:uid="{00000000-0004-0000-0500-00002E000000}"/>
    <hyperlink ref="AA12" r:id="rId47" xr:uid="{00000000-0004-0000-0500-00002F000000}"/>
    <hyperlink ref="AB13" r:id="rId48" xr:uid="{00000000-0004-0000-0500-00003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7</vt:lpstr>
      <vt:lpstr>16</vt:lpstr>
      <vt:lpstr>29</vt:lpstr>
      <vt:lpstr>47</vt:lpstr>
      <vt:lpstr>3 c- Tai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Ngô</cp:lastModifiedBy>
  <dcterms:created xsi:type="dcterms:W3CDTF">2022-04-29T04:56:09Z</dcterms:created>
  <dcterms:modified xsi:type="dcterms:W3CDTF">2023-09-20T14:25:35Z</dcterms:modified>
</cp:coreProperties>
</file>