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eli\Downloads\"/>
    </mc:Choice>
  </mc:AlternateContent>
  <bookViews>
    <workbookView xWindow="0" yWindow="0" windowWidth="2370" windowHeight="0" activeTab="3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Цибизов" sheetId="13" r:id="rId13"/>
  </sheets>
  <calcPr calcId="162913"/>
  <extLst>
    <ext uri="GoogleSheetsCustomDataVersion2">
      <go:sheetsCustomData xmlns:go="http://customooxmlschemas.google.com/" r:id="rId17" roundtripDataChecksum="XSFIJ4ZhCy6ojkSM1SKKroI1/6JwJSXLT3qsJvpk2mM="/>
    </ext>
  </extLst>
</workbook>
</file>

<file path=xl/calcChain.xml><?xml version="1.0" encoding="utf-8"?>
<calcChain xmlns="http://schemas.openxmlformats.org/spreadsheetml/2006/main">
  <c r="B24" i="13" l="1"/>
  <c r="C24" i="13" s="1"/>
  <c r="C23" i="13"/>
  <c r="A114" i="12"/>
  <c r="F2" i="12"/>
  <c r="A110" i="11"/>
  <c r="A95" i="11"/>
  <c r="O262" i="10"/>
  <c r="M262" i="10"/>
  <c r="L262" i="10"/>
  <c r="I262" i="10"/>
  <c r="G262" i="10"/>
  <c r="F262" i="10"/>
  <c r="E262" i="10"/>
  <c r="D262" i="10"/>
  <c r="C262" i="10"/>
  <c r="O252" i="10"/>
  <c r="M252" i="10"/>
  <c r="L252" i="10"/>
  <c r="I252" i="10"/>
  <c r="D252" i="10"/>
  <c r="C252" i="10"/>
  <c r="O241" i="10"/>
  <c r="M241" i="10"/>
  <c r="L241" i="10"/>
  <c r="J241" i="10"/>
  <c r="I241" i="10"/>
  <c r="H241" i="10"/>
  <c r="F241" i="10"/>
  <c r="E241" i="10"/>
  <c r="D241" i="10"/>
  <c r="C241" i="10"/>
  <c r="O234" i="10"/>
  <c r="M234" i="10"/>
  <c r="L234" i="10"/>
  <c r="J234" i="10"/>
  <c r="I234" i="10"/>
  <c r="D234" i="10"/>
  <c r="C234" i="10"/>
  <c r="O216" i="10"/>
  <c r="M216" i="10"/>
  <c r="I216" i="10"/>
  <c r="E216" i="10"/>
  <c r="D216" i="10"/>
  <c r="O205" i="10"/>
  <c r="L205" i="10"/>
  <c r="J205" i="10"/>
  <c r="C205" i="10"/>
  <c r="O196" i="10"/>
  <c r="M196" i="10"/>
  <c r="L196" i="10"/>
  <c r="J196" i="10"/>
  <c r="G196" i="10"/>
  <c r="D196" i="10"/>
  <c r="C196" i="10"/>
  <c r="O185" i="10"/>
  <c r="E185" i="10"/>
  <c r="C185" i="10"/>
  <c r="G184" i="10"/>
  <c r="M172" i="10"/>
  <c r="L172" i="10"/>
  <c r="J172" i="10"/>
  <c r="I172" i="10"/>
  <c r="G172" i="10"/>
  <c r="D172" i="10"/>
  <c r="C172" i="10"/>
  <c r="O159" i="10"/>
  <c r="M159" i="10"/>
  <c r="L159" i="10"/>
  <c r="J159" i="10"/>
  <c r="I159" i="10"/>
  <c r="G159" i="10"/>
  <c r="E159" i="10"/>
  <c r="D159" i="10"/>
  <c r="C159" i="10"/>
  <c r="O145" i="10"/>
  <c r="J145" i="10"/>
  <c r="I145" i="10"/>
  <c r="G145" i="10"/>
  <c r="E145" i="10"/>
  <c r="D145" i="10"/>
  <c r="C145" i="10"/>
  <c r="O137" i="10"/>
  <c r="M137" i="10"/>
  <c r="L137" i="10"/>
  <c r="J137" i="10"/>
  <c r="I137" i="10"/>
  <c r="G137" i="10"/>
  <c r="F137" i="10"/>
  <c r="E137" i="10"/>
  <c r="D137" i="10"/>
  <c r="C137" i="10"/>
  <c r="O124" i="10"/>
  <c r="L124" i="10"/>
  <c r="K124" i="10"/>
  <c r="J124" i="10"/>
  <c r="I124" i="10"/>
  <c r="G124" i="10"/>
  <c r="F124" i="10"/>
  <c r="E124" i="10"/>
  <c r="D124" i="10"/>
  <c r="C124" i="10"/>
  <c r="M114" i="10"/>
  <c r="L114" i="10"/>
  <c r="K114" i="10"/>
  <c r="J114" i="10"/>
  <c r="I114" i="10"/>
  <c r="G114" i="10"/>
  <c r="F114" i="10"/>
  <c r="E114" i="10"/>
  <c r="D114" i="10"/>
  <c r="C114" i="10"/>
  <c r="L95" i="10"/>
  <c r="J95" i="10"/>
  <c r="L83" i="10"/>
  <c r="K83" i="10"/>
  <c r="J83" i="10"/>
  <c r="I83" i="10"/>
  <c r="G83" i="10"/>
  <c r="F83" i="10"/>
  <c r="E83" i="10"/>
  <c r="D83" i="10"/>
  <c r="C83" i="10"/>
  <c r="O65" i="10"/>
  <c r="L65" i="10"/>
  <c r="K65" i="10"/>
  <c r="J65" i="10"/>
  <c r="I65" i="10"/>
  <c r="G65" i="10"/>
  <c r="F65" i="10"/>
  <c r="E65" i="10"/>
  <c r="D65" i="10"/>
  <c r="C65" i="10"/>
  <c r="O49" i="10"/>
  <c r="M49" i="10"/>
  <c r="L49" i="10"/>
  <c r="J49" i="10"/>
  <c r="I49" i="10"/>
  <c r="F49" i="10"/>
  <c r="D49" i="10"/>
  <c r="C49" i="10"/>
  <c r="M37" i="10"/>
  <c r="K37" i="10"/>
  <c r="J37" i="10"/>
  <c r="I37" i="10"/>
  <c r="D37" i="10"/>
  <c r="C37" i="10"/>
  <c r="O21" i="10"/>
  <c r="M21" i="10"/>
  <c r="J21" i="10"/>
  <c r="I21" i="10"/>
  <c r="F21" i="10"/>
  <c r="D21" i="10"/>
  <c r="C21" i="10"/>
  <c r="J12" i="10"/>
  <c r="I12" i="10"/>
  <c r="G12" i="10"/>
  <c r="E12" i="10"/>
  <c r="D12" i="10"/>
  <c r="C12" i="10"/>
  <c r="W2" i="10"/>
  <c r="P316" i="9"/>
  <c r="J316" i="9"/>
  <c r="P314" i="9"/>
  <c r="M314" i="9"/>
  <c r="L314" i="9"/>
  <c r="J314" i="9"/>
  <c r="I314" i="9"/>
  <c r="G314" i="9"/>
  <c r="D314" i="9"/>
  <c r="C314" i="9"/>
  <c r="Q299" i="9"/>
  <c r="O299" i="9"/>
  <c r="M299" i="9"/>
  <c r="L299" i="9"/>
  <c r="J299" i="9"/>
  <c r="G299" i="9"/>
  <c r="F299" i="9"/>
  <c r="E299" i="9"/>
  <c r="D299" i="9"/>
  <c r="C298" i="9"/>
  <c r="O286" i="9"/>
  <c r="G286" i="9"/>
  <c r="L275" i="9"/>
  <c r="G275" i="9"/>
  <c r="J261" i="9"/>
  <c r="I261" i="9"/>
  <c r="G261" i="9"/>
  <c r="O248" i="9"/>
  <c r="M248" i="9"/>
  <c r="L248" i="9"/>
  <c r="J248" i="9"/>
  <c r="I248" i="9"/>
  <c r="G248" i="9"/>
  <c r="E248" i="9"/>
  <c r="D248" i="9"/>
  <c r="C248" i="9"/>
  <c r="O233" i="9"/>
  <c r="L233" i="9"/>
  <c r="J233" i="9"/>
  <c r="I233" i="9"/>
  <c r="C233" i="9"/>
  <c r="O219" i="9"/>
  <c r="L219" i="9"/>
  <c r="J219" i="9"/>
  <c r="G219" i="9"/>
  <c r="Q208" i="9"/>
  <c r="P208" i="9"/>
  <c r="O208" i="9"/>
  <c r="L208" i="9"/>
  <c r="J208" i="9"/>
  <c r="I208" i="9"/>
  <c r="G208" i="9"/>
  <c r="O316" i="9" s="1"/>
  <c r="C208" i="9"/>
  <c r="O193" i="9"/>
  <c r="M193" i="9"/>
  <c r="K193" i="9"/>
  <c r="I193" i="9"/>
  <c r="C193" i="9"/>
  <c r="N316" i="9" s="1"/>
  <c r="P179" i="9"/>
  <c r="O179" i="9"/>
  <c r="L179" i="9"/>
  <c r="J179" i="9"/>
  <c r="I179" i="9"/>
  <c r="G179" i="9"/>
  <c r="O162" i="9"/>
  <c r="M162" i="9"/>
  <c r="L162" i="9"/>
  <c r="J162" i="9"/>
  <c r="I162" i="9"/>
  <c r="G162" i="9"/>
  <c r="E162" i="9"/>
  <c r="D162" i="9"/>
  <c r="C162" i="9"/>
  <c r="Q148" i="9"/>
  <c r="O148" i="9"/>
  <c r="M148" i="9"/>
  <c r="L148" i="9"/>
  <c r="J148" i="9"/>
  <c r="I148" i="9"/>
  <c r="G148" i="9"/>
  <c r="E148" i="9"/>
  <c r="D148" i="9"/>
  <c r="C148" i="9"/>
  <c r="P119" i="9"/>
  <c r="O119" i="9"/>
  <c r="Q119" i="9" s="1"/>
  <c r="L119" i="9"/>
  <c r="K119" i="9"/>
  <c r="I119" i="9"/>
  <c r="G119" i="9"/>
  <c r="F119" i="9"/>
  <c r="E119" i="9"/>
  <c r="D119" i="9"/>
  <c r="C119" i="9"/>
  <c r="O108" i="9"/>
  <c r="R88" i="9"/>
  <c r="M88" i="9"/>
  <c r="L88" i="9"/>
  <c r="K88" i="9"/>
  <c r="I88" i="9"/>
  <c r="G88" i="9"/>
  <c r="E88" i="9"/>
  <c r="D88" i="9"/>
  <c r="C88" i="9"/>
  <c r="O79" i="9"/>
  <c r="M79" i="9"/>
  <c r="L79" i="9"/>
  <c r="K79" i="9"/>
  <c r="I79" i="9"/>
  <c r="G79" i="9"/>
  <c r="F79" i="9"/>
  <c r="E79" i="9"/>
  <c r="D79" i="9"/>
  <c r="C79" i="9"/>
  <c r="O69" i="9"/>
  <c r="L69" i="9"/>
  <c r="K69" i="9"/>
  <c r="J69" i="9"/>
  <c r="I69" i="9"/>
  <c r="G69" i="9"/>
  <c r="F69" i="9"/>
  <c r="E69" i="9"/>
  <c r="D69" i="9"/>
  <c r="C69" i="9"/>
  <c r="Q55" i="9"/>
  <c r="P55" i="9"/>
  <c r="O55" i="9"/>
  <c r="M55" i="9"/>
  <c r="L55" i="9"/>
  <c r="J55" i="9"/>
  <c r="I55" i="9"/>
  <c r="G55" i="9"/>
  <c r="F55" i="9"/>
  <c r="D55" i="9"/>
  <c r="C55" i="9"/>
  <c r="O43" i="9"/>
  <c r="M43" i="9"/>
  <c r="L43" i="9"/>
  <c r="J43" i="9"/>
  <c r="I43" i="9"/>
  <c r="G43" i="9"/>
  <c r="F43" i="9"/>
  <c r="E43" i="9"/>
  <c r="D43" i="9"/>
  <c r="C43" i="9"/>
  <c r="O24" i="9"/>
  <c r="W2" i="9" s="1"/>
  <c r="L24" i="9"/>
  <c r="J24" i="9"/>
  <c r="I24" i="9"/>
  <c r="D24" i="9"/>
  <c r="C24" i="9"/>
  <c r="P9" i="9"/>
  <c r="O9" i="9"/>
  <c r="Q9" i="9" s="1"/>
  <c r="L9" i="9"/>
  <c r="J9" i="9"/>
  <c r="I9" i="9"/>
  <c r="G9" i="9"/>
  <c r="E9" i="9"/>
  <c r="D9" i="9"/>
  <c r="C9" i="9"/>
  <c r="P327" i="8"/>
  <c r="Q327" i="8" s="1"/>
  <c r="O327" i="8"/>
  <c r="M327" i="8"/>
  <c r="L327" i="8"/>
  <c r="J327" i="8"/>
  <c r="I327" i="8"/>
  <c r="G327" i="8"/>
  <c r="D327" i="8"/>
  <c r="C327" i="8"/>
  <c r="P310" i="8"/>
  <c r="O310" i="8"/>
  <c r="L310" i="8"/>
  <c r="K310" i="8"/>
  <c r="I310" i="8"/>
  <c r="E310" i="8"/>
  <c r="D310" i="8"/>
  <c r="O301" i="8"/>
  <c r="M301" i="8"/>
  <c r="L301" i="8"/>
  <c r="J301" i="8"/>
  <c r="I301" i="8"/>
  <c r="G301" i="8"/>
  <c r="F301" i="8"/>
  <c r="E301" i="8"/>
  <c r="D301" i="8"/>
  <c r="C301" i="8"/>
  <c r="P282" i="8"/>
  <c r="O282" i="8"/>
  <c r="M282" i="8"/>
  <c r="L282" i="8"/>
  <c r="J282" i="8"/>
  <c r="I282" i="8"/>
  <c r="D282" i="8"/>
  <c r="C282" i="8"/>
  <c r="P271" i="8"/>
  <c r="O271" i="8"/>
  <c r="M271" i="8"/>
  <c r="L271" i="8"/>
  <c r="J271" i="8"/>
  <c r="I271" i="8"/>
  <c r="G271" i="8"/>
  <c r="F271" i="8"/>
  <c r="E271" i="8"/>
  <c r="D271" i="8"/>
  <c r="C271" i="8"/>
  <c r="O263" i="8"/>
  <c r="L263" i="8"/>
  <c r="J263" i="8"/>
  <c r="I263" i="8"/>
  <c r="G263" i="8"/>
  <c r="E263" i="8"/>
  <c r="D263" i="8"/>
  <c r="P249" i="8"/>
  <c r="L249" i="8"/>
  <c r="J249" i="8"/>
  <c r="I249" i="8"/>
  <c r="G249" i="8"/>
  <c r="E249" i="8"/>
  <c r="D249" i="8"/>
  <c r="C249" i="8"/>
  <c r="O237" i="8"/>
  <c r="L237" i="8"/>
  <c r="E237" i="8"/>
  <c r="Q232" i="8"/>
  <c r="P232" i="8"/>
  <c r="O232" i="8"/>
  <c r="M232" i="8"/>
  <c r="L232" i="8"/>
  <c r="J232" i="8"/>
  <c r="I232" i="8"/>
  <c r="H232" i="8"/>
  <c r="G232" i="8"/>
  <c r="F232" i="8"/>
  <c r="E232" i="8"/>
  <c r="D232" i="8"/>
  <c r="C232" i="8"/>
  <c r="O217" i="8"/>
  <c r="M217" i="8"/>
  <c r="L217" i="8"/>
  <c r="J217" i="8"/>
  <c r="I217" i="8"/>
  <c r="G217" i="8"/>
  <c r="E217" i="8"/>
  <c r="D217" i="8"/>
  <c r="C217" i="8"/>
  <c r="O212" i="8"/>
  <c r="L212" i="8"/>
  <c r="J212" i="8"/>
  <c r="I212" i="8"/>
  <c r="G212" i="8"/>
  <c r="C212" i="8"/>
  <c r="O197" i="8"/>
  <c r="M197" i="8"/>
  <c r="L197" i="8"/>
  <c r="J197" i="8"/>
  <c r="I197" i="8"/>
  <c r="G197" i="8"/>
  <c r="E197" i="8"/>
  <c r="D197" i="8"/>
  <c r="C197" i="8"/>
  <c r="O183" i="8"/>
  <c r="M183" i="8"/>
  <c r="L183" i="8"/>
  <c r="K183" i="8"/>
  <c r="J183" i="8"/>
  <c r="I183" i="8"/>
  <c r="G183" i="8"/>
  <c r="D183" i="8"/>
  <c r="C183" i="8"/>
  <c r="O172" i="8"/>
  <c r="M172" i="8"/>
  <c r="J172" i="8"/>
  <c r="I172" i="8"/>
  <c r="G172" i="8"/>
  <c r="C172" i="8"/>
  <c r="P159" i="8"/>
  <c r="O159" i="8"/>
  <c r="M159" i="8"/>
  <c r="L159" i="8"/>
  <c r="J159" i="8"/>
  <c r="I159" i="8"/>
  <c r="G159" i="8"/>
  <c r="E159" i="8"/>
  <c r="D159" i="8"/>
  <c r="C159" i="8"/>
  <c r="O147" i="8"/>
  <c r="M147" i="8"/>
  <c r="L147" i="8"/>
  <c r="J147" i="8"/>
  <c r="I147" i="8"/>
  <c r="G147" i="8"/>
  <c r="E147" i="8"/>
  <c r="D147" i="8"/>
  <c r="C147" i="8"/>
  <c r="O133" i="8"/>
  <c r="M133" i="8"/>
  <c r="L133" i="8"/>
  <c r="J133" i="8"/>
  <c r="I133" i="8"/>
  <c r="G133" i="8"/>
  <c r="F133" i="8"/>
  <c r="E133" i="8"/>
  <c r="D133" i="8"/>
  <c r="C133" i="8"/>
  <c r="P115" i="8"/>
  <c r="O115" i="8"/>
  <c r="L115" i="8"/>
  <c r="K115" i="8"/>
  <c r="J115" i="8"/>
  <c r="I115" i="8"/>
  <c r="G115" i="8"/>
  <c r="F115" i="8"/>
  <c r="E115" i="8"/>
  <c r="D115" i="8"/>
  <c r="C115" i="8"/>
  <c r="P102" i="8"/>
  <c r="O102" i="8"/>
  <c r="M102" i="8"/>
  <c r="L102" i="8"/>
  <c r="K102" i="8"/>
  <c r="J102" i="8"/>
  <c r="I102" i="8"/>
  <c r="G102" i="8"/>
  <c r="F102" i="8"/>
  <c r="E102" i="8"/>
  <c r="D102" i="8"/>
  <c r="C102" i="8"/>
  <c r="P82" i="8"/>
  <c r="Q82" i="8" s="1"/>
  <c r="O82" i="8"/>
  <c r="L82" i="8"/>
  <c r="K82" i="8"/>
  <c r="J82" i="8"/>
  <c r="I82" i="8"/>
  <c r="G82" i="8"/>
  <c r="F82" i="8"/>
  <c r="E82" i="8"/>
  <c r="D82" i="8"/>
  <c r="C82" i="8"/>
  <c r="P65" i="8"/>
  <c r="O65" i="8"/>
  <c r="L65" i="8"/>
  <c r="K65" i="8"/>
  <c r="J65" i="8"/>
  <c r="I65" i="8"/>
  <c r="G65" i="8"/>
  <c r="F65" i="8"/>
  <c r="E65" i="8"/>
  <c r="D65" i="8"/>
  <c r="C65" i="8"/>
  <c r="P55" i="8"/>
  <c r="O55" i="8"/>
  <c r="M55" i="8"/>
  <c r="L55" i="8"/>
  <c r="J55" i="8"/>
  <c r="I55" i="8"/>
  <c r="G55" i="8"/>
  <c r="F55" i="8"/>
  <c r="D55" i="8"/>
  <c r="C55" i="8"/>
  <c r="P42" i="8"/>
  <c r="O42" i="8"/>
  <c r="M42" i="8"/>
  <c r="L42" i="8"/>
  <c r="J42" i="8"/>
  <c r="I42" i="8"/>
  <c r="G42" i="8"/>
  <c r="D42" i="8"/>
  <c r="C42" i="8"/>
  <c r="P27" i="8"/>
  <c r="Q27" i="8" s="1"/>
  <c r="O27" i="8"/>
  <c r="M27" i="8"/>
  <c r="L27" i="8"/>
  <c r="J27" i="8"/>
  <c r="I27" i="8"/>
  <c r="G27" i="8"/>
  <c r="F27" i="8"/>
  <c r="D27" i="8"/>
  <c r="C27" i="8"/>
  <c r="P10" i="8"/>
  <c r="O10" i="8"/>
  <c r="Q10" i="8" s="1"/>
  <c r="L10" i="8"/>
  <c r="J10" i="8"/>
  <c r="I10" i="8"/>
  <c r="G10" i="8"/>
  <c r="E10" i="8"/>
  <c r="D10" i="8"/>
  <c r="C10" i="8"/>
  <c r="W2" i="8"/>
  <c r="P467" i="7"/>
  <c r="M467" i="7"/>
  <c r="L467" i="7"/>
  <c r="J467" i="7"/>
  <c r="I467" i="7"/>
  <c r="G467" i="7"/>
  <c r="D467" i="7"/>
  <c r="C467" i="7"/>
  <c r="Q453" i="7"/>
  <c r="P453" i="7"/>
  <c r="O453" i="7"/>
  <c r="L453" i="7"/>
  <c r="K453" i="7"/>
  <c r="I453" i="7"/>
  <c r="E453" i="7"/>
  <c r="D453" i="7"/>
  <c r="O444" i="7"/>
  <c r="M444" i="7"/>
  <c r="L444" i="7"/>
  <c r="J444" i="7"/>
  <c r="I444" i="7"/>
  <c r="G444" i="7"/>
  <c r="F444" i="7"/>
  <c r="E444" i="7"/>
  <c r="D444" i="7"/>
  <c r="C444" i="7"/>
  <c r="P429" i="7"/>
  <c r="O429" i="7"/>
  <c r="M429" i="7"/>
  <c r="L429" i="7"/>
  <c r="J429" i="7"/>
  <c r="I429" i="7"/>
  <c r="D429" i="7"/>
  <c r="C429" i="7"/>
  <c r="P415" i="7"/>
  <c r="O415" i="7"/>
  <c r="Q415" i="7" s="1"/>
  <c r="M415" i="7"/>
  <c r="L415" i="7"/>
  <c r="J415" i="7"/>
  <c r="I415" i="7"/>
  <c r="G415" i="7"/>
  <c r="F415" i="7"/>
  <c r="E415" i="7"/>
  <c r="D415" i="7"/>
  <c r="C415" i="7"/>
  <c r="O402" i="7"/>
  <c r="L402" i="7"/>
  <c r="J402" i="7"/>
  <c r="I402" i="7"/>
  <c r="G402" i="7"/>
  <c r="E402" i="7"/>
  <c r="D402" i="7"/>
  <c r="P388" i="7"/>
  <c r="O388" i="7"/>
  <c r="Q388" i="7" s="1"/>
  <c r="L388" i="7"/>
  <c r="J388" i="7"/>
  <c r="I388" i="7"/>
  <c r="G388" i="7"/>
  <c r="E388" i="7"/>
  <c r="D388" i="7"/>
  <c r="C388" i="7"/>
  <c r="Q376" i="7"/>
  <c r="O376" i="7"/>
  <c r="L376" i="7"/>
  <c r="E376" i="7"/>
  <c r="P366" i="7"/>
  <c r="Q366" i="7" s="1"/>
  <c r="O366" i="7"/>
  <c r="M366" i="7"/>
  <c r="L366" i="7"/>
  <c r="J366" i="7"/>
  <c r="I366" i="7"/>
  <c r="H366" i="7"/>
  <c r="G366" i="7"/>
  <c r="F366" i="7"/>
  <c r="E366" i="7"/>
  <c r="D366" i="7"/>
  <c r="C366" i="7"/>
  <c r="Q354" i="7"/>
  <c r="O354" i="7"/>
  <c r="M354" i="7"/>
  <c r="L354" i="7"/>
  <c r="J354" i="7"/>
  <c r="I354" i="7"/>
  <c r="G354" i="7"/>
  <c r="E354" i="7"/>
  <c r="D354" i="7"/>
  <c r="C354" i="7"/>
  <c r="P341" i="7"/>
  <c r="O341" i="7"/>
  <c r="Q341" i="7" s="1"/>
  <c r="L341" i="7"/>
  <c r="J341" i="7"/>
  <c r="I341" i="7"/>
  <c r="G341" i="7"/>
  <c r="C341" i="7"/>
  <c r="O322" i="7"/>
  <c r="Q322" i="7" s="1"/>
  <c r="M322" i="7"/>
  <c r="L322" i="7"/>
  <c r="J322" i="7"/>
  <c r="I322" i="7"/>
  <c r="G322" i="7"/>
  <c r="E322" i="7"/>
  <c r="D322" i="7"/>
  <c r="C322" i="7"/>
  <c r="Q304" i="7"/>
  <c r="O304" i="7"/>
  <c r="L304" i="7"/>
  <c r="J304" i="7"/>
  <c r="I304" i="7"/>
  <c r="G304" i="7"/>
  <c r="C304" i="7"/>
  <c r="O289" i="7"/>
  <c r="Q289" i="7" s="1"/>
  <c r="M289" i="7"/>
  <c r="L289" i="7"/>
  <c r="K289" i="7"/>
  <c r="J289" i="7"/>
  <c r="I289" i="7"/>
  <c r="G289" i="7"/>
  <c r="D289" i="7"/>
  <c r="O272" i="7"/>
  <c r="Q272" i="7" s="1"/>
  <c r="L272" i="7"/>
  <c r="K272" i="7"/>
  <c r="J272" i="7"/>
  <c r="I272" i="7"/>
  <c r="E272" i="7"/>
  <c r="O264" i="7"/>
  <c r="Q264" i="7" s="1"/>
  <c r="M264" i="7"/>
  <c r="L264" i="7"/>
  <c r="J264" i="7"/>
  <c r="I264" i="7"/>
  <c r="G264" i="7"/>
  <c r="C264" i="7"/>
  <c r="O242" i="7"/>
  <c r="Q242" i="7" s="1"/>
  <c r="L242" i="7"/>
  <c r="K242" i="7"/>
  <c r="J242" i="7"/>
  <c r="I242" i="7"/>
  <c r="E242" i="7"/>
  <c r="P234" i="7"/>
  <c r="Q234" i="7" s="1"/>
  <c r="O234" i="7"/>
  <c r="M234" i="7"/>
  <c r="L234" i="7"/>
  <c r="J234" i="7"/>
  <c r="I234" i="7"/>
  <c r="G234" i="7"/>
  <c r="E234" i="7"/>
  <c r="D234" i="7"/>
  <c r="C234" i="7"/>
  <c r="P214" i="7"/>
  <c r="Q214" i="7" s="1"/>
  <c r="O214" i="7"/>
  <c r="M214" i="7"/>
  <c r="L214" i="7"/>
  <c r="J214" i="7"/>
  <c r="I214" i="7"/>
  <c r="G214" i="7"/>
  <c r="E214" i="7"/>
  <c r="D214" i="7"/>
  <c r="C214" i="7"/>
  <c r="Q200" i="7"/>
  <c r="P200" i="7"/>
  <c r="O200" i="7"/>
  <c r="M200" i="7"/>
  <c r="L200" i="7"/>
  <c r="J200" i="7"/>
  <c r="I200" i="7"/>
  <c r="G200" i="7"/>
  <c r="F200" i="7"/>
  <c r="E200" i="7"/>
  <c r="D200" i="7"/>
  <c r="C200" i="7"/>
  <c r="Q178" i="7"/>
  <c r="P178" i="7"/>
  <c r="O178" i="7"/>
  <c r="L178" i="7"/>
  <c r="K178" i="7"/>
  <c r="J178" i="7"/>
  <c r="I178" i="7"/>
  <c r="G178" i="7"/>
  <c r="F178" i="7"/>
  <c r="E178" i="7"/>
  <c r="D178" i="7"/>
  <c r="C178" i="7"/>
  <c r="Q162" i="7"/>
  <c r="P162" i="7"/>
  <c r="O162" i="7"/>
  <c r="L162" i="7"/>
  <c r="J162" i="7"/>
  <c r="I162" i="7"/>
  <c r="E162" i="7"/>
  <c r="P153" i="7"/>
  <c r="Q153" i="7" s="1"/>
  <c r="O153" i="7"/>
  <c r="M153" i="7"/>
  <c r="L153" i="7"/>
  <c r="K153" i="7"/>
  <c r="J153" i="7"/>
  <c r="I153" i="7"/>
  <c r="G153" i="7"/>
  <c r="F153" i="7"/>
  <c r="E153" i="7"/>
  <c r="D153" i="7"/>
  <c r="C153" i="7"/>
  <c r="R131" i="7"/>
  <c r="Q131" i="7"/>
  <c r="P131" i="7"/>
  <c r="O131" i="7"/>
  <c r="M131" i="7"/>
  <c r="L131" i="7"/>
  <c r="K131" i="7"/>
  <c r="J131" i="7"/>
  <c r="I131" i="7"/>
  <c r="G131" i="7"/>
  <c r="E131" i="7"/>
  <c r="D131" i="7"/>
  <c r="C131" i="7"/>
  <c r="O112" i="7"/>
  <c r="J112" i="7"/>
  <c r="P101" i="7"/>
  <c r="Q101" i="7" s="1"/>
  <c r="O101" i="7"/>
  <c r="L101" i="7"/>
  <c r="K101" i="7"/>
  <c r="J101" i="7"/>
  <c r="I101" i="7"/>
  <c r="G101" i="7"/>
  <c r="F101" i="7"/>
  <c r="E101" i="7"/>
  <c r="D101" i="7"/>
  <c r="C101" i="7"/>
  <c r="Q84" i="7"/>
  <c r="P84" i="7"/>
  <c r="O84" i="7"/>
  <c r="L84" i="7"/>
  <c r="K84" i="7"/>
  <c r="J84" i="7"/>
  <c r="I84" i="7"/>
  <c r="G84" i="7"/>
  <c r="F84" i="7"/>
  <c r="E84" i="7"/>
  <c r="D84" i="7"/>
  <c r="C84" i="7"/>
  <c r="P70" i="7"/>
  <c r="Q70" i="7" s="1"/>
  <c r="L70" i="7"/>
  <c r="I70" i="7"/>
  <c r="Q59" i="7"/>
  <c r="P59" i="7"/>
  <c r="O59" i="7"/>
  <c r="M59" i="7"/>
  <c r="L59" i="7"/>
  <c r="J59" i="7"/>
  <c r="I59" i="7"/>
  <c r="G59" i="7"/>
  <c r="F59" i="7"/>
  <c r="D59" i="7"/>
  <c r="C59" i="7"/>
  <c r="P44" i="7"/>
  <c r="Q44" i="7" s="1"/>
  <c r="O44" i="7"/>
  <c r="M44" i="7"/>
  <c r="L44" i="7"/>
  <c r="J44" i="7"/>
  <c r="I44" i="7"/>
  <c r="G44" i="7"/>
  <c r="O469" i="7" s="1"/>
  <c r="D44" i="7"/>
  <c r="C44" i="7"/>
  <c r="Q30" i="7"/>
  <c r="P30" i="7"/>
  <c r="O30" i="7"/>
  <c r="M30" i="7"/>
  <c r="L30" i="7"/>
  <c r="J30" i="7"/>
  <c r="I30" i="7"/>
  <c r="G30" i="7"/>
  <c r="F30" i="7"/>
  <c r="D30" i="7"/>
  <c r="C30" i="7"/>
  <c r="N469" i="7" s="1"/>
  <c r="P14" i="7"/>
  <c r="Q14" i="7" s="1"/>
  <c r="O14" i="7"/>
  <c r="L14" i="7"/>
  <c r="J14" i="7"/>
  <c r="J469" i="7" s="1"/>
  <c r="I14" i="7"/>
  <c r="G14" i="7"/>
  <c r="E14" i="7"/>
  <c r="D14" i="7"/>
  <c r="C14" i="7"/>
  <c r="W2" i="7"/>
  <c r="P380" i="6"/>
  <c r="M380" i="6"/>
  <c r="L380" i="6"/>
  <c r="J380" i="6"/>
  <c r="I380" i="6"/>
  <c r="G380" i="6"/>
  <c r="D380" i="6"/>
  <c r="C380" i="6"/>
  <c r="P366" i="6"/>
  <c r="O366" i="6"/>
  <c r="Q366" i="6" s="1"/>
  <c r="L366" i="6"/>
  <c r="K366" i="6"/>
  <c r="I366" i="6"/>
  <c r="E366" i="6"/>
  <c r="D366" i="6"/>
  <c r="O357" i="6"/>
  <c r="M357" i="6"/>
  <c r="L357" i="6"/>
  <c r="J357" i="6"/>
  <c r="I357" i="6"/>
  <c r="G357" i="6"/>
  <c r="F357" i="6"/>
  <c r="E357" i="6"/>
  <c r="D357" i="6"/>
  <c r="C357" i="6"/>
  <c r="P342" i="6"/>
  <c r="O342" i="6"/>
  <c r="M342" i="6"/>
  <c r="L342" i="6"/>
  <c r="J342" i="6"/>
  <c r="I342" i="6"/>
  <c r="D342" i="6"/>
  <c r="C342" i="6"/>
  <c r="Q328" i="6"/>
  <c r="P328" i="6"/>
  <c r="O328" i="6"/>
  <c r="M328" i="6"/>
  <c r="L328" i="6"/>
  <c r="J328" i="6"/>
  <c r="I328" i="6"/>
  <c r="G328" i="6"/>
  <c r="F328" i="6"/>
  <c r="E328" i="6"/>
  <c r="D328" i="6"/>
  <c r="C328" i="6"/>
  <c r="Q313" i="6"/>
  <c r="P313" i="6"/>
  <c r="O313" i="6"/>
  <c r="M313" i="6"/>
  <c r="L313" i="6"/>
  <c r="J313" i="6"/>
  <c r="I313" i="6"/>
  <c r="G313" i="6"/>
  <c r="E313" i="6"/>
  <c r="D313" i="6"/>
  <c r="C313" i="6"/>
  <c r="O298" i="6"/>
  <c r="W2" i="6" s="1"/>
  <c r="L298" i="6"/>
  <c r="J298" i="6"/>
  <c r="I298" i="6"/>
  <c r="G298" i="6"/>
  <c r="E298" i="6"/>
  <c r="D298" i="6"/>
  <c r="C298" i="6"/>
  <c r="Q283" i="6"/>
  <c r="P283" i="6"/>
  <c r="O283" i="6"/>
  <c r="M283" i="6"/>
  <c r="L283" i="6"/>
  <c r="J283" i="6"/>
  <c r="I283" i="6"/>
  <c r="H283" i="6"/>
  <c r="G283" i="6"/>
  <c r="F283" i="6"/>
  <c r="E283" i="6"/>
  <c r="D283" i="6"/>
  <c r="C283" i="6"/>
  <c r="Q272" i="6"/>
  <c r="P272" i="6"/>
  <c r="O272" i="6"/>
  <c r="M272" i="6"/>
  <c r="L272" i="6"/>
  <c r="J272" i="6"/>
  <c r="I272" i="6"/>
  <c r="G272" i="6"/>
  <c r="D272" i="6"/>
  <c r="C272" i="6"/>
  <c r="P259" i="6"/>
  <c r="Q259" i="6" s="1"/>
  <c r="O259" i="6"/>
  <c r="M259" i="6"/>
  <c r="L259" i="6"/>
  <c r="J259" i="6"/>
  <c r="I259" i="6"/>
  <c r="G259" i="6"/>
  <c r="C259" i="6"/>
  <c r="P245" i="6"/>
  <c r="Q245" i="6" s="1"/>
  <c r="O245" i="6"/>
  <c r="M245" i="6"/>
  <c r="L245" i="6"/>
  <c r="J245" i="6"/>
  <c r="I245" i="6"/>
  <c r="G245" i="6"/>
  <c r="E245" i="6"/>
  <c r="D245" i="6"/>
  <c r="C245" i="6"/>
  <c r="Q230" i="6"/>
  <c r="P230" i="6"/>
  <c r="O230" i="6"/>
  <c r="M230" i="6"/>
  <c r="L230" i="6"/>
  <c r="J230" i="6"/>
  <c r="I230" i="6"/>
  <c r="G230" i="6"/>
  <c r="P216" i="6"/>
  <c r="Q216" i="6" s="1"/>
  <c r="O216" i="6"/>
  <c r="L216" i="6"/>
  <c r="J216" i="6"/>
  <c r="J382" i="6" s="1"/>
  <c r="I216" i="6"/>
  <c r="G216" i="6"/>
  <c r="C216" i="6"/>
  <c r="P200" i="6"/>
  <c r="Q200" i="6" s="1"/>
  <c r="O200" i="6"/>
  <c r="M200" i="6"/>
  <c r="L200" i="6"/>
  <c r="J200" i="6"/>
  <c r="L382" i="6" s="1"/>
  <c r="I200" i="6"/>
  <c r="G200" i="6"/>
  <c r="E200" i="6"/>
  <c r="D200" i="6"/>
  <c r="C200" i="6"/>
  <c r="P186" i="6"/>
  <c r="O186" i="6"/>
  <c r="Q186" i="6" s="1"/>
  <c r="L186" i="6"/>
  <c r="J186" i="6"/>
  <c r="I186" i="6"/>
  <c r="G186" i="6"/>
  <c r="O382" i="6" s="1"/>
  <c r="E186" i="6"/>
  <c r="D186" i="6"/>
  <c r="C186" i="6"/>
  <c r="N382" i="6" s="1"/>
  <c r="P172" i="6"/>
  <c r="O172" i="6"/>
  <c r="Q172" i="6" s="1"/>
  <c r="M172" i="6"/>
  <c r="L172" i="6"/>
  <c r="J172" i="6"/>
  <c r="I172" i="6"/>
  <c r="G172" i="6"/>
  <c r="F172" i="6"/>
  <c r="E172" i="6"/>
  <c r="D172" i="6"/>
  <c r="C172" i="6"/>
  <c r="P157" i="6"/>
  <c r="Q157" i="6" s="1"/>
  <c r="O157" i="6"/>
  <c r="M157" i="6"/>
  <c r="L157" i="6"/>
  <c r="K157" i="6"/>
  <c r="J157" i="6"/>
  <c r="I157" i="6"/>
  <c r="G157" i="6"/>
  <c r="F157" i="6"/>
  <c r="E157" i="6"/>
  <c r="D157" i="6"/>
  <c r="C157" i="6"/>
  <c r="P142" i="6"/>
  <c r="Q142" i="6" s="1"/>
  <c r="O142" i="6"/>
  <c r="M142" i="6"/>
  <c r="L142" i="6"/>
  <c r="K142" i="6"/>
  <c r="J142" i="6"/>
  <c r="I142" i="6"/>
  <c r="G142" i="6"/>
  <c r="F142" i="6"/>
  <c r="E142" i="6"/>
  <c r="D142" i="6"/>
  <c r="C142" i="6"/>
  <c r="O121" i="6"/>
  <c r="M121" i="6"/>
  <c r="L121" i="6"/>
  <c r="K121" i="6"/>
  <c r="J121" i="6"/>
  <c r="I121" i="6"/>
  <c r="G121" i="6"/>
  <c r="E121" i="6"/>
  <c r="D121" i="6"/>
  <c r="C121" i="6"/>
  <c r="P107" i="6"/>
  <c r="Q107" i="6" s="1"/>
  <c r="O107" i="6"/>
  <c r="L107" i="6"/>
  <c r="K107" i="6"/>
  <c r="J107" i="6"/>
  <c r="I107" i="6"/>
  <c r="G107" i="6"/>
  <c r="F107" i="6"/>
  <c r="E107" i="6"/>
  <c r="D107" i="6"/>
  <c r="C107" i="6"/>
  <c r="O91" i="6"/>
  <c r="L91" i="6"/>
  <c r="K91" i="6"/>
  <c r="J91" i="6"/>
  <c r="I91" i="6"/>
  <c r="G91" i="6"/>
  <c r="F91" i="6"/>
  <c r="E91" i="6"/>
  <c r="D91" i="6"/>
  <c r="C91" i="6"/>
  <c r="P75" i="6"/>
  <c r="Q75" i="6" s="1"/>
  <c r="O75" i="6"/>
  <c r="M75" i="6"/>
  <c r="L75" i="6"/>
  <c r="J75" i="6"/>
  <c r="I75" i="6"/>
  <c r="G75" i="6"/>
  <c r="F75" i="6"/>
  <c r="D75" i="6"/>
  <c r="C75" i="6"/>
  <c r="P60" i="6"/>
  <c r="O60" i="6"/>
  <c r="Q60" i="6" s="1"/>
  <c r="L60" i="6"/>
  <c r="K60" i="6"/>
  <c r="J60" i="6"/>
  <c r="I60" i="6"/>
  <c r="G60" i="6"/>
  <c r="E60" i="6"/>
  <c r="P52" i="6"/>
  <c r="Q52" i="6" s="1"/>
  <c r="O52" i="6"/>
  <c r="M52" i="6"/>
  <c r="L52" i="6"/>
  <c r="K52" i="6"/>
  <c r="J52" i="6"/>
  <c r="I52" i="6"/>
  <c r="G52" i="6"/>
  <c r="D52" i="6"/>
  <c r="C52" i="6"/>
  <c r="Q38" i="6"/>
  <c r="P38" i="6"/>
  <c r="O38" i="6"/>
  <c r="M38" i="6"/>
  <c r="L38" i="6"/>
  <c r="J38" i="6"/>
  <c r="I38" i="6"/>
  <c r="G38" i="6"/>
  <c r="F38" i="6"/>
  <c r="D38" i="6"/>
  <c r="C38" i="6"/>
  <c r="P21" i="6"/>
  <c r="O21" i="6"/>
  <c r="L21" i="6"/>
  <c r="K21" i="6"/>
  <c r="J21" i="6"/>
  <c r="I21" i="6"/>
  <c r="G21" i="6"/>
  <c r="E21" i="6"/>
  <c r="P16" i="6"/>
  <c r="Q16" i="6" s="1"/>
  <c r="O16" i="6"/>
  <c r="L16" i="6"/>
  <c r="J16" i="6"/>
  <c r="I16" i="6"/>
  <c r="G16" i="6"/>
  <c r="E16" i="6"/>
  <c r="D16" i="6"/>
  <c r="C16" i="6"/>
  <c r="R467" i="5"/>
  <c r="O467" i="5"/>
  <c r="N467" i="5"/>
  <c r="J467" i="5"/>
  <c r="I467" i="5"/>
  <c r="G467" i="5"/>
  <c r="D467" i="5"/>
  <c r="C467" i="5"/>
  <c r="S453" i="5"/>
  <c r="R453" i="5"/>
  <c r="Q453" i="5"/>
  <c r="N453" i="5"/>
  <c r="K453" i="5"/>
  <c r="I453" i="5"/>
  <c r="E453" i="5"/>
  <c r="D453" i="5"/>
  <c r="Q444" i="5"/>
  <c r="O444" i="5"/>
  <c r="N444" i="5"/>
  <c r="J444" i="5"/>
  <c r="I444" i="5"/>
  <c r="G444" i="5"/>
  <c r="F444" i="5"/>
  <c r="E444" i="5"/>
  <c r="D444" i="5"/>
  <c r="C444" i="5"/>
  <c r="R429" i="5"/>
  <c r="Q429" i="5"/>
  <c r="O429" i="5"/>
  <c r="N429" i="5"/>
  <c r="J429" i="5"/>
  <c r="I429" i="5"/>
  <c r="D429" i="5"/>
  <c r="C429" i="5"/>
  <c r="R415" i="5"/>
  <c r="Q415" i="5"/>
  <c r="S415" i="5" s="1"/>
  <c r="O415" i="5"/>
  <c r="N415" i="5"/>
  <c r="J415" i="5"/>
  <c r="I415" i="5"/>
  <c r="G415" i="5"/>
  <c r="F415" i="5"/>
  <c r="E415" i="5"/>
  <c r="D415" i="5"/>
  <c r="C415" i="5"/>
  <c r="Q402" i="5"/>
  <c r="S402" i="5" s="1"/>
  <c r="N402" i="5"/>
  <c r="J402" i="5"/>
  <c r="I402" i="5"/>
  <c r="G402" i="5"/>
  <c r="E402" i="5"/>
  <c r="D402" i="5"/>
  <c r="R386" i="5"/>
  <c r="Q386" i="5"/>
  <c r="N386" i="5"/>
  <c r="I386" i="5"/>
  <c r="G386" i="5"/>
  <c r="E386" i="5"/>
  <c r="D386" i="5"/>
  <c r="C386" i="5"/>
  <c r="S374" i="5"/>
  <c r="Q374" i="5"/>
  <c r="N374" i="5"/>
  <c r="E374" i="5"/>
  <c r="R364" i="5"/>
  <c r="S364" i="5" s="1"/>
  <c r="Q364" i="5"/>
  <c r="O364" i="5"/>
  <c r="N364" i="5"/>
  <c r="J364" i="5"/>
  <c r="I364" i="5"/>
  <c r="H364" i="5"/>
  <c r="G364" i="5"/>
  <c r="F364" i="5"/>
  <c r="E364" i="5"/>
  <c r="D364" i="5"/>
  <c r="C364" i="5"/>
  <c r="R350" i="5"/>
  <c r="Q350" i="5"/>
  <c r="J350" i="5"/>
  <c r="R333" i="5"/>
  <c r="S333" i="5" s="1"/>
  <c r="Q333" i="5"/>
  <c r="N333" i="5"/>
  <c r="K333" i="5"/>
  <c r="I333" i="5"/>
  <c r="E333" i="5"/>
  <c r="D333" i="5"/>
  <c r="R324" i="5"/>
  <c r="S324" i="5" s="1"/>
  <c r="Q324" i="5"/>
  <c r="O324" i="5"/>
  <c r="N324" i="5"/>
  <c r="J324" i="5"/>
  <c r="I324" i="5"/>
  <c r="G324" i="5"/>
  <c r="E324" i="5"/>
  <c r="C324" i="5"/>
  <c r="R309" i="5"/>
  <c r="S309" i="5" s="1"/>
  <c r="Q309" i="5"/>
  <c r="N309" i="5"/>
  <c r="K309" i="5"/>
  <c r="I309" i="5"/>
  <c r="E309" i="5"/>
  <c r="D309" i="5"/>
  <c r="R295" i="5"/>
  <c r="S295" i="5" s="1"/>
  <c r="Q295" i="5"/>
  <c r="N295" i="5"/>
  <c r="J295" i="5"/>
  <c r="I295" i="5"/>
  <c r="G295" i="5"/>
  <c r="E295" i="5"/>
  <c r="C295" i="5"/>
  <c r="S284" i="5"/>
  <c r="S271" i="5"/>
  <c r="N271" i="5"/>
  <c r="K271" i="5"/>
  <c r="J271" i="5"/>
  <c r="I271" i="5"/>
  <c r="R262" i="5"/>
  <c r="E262" i="5"/>
  <c r="C262" i="5"/>
  <c r="S249" i="5"/>
  <c r="Q235" i="5"/>
  <c r="O235" i="5"/>
  <c r="N235" i="5"/>
  <c r="J235" i="5"/>
  <c r="I235" i="5"/>
  <c r="G235" i="5"/>
  <c r="E235" i="5"/>
  <c r="D235" i="5"/>
  <c r="C235" i="5"/>
  <c r="Q221" i="5"/>
  <c r="S221" i="5" s="1"/>
  <c r="N221" i="5"/>
  <c r="K221" i="5"/>
  <c r="J221" i="5"/>
  <c r="I221" i="5"/>
  <c r="G221" i="5"/>
  <c r="E221" i="5"/>
  <c r="D221" i="5"/>
  <c r="S210" i="5"/>
  <c r="Q210" i="5"/>
  <c r="E210" i="5"/>
  <c r="R197" i="5"/>
  <c r="Q197" i="5"/>
  <c r="S197" i="5" s="1"/>
  <c r="O197" i="5"/>
  <c r="N197" i="5"/>
  <c r="J197" i="5"/>
  <c r="I197" i="5"/>
  <c r="G197" i="5"/>
  <c r="F197" i="5"/>
  <c r="E197" i="5"/>
  <c r="D197" i="5"/>
  <c r="C197" i="5"/>
  <c r="Q170" i="5"/>
  <c r="S170" i="5" s="1"/>
  <c r="N170" i="5"/>
  <c r="K170" i="5"/>
  <c r="J170" i="5"/>
  <c r="I170" i="5"/>
  <c r="G170" i="5"/>
  <c r="F170" i="5"/>
  <c r="E170" i="5"/>
  <c r="D170" i="5"/>
  <c r="Q161" i="5"/>
  <c r="Q160" i="5"/>
  <c r="O153" i="5"/>
  <c r="N153" i="5"/>
  <c r="K153" i="5"/>
  <c r="J153" i="5"/>
  <c r="I153" i="5"/>
  <c r="G153" i="5"/>
  <c r="F153" i="5"/>
  <c r="E153" i="5"/>
  <c r="D153" i="5"/>
  <c r="C153" i="5"/>
  <c r="Q148" i="5"/>
  <c r="Q147" i="5"/>
  <c r="Q153" i="5" s="1"/>
  <c r="Q146" i="5"/>
  <c r="Q137" i="5"/>
  <c r="S137" i="5" s="1"/>
  <c r="O137" i="5"/>
  <c r="N137" i="5"/>
  <c r="K137" i="5"/>
  <c r="J137" i="5"/>
  <c r="I137" i="5"/>
  <c r="G137" i="5"/>
  <c r="E137" i="5"/>
  <c r="D137" i="5"/>
  <c r="C137" i="5"/>
  <c r="N124" i="5"/>
  <c r="K124" i="5"/>
  <c r="J124" i="5"/>
  <c r="I124" i="5"/>
  <c r="E124" i="5"/>
  <c r="R469" i="5" s="1"/>
  <c r="D124" i="5"/>
  <c r="Q120" i="5"/>
  <c r="Q119" i="5"/>
  <c r="Q118" i="5"/>
  <c r="Q117" i="5"/>
  <c r="Q116" i="5"/>
  <c r="Q115" i="5"/>
  <c r="S112" i="5"/>
  <c r="R112" i="5"/>
  <c r="Q112" i="5"/>
  <c r="N112" i="5"/>
  <c r="K112" i="5"/>
  <c r="J112" i="5"/>
  <c r="J469" i="5" s="1"/>
  <c r="I112" i="5"/>
  <c r="G112" i="5"/>
  <c r="F112" i="5"/>
  <c r="E112" i="5"/>
  <c r="D112" i="5"/>
  <c r="R89" i="5"/>
  <c r="N89" i="5"/>
  <c r="K89" i="5"/>
  <c r="J89" i="5"/>
  <c r="I89" i="5"/>
  <c r="G89" i="5"/>
  <c r="F89" i="5"/>
  <c r="E89" i="5"/>
  <c r="D89" i="5"/>
  <c r="C89" i="5"/>
  <c r="Q81" i="5"/>
  <c r="S75" i="5"/>
  <c r="Q75" i="5"/>
  <c r="O75" i="5"/>
  <c r="N75" i="5"/>
  <c r="J75" i="5"/>
  <c r="I75" i="5"/>
  <c r="G75" i="5"/>
  <c r="F75" i="5"/>
  <c r="E75" i="5"/>
  <c r="D75" i="5"/>
  <c r="C75" i="5"/>
  <c r="Q62" i="5"/>
  <c r="S62" i="5" s="1"/>
  <c r="N62" i="5"/>
  <c r="J62" i="5"/>
  <c r="I62" i="5"/>
  <c r="E62" i="5"/>
  <c r="S54" i="5"/>
  <c r="R54" i="5"/>
  <c r="Q54" i="5"/>
  <c r="O54" i="5"/>
  <c r="N54" i="5"/>
  <c r="K54" i="5"/>
  <c r="I54" i="5"/>
  <c r="G54" i="5"/>
  <c r="E54" i="5"/>
  <c r="D54" i="5"/>
  <c r="C54" i="5"/>
  <c r="R45" i="5"/>
  <c r="Q45" i="5"/>
  <c r="S45" i="5" s="1"/>
  <c r="O45" i="5"/>
  <c r="N45" i="5"/>
  <c r="J45" i="5"/>
  <c r="I45" i="5"/>
  <c r="G45" i="5"/>
  <c r="F45" i="5"/>
  <c r="D45" i="5"/>
  <c r="C45" i="5"/>
  <c r="S37" i="5"/>
  <c r="Q37" i="5"/>
  <c r="N37" i="5"/>
  <c r="J37" i="5"/>
  <c r="I37" i="5"/>
  <c r="G37" i="5"/>
  <c r="E37" i="5"/>
  <c r="D37" i="5"/>
  <c r="C37" i="5"/>
  <c r="O26" i="5"/>
  <c r="Q26" i="5" s="1"/>
  <c r="K26" i="5"/>
  <c r="J26" i="5"/>
  <c r="H26" i="5"/>
  <c r="G26" i="5"/>
  <c r="D26" i="5"/>
  <c r="C26" i="5"/>
  <c r="Q19" i="5"/>
  <c r="O19" i="5"/>
  <c r="A19" i="13" s="1"/>
  <c r="B19" i="13" s="1"/>
  <c r="C19" i="13" s="1"/>
  <c r="E19" i="5"/>
  <c r="Q470" i="4"/>
  <c r="P470" i="4"/>
  <c r="O470" i="4"/>
  <c r="Q444" i="4"/>
  <c r="P444" i="4"/>
  <c r="O444" i="4"/>
  <c r="E444" i="4"/>
  <c r="P410" i="4"/>
  <c r="J410" i="4"/>
  <c r="I410" i="4"/>
  <c r="H410" i="4"/>
  <c r="G410" i="4"/>
  <c r="E410" i="4"/>
  <c r="D410" i="4"/>
  <c r="O404" i="4"/>
  <c r="O403" i="4"/>
  <c r="O402" i="4"/>
  <c r="O410" i="4" s="1"/>
  <c r="Q410" i="4" s="1"/>
  <c r="P399" i="4"/>
  <c r="K399" i="4"/>
  <c r="J399" i="4"/>
  <c r="H399" i="4"/>
  <c r="G399" i="4"/>
  <c r="E399" i="4"/>
  <c r="D399" i="4"/>
  <c r="C399" i="4"/>
  <c r="O378" i="4"/>
  <c r="O377" i="4"/>
  <c r="O376" i="4"/>
  <c r="O375" i="4"/>
  <c r="O374" i="4"/>
  <c r="O373" i="4"/>
  <c r="O399" i="4" s="1"/>
  <c r="Q399" i="4" s="1"/>
  <c r="P368" i="4"/>
  <c r="O368" i="4"/>
  <c r="H368" i="4"/>
  <c r="G368" i="4"/>
  <c r="D368" i="4"/>
  <c r="Q355" i="4"/>
  <c r="P355" i="4"/>
  <c r="O355" i="4"/>
  <c r="H355" i="4"/>
  <c r="G355" i="4"/>
  <c r="D355" i="4"/>
  <c r="Q342" i="4"/>
  <c r="O342" i="4"/>
  <c r="J342" i="4"/>
  <c r="G342" i="4"/>
  <c r="D342" i="4"/>
  <c r="J331" i="4"/>
  <c r="H331" i="4"/>
  <c r="G331" i="4"/>
  <c r="E331" i="4"/>
  <c r="D331" i="4"/>
  <c r="O321" i="4"/>
  <c r="O331" i="4" s="1"/>
  <c r="Q331" i="4" s="1"/>
  <c r="O320" i="4"/>
  <c r="P315" i="4"/>
  <c r="K315" i="4"/>
  <c r="J315" i="4"/>
  <c r="H315" i="4"/>
  <c r="G315" i="4"/>
  <c r="D315" i="4"/>
  <c r="O312" i="4"/>
  <c r="O309" i="4"/>
  <c r="O308" i="4"/>
  <c r="O315" i="4" s="1"/>
  <c r="Q315" i="4" s="1"/>
  <c r="O300" i="4"/>
  <c r="Q300" i="4" s="1"/>
  <c r="K300" i="4"/>
  <c r="J300" i="4"/>
  <c r="H300" i="4"/>
  <c r="C300" i="4"/>
  <c r="K285" i="4"/>
  <c r="J285" i="4"/>
  <c r="H285" i="4"/>
  <c r="G285" i="4"/>
  <c r="E285" i="4"/>
  <c r="D285" i="4"/>
  <c r="C285" i="4"/>
  <c r="O280" i="4"/>
  <c r="O279" i="4"/>
  <c r="O278" i="4"/>
  <c r="O285" i="4" s="1"/>
  <c r="Q285" i="4" s="1"/>
  <c r="O272" i="4"/>
  <c r="Q272" i="4" s="1"/>
  <c r="H272" i="4"/>
  <c r="G272" i="4"/>
  <c r="C272" i="4"/>
  <c r="J257" i="4"/>
  <c r="H257" i="4"/>
  <c r="E257" i="4"/>
  <c r="D257" i="4"/>
  <c r="O249" i="4"/>
  <c r="O248" i="4"/>
  <c r="O257" i="4" s="1"/>
  <c r="Q257" i="4" s="1"/>
  <c r="O242" i="4"/>
  <c r="Q242" i="4" s="1"/>
  <c r="J242" i="4"/>
  <c r="H242" i="4"/>
  <c r="G242" i="4"/>
  <c r="D242" i="4"/>
  <c r="C242" i="4"/>
  <c r="O239" i="4"/>
  <c r="O225" i="4"/>
  <c r="Q225" i="4" s="1"/>
  <c r="H225" i="4"/>
  <c r="G225" i="4"/>
  <c r="E225" i="4"/>
  <c r="Q212" i="4"/>
  <c r="P212" i="4"/>
  <c r="O212" i="4"/>
  <c r="H212" i="4"/>
  <c r="O201" i="4"/>
  <c r="Q201" i="4" s="1"/>
  <c r="K201" i="4"/>
  <c r="J201" i="4"/>
  <c r="H201" i="4"/>
  <c r="G201" i="4"/>
  <c r="F201" i="4"/>
  <c r="E201" i="4"/>
  <c r="C201" i="4"/>
  <c r="O189" i="4"/>
  <c r="Q189" i="4" s="1"/>
  <c r="D189" i="4"/>
  <c r="P162" i="4"/>
  <c r="O162" i="4"/>
  <c r="Q162" i="4" s="1"/>
  <c r="I162" i="4"/>
  <c r="H162" i="4"/>
  <c r="G162" i="4"/>
  <c r="F162" i="4"/>
  <c r="E162" i="4"/>
  <c r="D162" i="4"/>
  <c r="C162" i="4"/>
  <c r="P142" i="4"/>
  <c r="K142" i="4"/>
  <c r="J142" i="4"/>
  <c r="I142" i="4"/>
  <c r="H142" i="4"/>
  <c r="G142" i="4"/>
  <c r="F142" i="4"/>
  <c r="E142" i="4"/>
  <c r="D142" i="4"/>
  <c r="C142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3" i="4"/>
  <c r="O122" i="4"/>
  <c r="O121" i="4"/>
  <c r="O142" i="4" s="1"/>
  <c r="R105" i="4"/>
  <c r="P105" i="4"/>
  <c r="O105" i="4"/>
  <c r="Q105" i="4" s="1"/>
  <c r="K105" i="4"/>
  <c r="I105" i="4"/>
  <c r="H105" i="4"/>
  <c r="G105" i="4"/>
  <c r="E105" i="4"/>
  <c r="D105" i="4"/>
  <c r="P88" i="4"/>
  <c r="O88" i="4"/>
  <c r="Q88" i="4" s="1"/>
  <c r="J88" i="4"/>
  <c r="I88" i="4"/>
  <c r="H88" i="4"/>
  <c r="G88" i="4"/>
  <c r="F88" i="4"/>
  <c r="E88" i="4"/>
  <c r="D88" i="4"/>
  <c r="C88" i="4"/>
  <c r="P75" i="4"/>
  <c r="O75" i="4"/>
  <c r="Q75" i="4" s="1"/>
  <c r="K75" i="4"/>
  <c r="J75" i="4"/>
  <c r="H75" i="4"/>
  <c r="G75" i="4"/>
  <c r="F75" i="4"/>
  <c r="E75" i="4"/>
  <c r="D75" i="4"/>
  <c r="C75" i="4"/>
  <c r="P58" i="4"/>
  <c r="K58" i="4"/>
  <c r="I58" i="4"/>
  <c r="G58" i="4"/>
  <c r="E58" i="4"/>
  <c r="D58" i="4"/>
  <c r="C58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R36" i="4"/>
  <c r="P36" i="4"/>
  <c r="K36" i="4"/>
  <c r="J36" i="4"/>
  <c r="H36" i="4"/>
  <c r="G36" i="4"/>
  <c r="F36" i="4"/>
  <c r="E36" i="4"/>
  <c r="D36" i="4"/>
  <c r="C36" i="4"/>
  <c r="O28" i="4"/>
  <c r="O36" i="4" s="1"/>
  <c r="Q19" i="4"/>
  <c r="J19" i="4"/>
  <c r="H19" i="4"/>
  <c r="G19" i="4"/>
  <c r="E19" i="4"/>
  <c r="D19" i="4"/>
  <c r="C19" i="4"/>
  <c r="N470" i="4" s="1"/>
  <c r="P367" i="3"/>
  <c r="K367" i="3"/>
  <c r="P365" i="3"/>
  <c r="M365" i="3"/>
  <c r="L365" i="3"/>
  <c r="J365" i="3"/>
  <c r="I365" i="3"/>
  <c r="G365" i="3"/>
  <c r="D365" i="3"/>
  <c r="C365" i="3"/>
  <c r="P351" i="3"/>
  <c r="M351" i="3"/>
  <c r="L351" i="3"/>
  <c r="J351" i="3"/>
  <c r="I351" i="3"/>
  <c r="G351" i="3"/>
  <c r="D351" i="3"/>
  <c r="C351" i="3"/>
  <c r="M337" i="3"/>
  <c r="L337" i="3"/>
  <c r="J337" i="3"/>
  <c r="I337" i="3"/>
  <c r="G337" i="3"/>
  <c r="F337" i="3"/>
  <c r="E337" i="3"/>
  <c r="D337" i="3"/>
  <c r="C337" i="3"/>
  <c r="O327" i="3"/>
  <c r="O326" i="3"/>
  <c r="O325" i="3"/>
  <c r="O337" i="3" s="1"/>
  <c r="Q337" i="3" s="1"/>
  <c r="P319" i="3"/>
  <c r="O319" i="3"/>
  <c r="Q319" i="3" s="1"/>
  <c r="M319" i="3"/>
  <c r="L319" i="3"/>
  <c r="J319" i="3"/>
  <c r="I319" i="3"/>
  <c r="E319" i="3"/>
  <c r="D319" i="3"/>
  <c r="C319" i="3"/>
  <c r="Q307" i="3"/>
  <c r="O307" i="3"/>
  <c r="M307" i="3"/>
  <c r="L307" i="3"/>
  <c r="J307" i="3"/>
  <c r="I307" i="3"/>
  <c r="G307" i="3"/>
  <c r="F307" i="3"/>
  <c r="E307" i="3"/>
  <c r="D307" i="3"/>
  <c r="C307" i="3"/>
  <c r="Q284" i="3"/>
  <c r="E284" i="3"/>
  <c r="D284" i="3"/>
  <c r="P259" i="3"/>
  <c r="O259" i="3"/>
  <c r="Q259" i="3" s="1"/>
  <c r="L259" i="3"/>
  <c r="J259" i="3"/>
  <c r="I259" i="3"/>
  <c r="G259" i="3"/>
  <c r="E259" i="3"/>
  <c r="C259" i="3"/>
  <c r="Q243" i="3"/>
  <c r="P243" i="3"/>
  <c r="H243" i="3"/>
  <c r="F243" i="3"/>
  <c r="E243" i="3"/>
  <c r="D243" i="3"/>
  <c r="C243" i="3"/>
  <c r="P222" i="3"/>
  <c r="M222" i="3"/>
  <c r="L222" i="3"/>
  <c r="J222" i="3"/>
  <c r="I222" i="3"/>
  <c r="G222" i="3"/>
  <c r="D222" i="3"/>
  <c r="C222" i="3"/>
  <c r="O219" i="3"/>
  <c r="O222" i="3" s="1"/>
  <c r="Q222" i="3" s="1"/>
  <c r="P212" i="3"/>
  <c r="M212" i="3"/>
  <c r="L212" i="3"/>
  <c r="K212" i="3"/>
  <c r="J212" i="3"/>
  <c r="I212" i="3"/>
  <c r="G212" i="3"/>
  <c r="E212" i="3"/>
  <c r="C212" i="3"/>
  <c r="O210" i="3"/>
  <c r="O209" i="3"/>
  <c r="O208" i="3"/>
  <c r="O207" i="3"/>
  <c r="O206" i="3"/>
  <c r="O205" i="3"/>
  <c r="O212" i="3" s="1"/>
  <c r="Q212" i="3" s="1"/>
  <c r="P200" i="3"/>
  <c r="O200" i="3"/>
  <c r="Q200" i="3" s="1"/>
  <c r="I200" i="3"/>
  <c r="E200" i="3"/>
  <c r="Q189" i="3"/>
  <c r="P189" i="3"/>
  <c r="O189" i="3"/>
  <c r="P180" i="3"/>
  <c r="L180" i="3"/>
  <c r="J180" i="3"/>
  <c r="I180" i="3"/>
  <c r="G180" i="3"/>
  <c r="D180" i="3"/>
  <c r="C180" i="3"/>
  <c r="O177" i="3"/>
  <c r="O176" i="3"/>
  <c r="O180" i="3" s="1"/>
  <c r="Q180" i="3" s="1"/>
  <c r="P170" i="3"/>
  <c r="L170" i="3"/>
  <c r="J170" i="3"/>
  <c r="J367" i="3" s="1"/>
  <c r="I170" i="3"/>
  <c r="G170" i="3"/>
  <c r="O367" i="3" s="1"/>
  <c r="D170" i="3"/>
  <c r="C170" i="3"/>
  <c r="N367" i="3" s="1"/>
  <c r="O141" i="3"/>
  <c r="O140" i="3"/>
  <c r="O139" i="3"/>
  <c r="O138" i="3"/>
  <c r="O137" i="3"/>
  <c r="O136" i="3"/>
  <c r="O135" i="3"/>
  <c r="O170" i="3" s="1"/>
  <c r="P129" i="3"/>
  <c r="O129" i="3"/>
  <c r="Q129" i="3" s="1"/>
  <c r="M129" i="3"/>
  <c r="L129" i="3"/>
  <c r="J129" i="3"/>
  <c r="I129" i="3"/>
  <c r="G129" i="3"/>
  <c r="E129" i="3"/>
  <c r="D129" i="3"/>
  <c r="C129" i="3"/>
  <c r="P117" i="3"/>
  <c r="Q117" i="3" s="1"/>
  <c r="O117" i="3"/>
  <c r="L117" i="3"/>
  <c r="J117" i="3"/>
  <c r="I117" i="3"/>
  <c r="G117" i="3"/>
  <c r="E117" i="3"/>
  <c r="D117" i="3"/>
  <c r="C117" i="3"/>
  <c r="Q104" i="3"/>
  <c r="P104" i="3"/>
  <c r="O104" i="3"/>
  <c r="M104" i="3"/>
  <c r="L104" i="3"/>
  <c r="J104" i="3"/>
  <c r="I104" i="3"/>
  <c r="H104" i="3"/>
  <c r="G104" i="3"/>
  <c r="F104" i="3"/>
  <c r="E104" i="3"/>
  <c r="D104" i="3"/>
  <c r="C104" i="3"/>
  <c r="P93" i="3"/>
  <c r="O93" i="3"/>
  <c r="Q93" i="3" s="1"/>
  <c r="M93" i="3"/>
  <c r="L93" i="3"/>
  <c r="K93" i="3"/>
  <c r="J93" i="3"/>
  <c r="I93" i="3"/>
  <c r="G93" i="3"/>
  <c r="F93" i="3"/>
  <c r="E93" i="3"/>
  <c r="D93" i="3"/>
  <c r="C93" i="3"/>
  <c r="P77" i="3"/>
  <c r="Q77" i="3" s="1"/>
  <c r="M77" i="3"/>
  <c r="L77" i="3"/>
  <c r="K77" i="3"/>
  <c r="J77" i="3"/>
  <c r="I77" i="3"/>
  <c r="G77" i="3"/>
  <c r="F77" i="3"/>
  <c r="E77" i="3"/>
  <c r="D77" i="3"/>
  <c r="C77" i="3"/>
  <c r="O73" i="3"/>
  <c r="O72" i="3"/>
  <c r="O71" i="3"/>
  <c r="O70" i="3"/>
  <c r="O77" i="3" s="1"/>
  <c r="R63" i="3"/>
  <c r="P63" i="3"/>
  <c r="Q63" i="3" s="1"/>
  <c r="O63" i="3"/>
  <c r="M63" i="3"/>
  <c r="L63" i="3"/>
  <c r="K63" i="3"/>
  <c r="J63" i="3"/>
  <c r="I63" i="3"/>
  <c r="G63" i="3"/>
  <c r="E63" i="3"/>
  <c r="T2" i="3" s="1"/>
  <c r="D63" i="3"/>
  <c r="C63" i="3"/>
  <c r="P51" i="3"/>
  <c r="Q51" i="3" s="1"/>
  <c r="O51" i="3"/>
  <c r="L51" i="3"/>
  <c r="K51" i="3"/>
  <c r="J51" i="3"/>
  <c r="I51" i="3"/>
  <c r="G51" i="3"/>
  <c r="F51" i="3"/>
  <c r="E51" i="3"/>
  <c r="D51" i="3"/>
  <c r="C51" i="3"/>
  <c r="P43" i="3"/>
  <c r="Q43" i="3" s="1"/>
  <c r="O43" i="3"/>
  <c r="M43" i="3"/>
  <c r="L43" i="3"/>
  <c r="J43" i="3"/>
  <c r="I43" i="3"/>
  <c r="G43" i="3"/>
  <c r="F43" i="3"/>
  <c r="D43" i="3"/>
  <c r="C43" i="3"/>
  <c r="P29" i="3"/>
  <c r="O29" i="3"/>
  <c r="S2" i="3" s="1"/>
  <c r="M29" i="3"/>
  <c r="L29" i="3"/>
  <c r="K29" i="3"/>
  <c r="J29" i="3"/>
  <c r="I29" i="3"/>
  <c r="U2" i="3" s="1"/>
  <c r="G29" i="3"/>
  <c r="D29" i="3"/>
  <c r="C29" i="3"/>
  <c r="R15" i="3"/>
  <c r="P15" i="3"/>
  <c r="O15" i="3"/>
  <c r="M15" i="3"/>
  <c r="L15" i="3"/>
  <c r="K15" i="3"/>
  <c r="J15" i="3"/>
  <c r="I15" i="3"/>
  <c r="G15" i="3"/>
  <c r="F15" i="3"/>
  <c r="D15" i="3"/>
  <c r="C15" i="3"/>
  <c r="P7" i="3"/>
  <c r="L7" i="3"/>
  <c r="J7" i="3"/>
  <c r="I7" i="3"/>
  <c r="G7" i="3"/>
  <c r="E7" i="3"/>
  <c r="D7" i="3"/>
  <c r="C7" i="3"/>
  <c r="W2" i="3"/>
  <c r="Q208" i="2"/>
  <c r="P208" i="2"/>
  <c r="O208" i="2"/>
  <c r="M208" i="2"/>
  <c r="L208" i="2"/>
  <c r="J208" i="2"/>
  <c r="G208" i="2"/>
  <c r="D208" i="2"/>
  <c r="C208" i="2"/>
  <c r="E200" i="2"/>
  <c r="P188" i="2"/>
  <c r="M188" i="2"/>
  <c r="L188" i="2"/>
  <c r="K188" i="2"/>
  <c r="I188" i="2"/>
  <c r="G188" i="2"/>
  <c r="D188" i="2"/>
  <c r="C188" i="2"/>
  <c r="P169" i="2"/>
  <c r="P143" i="2"/>
  <c r="Q143" i="2" s="1"/>
  <c r="O143" i="2"/>
  <c r="M143" i="2"/>
  <c r="L143" i="2"/>
  <c r="J143" i="2"/>
  <c r="I143" i="2"/>
  <c r="G143" i="2"/>
  <c r="D143" i="2"/>
  <c r="C143" i="2"/>
  <c r="O132" i="2"/>
  <c r="Q132" i="2" s="1"/>
  <c r="M132" i="2"/>
  <c r="L132" i="2"/>
  <c r="I132" i="2"/>
  <c r="G132" i="2"/>
  <c r="E132" i="2"/>
  <c r="D132" i="2"/>
  <c r="C132" i="2"/>
  <c r="O121" i="2"/>
  <c r="M121" i="2"/>
  <c r="L121" i="2"/>
  <c r="J121" i="2"/>
  <c r="I121" i="2"/>
  <c r="G121" i="2"/>
  <c r="E121" i="2"/>
  <c r="D121" i="2"/>
  <c r="C121" i="2"/>
  <c r="P112" i="2"/>
  <c r="O112" i="2"/>
  <c r="M112" i="2"/>
  <c r="L112" i="2"/>
  <c r="J112" i="2"/>
  <c r="I112" i="2"/>
  <c r="G112" i="2"/>
  <c r="F112" i="2"/>
  <c r="E112" i="2"/>
  <c r="D112" i="2"/>
  <c r="C112" i="2"/>
  <c r="O100" i="2"/>
  <c r="J100" i="2"/>
  <c r="O85" i="2"/>
  <c r="L85" i="2"/>
  <c r="K85" i="2"/>
  <c r="I85" i="2"/>
  <c r="G85" i="2"/>
  <c r="F85" i="2"/>
  <c r="E85" i="2"/>
  <c r="D85" i="2"/>
  <c r="C85" i="2"/>
  <c r="R73" i="2"/>
  <c r="P73" i="2"/>
  <c r="Q73" i="2" s="1"/>
  <c r="O73" i="2"/>
  <c r="M73" i="2"/>
  <c r="L73" i="2"/>
  <c r="K73" i="2"/>
  <c r="J73" i="2"/>
  <c r="I73" i="2"/>
  <c r="G73" i="2"/>
  <c r="E73" i="2"/>
  <c r="D73" i="2"/>
  <c r="C73" i="2"/>
  <c r="P62" i="2"/>
  <c r="O62" i="2"/>
  <c r="M62" i="2"/>
  <c r="L62" i="2"/>
  <c r="J62" i="2"/>
  <c r="I62" i="2"/>
  <c r="G62" i="2"/>
  <c r="F62" i="2"/>
  <c r="D62" i="2"/>
  <c r="C62" i="2"/>
  <c r="O52" i="2"/>
  <c r="M52" i="2"/>
  <c r="L52" i="2"/>
  <c r="J52" i="2"/>
  <c r="I52" i="2"/>
  <c r="G52" i="2"/>
  <c r="E52" i="2"/>
  <c r="D52" i="2"/>
  <c r="C52" i="2"/>
  <c r="P41" i="2"/>
  <c r="O41" i="2"/>
  <c r="M41" i="2"/>
  <c r="K41" i="2"/>
  <c r="J41" i="2"/>
  <c r="G41" i="2"/>
  <c r="D41" i="2"/>
  <c r="C41" i="2"/>
  <c r="P31" i="2"/>
  <c r="O31" i="2"/>
  <c r="Q31" i="2" s="1"/>
  <c r="M31" i="2"/>
  <c r="L31" i="2"/>
  <c r="J31" i="2"/>
  <c r="I31" i="2"/>
  <c r="G31" i="2"/>
  <c r="F31" i="2"/>
  <c r="D31" i="2"/>
  <c r="C31" i="2"/>
  <c r="Q20" i="2"/>
  <c r="O20" i="2"/>
  <c r="M20" i="2"/>
  <c r="L20" i="2"/>
  <c r="J20" i="2"/>
  <c r="I20" i="2"/>
  <c r="G20" i="2"/>
  <c r="D20" i="2"/>
  <c r="C20" i="2"/>
  <c r="P10" i="2"/>
  <c r="O10" i="2"/>
  <c r="Q10" i="2" s="1"/>
  <c r="L10" i="2"/>
  <c r="J10" i="2"/>
  <c r="G10" i="2"/>
  <c r="E10" i="2"/>
  <c r="D10" i="2"/>
  <c r="C10" i="2"/>
  <c r="W2" i="2"/>
  <c r="P257" i="1"/>
  <c r="M257" i="1"/>
  <c r="L257" i="1"/>
  <c r="J257" i="1"/>
  <c r="I257" i="1"/>
  <c r="G257" i="1"/>
  <c r="D257" i="1"/>
  <c r="C257" i="1"/>
  <c r="O243" i="1"/>
  <c r="M243" i="1"/>
  <c r="L243" i="1"/>
  <c r="J243" i="1"/>
  <c r="I243" i="1"/>
  <c r="G243" i="1"/>
  <c r="F243" i="1"/>
  <c r="E243" i="1"/>
  <c r="D243" i="1"/>
  <c r="C243" i="1"/>
  <c r="P228" i="1"/>
  <c r="O228" i="1"/>
  <c r="M228" i="1"/>
  <c r="L228" i="1"/>
  <c r="J228" i="1"/>
  <c r="I228" i="1"/>
  <c r="D228" i="1"/>
  <c r="C228" i="1"/>
  <c r="Q214" i="1"/>
  <c r="P214" i="1"/>
  <c r="O214" i="1"/>
  <c r="M214" i="1"/>
  <c r="L214" i="1"/>
  <c r="J214" i="1"/>
  <c r="I214" i="1"/>
  <c r="G214" i="1"/>
  <c r="F214" i="1"/>
  <c r="E214" i="1"/>
  <c r="D214" i="1"/>
  <c r="C214" i="1"/>
  <c r="O201" i="1"/>
  <c r="L201" i="1"/>
  <c r="J201" i="1"/>
  <c r="I201" i="1"/>
  <c r="G201" i="1"/>
  <c r="E201" i="1"/>
  <c r="D201" i="1"/>
  <c r="P187" i="1"/>
  <c r="O187" i="1"/>
  <c r="Q187" i="1" s="1"/>
  <c r="L187" i="1"/>
  <c r="J187" i="1"/>
  <c r="I187" i="1"/>
  <c r="G187" i="1"/>
  <c r="E187" i="1"/>
  <c r="C187" i="1"/>
  <c r="O174" i="1"/>
  <c r="Q174" i="1" s="1"/>
  <c r="Q166" i="1"/>
  <c r="P166" i="1"/>
  <c r="O166" i="1"/>
  <c r="M166" i="1"/>
  <c r="L166" i="1"/>
  <c r="J166" i="1"/>
  <c r="I166" i="1"/>
  <c r="D166" i="1"/>
  <c r="C166" i="1"/>
  <c r="Q157" i="1"/>
  <c r="P157" i="1"/>
  <c r="O157" i="1"/>
  <c r="M157" i="1"/>
  <c r="L157" i="1"/>
  <c r="J157" i="1"/>
  <c r="I157" i="1"/>
  <c r="G157" i="1"/>
  <c r="C157" i="1"/>
  <c r="N259" i="1" s="1"/>
  <c r="O121" i="1"/>
  <c r="J121" i="1"/>
  <c r="I121" i="1"/>
  <c r="C121" i="1"/>
  <c r="O109" i="1"/>
  <c r="J109" i="1"/>
  <c r="O99" i="1"/>
  <c r="J99" i="1"/>
  <c r="J259" i="1" s="1"/>
  <c r="G99" i="1"/>
  <c r="O88" i="1"/>
  <c r="J88" i="1"/>
  <c r="G88" i="1"/>
  <c r="O76" i="1"/>
  <c r="L76" i="1"/>
  <c r="J76" i="1"/>
  <c r="G76" i="1"/>
  <c r="O64" i="1"/>
  <c r="K64" i="1"/>
  <c r="J64" i="1"/>
  <c r="I64" i="1"/>
  <c r="G64" i="1"/>
  <c r="O259" i="1" s="1"/>
  <c r="F64" i="1"/>
  <c r="E64" i="1"/>
  <c r="D64" i="1"/>
  <c r="O51" i="1"/>
  <c r="J51" i="1"/>
  <c r="O40" i="1"/>
  <c r="P23" i="1"/>
  <c r="O23" i="1"/>
  <c r="M23" i="1"/>
  <c r="L23" i="1"/>
  <c r="K23" i="1"/>
  <c r="J23" i="1"/>
  <c r="I23" i="1"/>
  <c r="G23" i="1"/>
  <c r="D23" i="1"/>
  <c r="C23" i="1"/>
  <c r="R17" i="1"/>
  <c r="P17" i="1"/>
  <c r="O17" i="1"/>
  <c r="W2" i="1" s="1"/>
  <c r="M17" i="1"/>
  <c r="L17" i="1"/>
  <c r="J17" i="1"/>
  <c r="I17" i="1"/>
  <c r="G17" i="1"/>
  <c r="F17" i="1"/>
  <c r="D17" i="1"/>
  <c r="C17" i="1"/>
  <c r="Q8" i="1"/>
  <c r="P8" i="1"/>
  <c r="O8" i="1"/>
  <c r="L8" i="1"/>
  <c r="J8" i="1"/>
  <c r="I8" i="1"/>
  <c r="G8" i="1"/>
  <c r="E8" i="1"/>
  <c r="D8" i="1"/>
  <c r="C8" i="1"/>
  <c r="Q89" i="5" l="1"/>
  <c r="S89" i="5" s="1"/>
  <c r="Q124" i="5"/>
  <c r="S124" i="5" s="1"/>
  <c r="Q469" i="5"/>
  <c r="P469" i="5"/>
  <c r="O58" i="4"/>
  <c r="Q58" i="4" s="1"/>
  <c r="H470" i="4"/>
  <c r="Q36" i="4"/>
  <c r="W2" i="4"/>
  <c r="Y28" i="5"/>
  <c r="S153" i="5"/>
  <c r="Q170" i="3"/>
  <c r="Q142" i="4"/>
  <c r="Q298" i="6"/>
  <c r="Q29" i="3"/>
</calcChain>
</file>

<file path=xl/sharedStrings.xml><?xml version="1.0" encoding="utf-8"?>
<sst xmlns="http://schemas.openxmlformats.org/spreadsheetml/2006/main" count="5932" uniqueCount="821">
  <si>
    <t>Отчет за 11 января 2023</t>
  </si>
  <si>
    <t>№ п/п</t>
  </si>
  <si>
    <t>Остаток на начало дня, руб</t>
  </si>
  <si>
    <t>Врач Грибин А.А.</t>
  </si>
  <si>
    <t>Врач Стратиенко Н.А.</t>
  </si>
  <si>
    <t>УЗИ Кашмина Т.А.</t>
  </si>
  <si>
    <t>Стационар</t>
  </si>
  <si>
    <t>Медикаменты</t>
  </si>
  <si>
    <t xml:space="preserve">Массаж  </t>
  </si>
  <si>
    <t xml:space="preserve">Физио, руб. </t>
  </si>
  <si>
    <t>Капел  уколы</t>
  </si>
  <si>
    <t xml:space="preserve">Итого,за день, руб. </t>
  </si>
  <si>
    <t>Расходы</t>
  </si>
  <si>
    <t>По кассе</t>
  </si>
  <si>
    <t>Приход</t>
  </si>
  <si>
    <t>Лушников</t>
  </si>
  <si>
    <t>Васильева Н.А.</t>
  </si>
  <si>
    <t>Костромина</t>
  </si>
  <si>
    <t>Сазонова</t>
  </si>
  <si>
    <t>ОТЧЁТ ЗА 16.01.2023Г</t>
  </si>
  <si>
    <t>Врач Кашмина Т.А.</t>
  </si>
  <si>
    <t>Вихарева</t>
  </si>
  <si>
    <t>отчёт за 17.01. 2023г</t>
  </si>
  <si>
    <t>ОТЧЁТ ЗА 18.01.2023Г</t>
  </si>
  <si>
    <t>Грашин</t>
  </si>
  <si>
    <t>Шарова</t>
  </si>
  <si>
    <t>ОТЧЁТ ЗА 19.01.2023Г</t>
  </si>
  <si>
    <t>22.958  З.П.</t>
  </si>
  <si>
    <t>лата</t>
  </si>
  <si>
    <t>Морозов</t>
  </si>
  <si>
    <t>Зверькова</t>
  </si>
  <si>
    <t>Разов</t>
  </si>
  <si>
    <t>ОТЧЁТ ЗА 20.01.2023Г</t>
  </si>
  <si>
    <t>М/с Демидова Ю.В.</t>
  </si>
  <si>
    <t xml:space="preserve"> </t>
  </si>
  <si>
    <t>ОТЧЁТ ЗА 23.01.2023Г</t>
  </si>
  <si>
    <t>Врач Гашников Д.А.</t>
  </si>
  <si>
    <t>зар.плата</t>
  </si>
  <si>
    <t>Морозова</t>
  </si>
  <si>
    <t>ОТЧЁТ ЗА 24.01.2023Г</t>
  </si>
  <si>
    <t>Преснухин</t>
  </si>
  <si>
    <t>Хлебников</t>
  </si>
  <si>
    <t>опл 22.12.2022г</t>
  </si>
  <si>
    <t xml:space="preserve">Панина 0 </t>
  </si>
  <si>
    <t>Козлова</t>
  </si>
  <si>
    <t>ОТЧЁТ ЗА 25.01.2023Г</t>
  </si>
  <si>
    <t>30000.</t>
  </si>
  <si>
    <t>Грибин Н.А.</t>
  </si>
  <si>
    <t xml:space="preserve">Зверькова </t>
  </si>
  <si>
    <t>пред 50р</t>
  </si>
  <si>
    <t xml:space="preserve">                                                                          </t>
  </si>
  <si>
    <t>ОТЧЁТ ЗА 26.01.2023Г</t>
  </si>
  <si>
    <t>врач Стратиенко</t>
  </si>
  <si>
    <t>м.с. Демидова</t>
  </si>
  <si>
    <t>459 х.н.</t>
  </si>
  <si>
    <t>800Р. ЗАР.ПЛАТА.</t>
  </si>
  <si>
    <t>Кикадуева</t>
  </si>
  <si>
    <t>ОТЧЁТ ЗА 27.01.2023Г</t>
  </si>
  <si>
    <t>Огневская</t>
  </si>
  <si>
    <t>Кипарина</t>
  </si>
  <si>
    <t>ОТЧЁТ ЗА 30.01.2023Г</t>
  </si>
  <si>
    <t>Виноградов</t>
  </si>
  <si>
    <t>Шкарин</t>
  </si>
  <si>
    <t>Кирпичникова</t>
  </si>
  <si>
    <t>31.01.2023Г</t>
  </si>
  <si>
    <t>врач Кашмина Т.А.</t>
  </si>
  <si>
    <t>2137 р хоз.нужды.</t>
  </si>
  <si>
    <t>Нистратова</t>
  </si>
  <si>
    <t>Кулизин</t>
  </si>
  <si>
    <t>ОТЧЁТ ЗА 03.02.2023Г</t>
  </si>
  <si>
    <t>Врач Кашмина  Т.А.</t>
  </si>
  <si>
    <t>ОТЧЁТ ЗА 06.02.2023Г</t>
  </si>
  <si>
    <t>м/с Демидова</t>
  </si>
  <si>
    <t>Отчет Администртатора за    2022 год.</t>
  </si>
  <si>
    <t>Отчет Администртатора за   2022 год.</t>
  </si>
  <si>
    <t>Отчет Администртатора за  2022 год.</t>
  </si>
  <si>
    <t>Грибин</t>
  </si>
  <si>
    <t>Кашмина</t>
  </si>
  <si>
    <t>Отчет за 01 февраля 2023</t>
  </si>
  <si>
    <t>сертификат</t>
  </si>
  <si>
    <t>Отчет за02 февраля 2023</t>
  </si>
  <si>
    <t>250Р Х.З.</t>
  </si>
  <si>
    <t>СЕРТИФИКАТ</t>
  </si>
  <si>
    <t>Отчет за 03 февраля 2023</t>
  </si>
  <si>
    <t>Киреева</t>
  </si>
  <si>
    <t>Отчет за 06 февраля 2023</t>
  </si>
  <si>
    <t>Отчет за 07 февраля 2023</t>
  </si>
  <si>
    <t>3200 Васильева Н.А. зар.плата</t>
  </si>
  <si>
    <t>Фахрутдинова</t>
  </si>
  <si>
    <t>Кликодуева</t>
  </si>
  <si>
    <t>Отчет за 08 февраля 2023</t>
  </si>
  <si>
    <t>Ушмоткин</t>
  </si>
  <si>
    <t>Кузнецова</t>
  </si>
  <si>
    <t>Отчет администратора за   09  февраля 2021 год.</t>
  </si>
  <si>
    <t>Симонян</t>
  </si>
  <si>
    <t>Отчет администратора за      10     февраля  2021 год.</t>
  </si>
  <si>
    <t>Врач Кашмина Т. А</t>
  </si>
  <si>
    <t>36545 зар.плата</t>
  </si>
  <si>
    <t>12100 Ж.К.Х.</t>
  </si>
  <si>
    <t>по сертификату</t>
  </si>
  <si>
    <t>Стрельцова</t>
  </si>
  <si>
    <t>Отчет за 13 февраля 2023</t>
  </si>
  <si>
    <t>Администратор Мамаева Т.М.</t>
  </si>
  <si>
    <t>Адельфинская</t>
  </si>
  <si>
    <t>ГрибинА.А.</t>
  </si>
  <si>
    <t>414 комиссия Ж.К.Х</t>
  </si>
  <si>
    <t>3айцев</t>
  </si>
  <si>
    <t>ОТЧЁТ ЗА 14.02.2023Г.</t>
  </si>
  <si>
    <t>Врач Быков В.А.</t>
  </si>
  <si>
    <t>Гирудотерапия Шипова Е.А.</t>
  </si>
  <si>
    <t>Лебедев</t>
  </si>
  <si>
    <t>Ремизов</t>
  </si>
  <si>
    <t>Отчёт администратора  на 15 февраля 2021 год.</t>
  </si>
  <si>
    <t>банк</t>
  </si>
  <si>
    <t>Гвоздева</t>
  </si>
  <si>
    <t>Отчёт администратора на  16  февраля 2021 год.</t>
  </si>
  <si>
    <t>Холгин</t>
  </si>
  <si>
    <t>Попова</t>
  </si>
  <si>
    <t>пред 250руб</t>
  </si>
  <si>
    <t>Баранов  Матвей</t>
  </si>
  <si>
    <t>Отчет администратора за  17  февраля 2021 год.</t>
  </si>
  <si>
    <t>Дербенев</t>
  </si>
  <si>
    <t xml:space="preserve"> опл 250р 16.02.</t>
  </si>
  <si>
    <t>Мельников</t>
  </si>
  <si>
    <t>ОТЧЁТ ЗА 20.02.2023Г</t>
  </si>
  <si>
    <t>м.с. Демидова Ю.В.</t>
  </si>
  <si>
    <t>Отчет за 21.02.2023пред.50</t>
  </si>
  <si>
    <t>м.с. Демидова ЮВ.</t>
  </si>
  <si>
    <t>Отчет администратора за   22февраля  2021 год.</t>
  </si>
  <si>
    <t>Отчет за 27 февраля 2023</t>
  </si>
  <si>
    <t>36680 зар.плата</t>
  </si>
  <si>
    <t>Зайцев</t>
  </si>
  <si>
    <t>2670 Г РИБИН Н.А.</t>
  </si>
  <si>
    <t>Статиева</t>
  </si>
  <si>
    <t>пред.150</t>
  </si>
  <si>
    <t>Козырева</t>
  </si>
  <si>
    <t>Печшина</t>
  </si>
  <si>
    <t>Милкина</t>
  </si>
  <si>
    <t>Отчет за 28 февраля 2023</t>
  </si>
  <si>
    <t>Статева</t>
  </si>
  <si>
    <t>опл150 27.02</t>
  </si>
  <si>
    <t>долг100</t>
  </si>
  <si>
    <t>М.С. Демидова</t>
  </si>
  <si>
    <t>Отчет за 01 марта 2023</t>
  </si>
  <si>
    <t>Массаж</t>
  </si>
  <si>
    <t>Отчет за 02 марта 2023</t>
  </si>
  <si>
    <t>Отчет за 03 марта 2023</t>
  </si>
  <si>
    <t>Васильева</t>
  </si>
  <si>
    <t>Давыдов</t>
  </si>
  <si>
    <t>Грибину</t>
  </si>
  <si>
    <t>Кулева</t>
  </si>
  <si>
    <t>Отчет за 06 марта 2023</t>
  </si>
  <si>
    <t>Врач Гашников</t>
  </si>
  <si>
    <t>Каргопольцева</t>
  </si>
  <si>
    <t>Отчеч за 07 марта 2023</t>
  </si>
  <si>
    <t>Отчет администратора за   09  марта 2022 год.</t>
  </si>
  <si>
    <t>Каргапольцева</t>
  </si>
  <si>
    <t>АК Барс банк</t>
  </si>
  <si>
    <t>Сазанов</t>
  </si>
  <si>
    <t>Отчет за  13 марта 2023</t>
  </si>
  <si>
    <t>магнит</t>
  </si>
  <si>
    <t>Баранова</t>
  </si>
  <si>
    <t>банк з\п</t>
  </si>
  <si>
    <t>Макаров</t>
  </si>
  <si>
    <t>Шульпина</t>
  </si>
  <si>
    <t>Катышева</t>
  </si>
  <si>
    <t>Отчет за14 марта 2023</t>
  </si>
  <si>
    <t>Баранов</t>
  </si>
  <si>
    <t>опл 16.03</t>
  </si>
  <si>
    <t>долг1000</t>
  </si>
  <si>
    <t>Малова</t>
  </si>
  <si>
    <t>Павленков</t>
  </si>
  <si>
    <t>Отчет за15 марта 2023</t>
  </si>
  <si>
    <t>врач Соколов Г.Л.</t>
  </si>
  <si>
    <t>Шумило</t>
  </si>
  <si>
    <t>Отчёт администратора  на 16 марта 2023 год.</t>
  </si>
  <si>
    <t>Отчёт администратора на  17  марта 2023 год.</t>
  </si>
  <si>
    <t>м.с.  Демидова</t>
  </si>
  <si>
    <t>АК Барс</t>
  </si>
  <si>
    <t>банк зарплата</t>
  </si>
  <si>
    <t>Кирова</t>
  </si>
  <si>
    <t>Отчет администратора за  18  марта 2023 год.</t>
  </si>
  <si>
    <t>Врач Цыбизов А.И.</t>
  </si>
  <si>
    <t>Луцай</t>
  </si>
  <si>
    <t>Лапин</t>
  </si>
  <si>
    <t>Лапина</t>
  </si>
  <si>
    <t>Карлова</t>
  </si>
  <si>
    <t>Гуранда</t>
  </si>
  <si>
    <t>Кострюлина</t>
  </si>
  <si>
    <t>имя</t>
  </si>
  <si>
    <t>Петрова</t>
  </si>
  <si>
    <t>Ливякова</t>
  </si>
  <si>
    <t>Антонова</t>
  </si>
  <si>
    <t>Трошина</t>
  </si>
  <si>
    <t>Булганина</t>
  </si>
  <si>
    <t>Майорова</t>
  </si>
  <si>
    <t>Кузина</t>
  </si>
  <si>
    <t>Шаркова</t>
  </si>
  <si>
    <t>Мельникова</t>
  </si>
  <si>
    <t>Федина</t>
  </si>
  <si>
    <t>Харченко</t>
  </si>
  <si>
    <t>Соболев</t>
  </si>
  <si>
    <t>Красиловский</t>
  </si>
  <si>
    <t>Некрасова</t>
  </si>
  <si>
    <t>Кокоревская</t>
  </si>
  <si>
    <t>Размашкина</t>
  </si>
  <si>
    <t>Короткова</t>
  </si>
  <si>
    <t>Тетина</t>
  </si>
  <si>
    <t>банк зарпл.</t>
  </si>
  <si>
    <t>Отчет администратора за 20 марта 2023 год.</t>
  </si>
  <si>
    <t xml:space="preserve">Васильева </t>
  </si>
  <si>
    <t>Отчет администратора за  21 марта 2023 год.</t>
  </si>
  <si>
    <t>Цибизов</t>
  </si>
  <si>
    <t>Отчет аминистратора за 22  марта 2023 год.</t>
  </si>
  <si>
    <t>Гостева</t>
  </si>
  <si>
    <t>долг 200</t>
  </si>
  <si>
    <t>опл.24.03</t>
  </si>
  <si>
    <t>возврат</t>
  </si>
  <si>
    <t>Отчет аминистратора за  23  марта 2023 год.</t>
  </si>
  <si>
    <t>Грибина</t>
  </si>
  <si>
    <t>Дубовская</t>
  </si>
  <si>
    <t>грибин  н.а сайт</t>
  </si>
  <si>
    <t>Севрюгина</t>
  </si>
  <si>
    <t>Авдеев</t>
  </si>
  <si>
    <t>Корзунов</t>
  </si>
  <si>
    <t xml:space="preserve">Точилина </t>
  </si>
  <si>
    <t>Отчет администратора за  24  марта  2023 год.</t>
  </si>
  <si>
    <t>Отчет администратора за  25 марта 2023 год.</t>
  </si>
  <si>
    <t>Врач Цибизов А.И.</t>
  </si>
  <si>
    <t>Сидорова И.М.</t>
  </si>
  <si>
    <t xml:space="preserve">имя </t>
  </si>
  <si>
    <t>Отчет администратора за 27  марта 2022 год.</t>
  </si>
  <si>
    <t xml:space="preserve">Администратор Грибин.Васильева </t>
  </si>
  <si>
    <t>Щенникова</t>
  </si>
  <si>
    <t>Бахилы</t>
  </si>
  <si>
    <t>Панкратова</t>
  </si>
  <si>
    <t>Точилина</t>
  </si>
  <si>
    <t>банк зп</t>
  </si>
  <si>
    <t xml:space="preserve"> Статева</t>
  </si>
  <si>
    <t xml:space="preserve">Гужева </t>
  </si>
  <si>
    <t>Тучина</t>
  </si>
  <si>
    <t>Хламова</t>
  </si>
  <si>
    <t>Усеня</t>
  </si>
  <si>
    <t>Отчет администратора за 28  марта 2023 год.</t>
  </si>
  <si>
    <t>Врач Гашников Д А.</t>
  </si>
  <si>
    <t>карта</t>
  </si>
  <si>
    <t>Грибина В.Э.</t>
  </si>
  <si>
    <t>Филлипова</t>
  </si>
  <si>
    <t>Отчет администратора за 29 марта 2023 год.</t>
  </si>
  <si>
    <t>внесла с</t>
  </si>
  <si>
    <t>карты</t>
  </si>
  <si>
    <t>Сазанова</t>
  </si>
  <si>
    <t>Гужева</t>
  </si>
  <si>
    <t>Гришутин</t>
  </si>
  <si>
    <t>Отчет администратора за 30 марта 2023 год.</t>
  </si>
  <si>
    <t>Николай карта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</si>
  <si>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</si>
  <si>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Голубева</t>
  </si>
  <si>
    <t>Отчет администртатора за 31 марта  2022 год.</t>
  </si>
  <si>
    <t>Харламенко</t>
  </si>
  <si>
    <t>Демидова</t>
  </si>
  <si>
    <t>Филиппова</t>
  </si>
  <si>
    <t>Мызалин</t>
  </si>
  <si>
    <t>Васильева карта</t>
  </si>
  <si>
    <t>Ярвикова</t>
  </si>
  <si>
    <t>Отчет администртатора за   марта 2022 год.</t>
  </si>
  <si>
    <t>Отчет Администртатора за  марта 2022 год.</t>
  </si>
  <si>
    <t>Воронин</t>
  </si>
  <si>
    <t>Соколов</t>
  </si>
  <si>
    <t>Быков</t>
  </si>
  <si>
    <t>Стратиенко</t>
  </si>
  <si>
    <t>Отчет администратора за    01 апреля  2023 год.</t>
  </si>
  <si>
    <t>Администратор Сидорова И.М.</t>
  </si>
  <si>
    <t xml:space="preserve">Цибизов </t>
  </si>
  <si>
    <t>Имя</t>
  </si>
  <si>
    <t>Отчет администратора за    03 апреля  2023 год.</t>
  </si>
  <si>
    <t>213-64-90</t>
  </si>
  <si>
    <t>Гусева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</si>
  <si>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</si>
  <si>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воротники</t>
  </si>
  <si>
    <t>Тихонова И.В.</t>
  </si>
  <si>
    <t>Отчет администратора за   04 апреля 2023 год.</t>
  </si>
  <si>
    <t>Отчет администратора за  05 апреля  2023 год.</t>
  </si>
  <si>
    <t xml:space="preserve">Статева </t>
  </si>
  <si>
    <t>Гаврилова</t>
  </si>
  <si>
    <t>Панкратова Е.Г.</t>
  </si>
  <si>
    <t>Панкратова С.В.</t>
  </si>
  <si>
    <t>Тихонова Г.Ю.</t>
  </si>
  <si>
    <t>Отчет администратора за   06  апреля 2023 год.</t>
  </si>
  <si>
    <t>Администратор Грибина В.Э.</t>
  </si>
  <si>
    <t>Кулебанов Н</t>
  </si>
  <si>
    <t>Серовлазова</t>
  </si>
  <si>
    <t>спирт</t>
  </si>
  <si>
    <t>Гаврилова Т.</t>
  </si>
  <si>
    <t>Брянский Е.</t>
  </si>
  <si>
    <t>на карту Грибин</t>
  </si>
  <si>
    <t>Отчет администратора за   7  апреля 2023 год.</t>
  </si>
  <si>
    <t>Кулагина</t>
  </si>
  <si>
    <t>Яровикова</t>
  </si>
  <si>
    <t>Отчет администратора за      08     апреля  2023 год.</t>
  </si>
  <si>
    <t>Ак Барс</t>
  </si>
  <si>
    <t>Отчет администратора за   10   апреля  2023 год.</t>
  </si>
  <si>
    <t xml:space="preserve">Врач Гашников Д.А. </t>
  </si>
  <si>
    <t xml:space="preserve">Администратор </t>
  </si>
  <si>
    <t>банк з/п</t>
  </si>
  <si>
    <t>Хлебникова</t>
  </si>
  <si>
    <t>Кулебанов</t>
  </si>
  <si>
    <t>лекарств.Гр</t>
  </si>
  <si>
    <t>Брянский Е</t>
  </si>
  <si>
    <t>Водопьянова</t>
  </si>
  <si>
    <t>Дианова</t>
  </si>
  <si>
    <t>Панкратова Е.Г</t>
  </si>
  <si>
    <t>Отчет администратора за 11 апреля 2023г.</t>
  </si>
  <si>
    <t>перевод на карту</t>
  </si>
  <si>
    <r>
      <rPr>
        <b/>
        <sz val="10"/>
        <color theme="1"/>
        <rFont val="Arial"/>
      </rPr>
      <t>Администратор Грибина В</t>
    </r>
    <r>
      <rPr>
        <sz val="10"/>
        <color theme="1"/>
        <rFont val="Arial"/>
      </rPr>
      <t>.</t>
    </r>
  </si>
  <si>
    <t>Грибин на карту</t>
  </si>
  <si>
    <t>Рогожина О.А.</t>
  </si>
  <si>
    <t>Отчёт администратора  на 12 апреля 2023 год.</t>
  </si>
  <si>
    <t>Администратор Грибина</t>
  </si>
  <si>
    <t>Грибин А.А</t>
  </si>
  <si>
    <t>Отчёт администратора на  13  апреля 2023 год.</t>
  </si>
  <si>
    <t>Администратор Грибина В.</t>
  </si>
  <si>
    <t>Грибин карта</t>
  </si>
  <si>
    <t>Зельникова</t>
  </si>
  <si>
    <t>Осин</t>
  </si>
  <si>
    <t>Белоусова</t>
  </si>
  <si>
    <t>Отчет администратора за 14  апреля 2023 год.</t>
  </si>
  <si>
    <t xml:space="preserve">                  Лушников</t>
  </si>
  <si>
    <t>кварплата</t>
  </si>
  <si>
    <t>Кирпичева</t>
  </si>
  <si>
    <t>опл.17.04</t>
  </si>
  <si>
    <t>долг 1000</t>
  </si>
  <si>
    <t>Отчет администратора за 17  апреля 2023 год.</t>
  </si>
  <si>
    <t>бактер.пласт.</t>
  </si>
  <si>
    <t>Дмитриева</t>
  </si>
  <si>
    <t>Тихонова Г.Ю</t>
  </si>
  <si>
    <t>Отчет за 18.04.2023</t>
  </si>
  <si>
    <t>Врач Гашников д. А.</t>
  </si>
  <si>
    <t>Медиеаменты</t>
  </si>
  <si>
    <t>Банк АК Барс</t>
  </si>
  <si>
    <t>Кожевникова</t>
  </si>
  <si>
    <t>Рогожина</t>
  </si>
  <si>
    <t>Отчет администратора за 19 апреля 2023</t>
  </si>
  <si>
    <t>Врач Гашников Д. А.</t>
  </si>
  <si>
    <t>краска</t>
  </si>
  <si>
    <t>заправка картриджа</t>
  </si>
  <si>
    <t>Отчет администратора за 20 апреля .2023</t>
  </si>
  <si>
    <t xml:space="preserve">Массаж   </t>
  </si>
  <si>
    <t>перевод Николай</t>
  </si>
  <si>
    <t>Тихонова</t>
  </si>
  <si>
    <t>Отчет администратора за 21апреля 2023</t>
  </si>
  <si>
    <t>Врач Гашников Д.А</t>
  </si>
  <si>
    <t>хоз.товары</t>
  </si>
  <si>
    <t>Отчет администратора за 24  апреля 2023 год.</t>
  </si>
  <si>
    <t>натрия хлорид 9%</t>
  </si>
  <si>
    <t>Юсенкова</t>
  </si>
  <si>
    <t>Володина</t>
  </si>
  <si>
    <t>Леонов</t>
  </si>
  <si>
    <t>Отчет администртатора за 25  апреля 2023 год.</t>
  </si>
  <si>
    <t>Грпибина В.Э</t>
  </si>
  <si>
    <t>Чистякова Т.М.</t>
  </si>
  <si>
    <t>Банк зарпл.</t>
  </si>
  <si>
    <t>Отчет администратора за 26  апреля 2023 год.</t>
  </si>
  <si>
    <t>Юстенькова</t>
  </si>
  <si>
    <t>Отчет администратора за 27  апреля 2023 год.</t>
  </si>
  <si>
    <t>На карту Грибин</t>
  </si>
  <si>
    <t>Чистякова</t>
  </si>
  <si>
    <t>банк зарплата Грибина В.</t>
  </si>
  <si>
    <t>Юстенкова</t>
  </si>
  <si>
    <t>Отчет администратора за 28  апреля 2023 год.</t>
  </si>
  <si>
    <t>Данилова</t>
  </si>
  <si>
    <t>карта Васильева</t>
  </si>
  <si>
    <t>Отчет администратора за 29  апреля 2023 год.</t>
  </si>
  <si>
    <t>Пугачев</t>
  </si>
  <si>
    <t>Баязитов</t>
  </si>
  <si>
    <t>Амосов</t>
  </si>
  <si>
    <t>Шипова</t>
  </si>
  <si>
    <t>Отчет администратора      за 02 мая   2023г</t>
  </si>
  <si>
    <t>Массаж  Лушников</t>
  </si>
  <si>
    <t>пред.350</t>
  </si>
  <si>
    <t>Банк-расходы Грибин</t>
  </si>
  <si>
    <t>Отчет администратора за   03  мая 2023 г</t>
  </si>
  <si>
    <t>чек магазин</t>
  </si>
  <si>
    <t>Грибин сот.</t>
  </si>
  <si>
    <t>Отчет администратора за   04     мая 2023 г</t>
  </si>
  <si>
    <t>опл.10.05</t>
  </si>
  <si>
    <t>долг 50</t>
  </si>
  <si>
    <t>Отчет администратора за 05 мая 2023 г</t>
  </si>
  <si>
    <t>Отчет администратора за 06  мая 2023 г</t>
  </si>
  <si>
    <t>Отчет администратора за 10 мая 2023 г</t>
  </si>
  <si>
    <t>банк зарпл</t>
  </si>
  <si>
    <t>Архипов</t>
  </si>
  <si>
    <t>Отчет администратора за 12 мая 2023 г</t>
  </si>
  <si>
    <t>Никулина</t>
  </si>
  <si>
    <t>Худоян</t>
  </si>
  <si>
    <t>Кондрашов</t>
  </si>
  <si>
    <t>банк зарп.</t>
  </si>
  <si>
    <t>Дрожжин</t>
  </si>
  <si>
    <t>Отчет администратора за  13 мая 2023 год.</t>
  </si>
  <si>
    <t>Цибизов А.И.</t>
  </si>
  <si>
    <t>Отчет администратора за   15 мая 2023 г</t>
  </si>
  <si>
    <t>Дудаков</t>
  </si>
  <si>
    <t>Самарин</t>
  </si>
  <si>
    <t>Отчет администратора за 16 мая 2023 г</t>
  </si>
  <si>
    <t>Цыбизов</t>
  </si>
  <si>
    <t>Отчет администратора за 17 мая 2023 г</t>
  </si>
  <si>
    <t>Грибина В Э.</t>
  </si>
  <si>
    <t>Дементьев</t>
  </si>
  <si>
    <t>Черных</t>
  </si>
  <si>
    <t>Колебанов</t>
  </si>
  <si>
    <t>Грибин банк</t>
  </si>
  <si>
    <t>Широких</t>
  </si>
  <si>
    <t>Отчёт администратора за 19 мая  2023г</t>
  </si>
  <si>
    <t>врач Гашников Д.А.</t>
  </si>
  <si>
    <t>кеналог</t>
  </si>
  <si>
    <t>Белякова</t>
  </si>
  <si>
    <t>Отчёт администратора за 20 мая  2023г</t>
  </si>
  <si>
    <t>Отчет аминистратора  за 22 мая 2023г</t>
  </si>
  <si>
    <t>Максимова</t>
  </si>
  <si>
    <t>Толиков</t>
  </si>
  <si>
    <t>Отчет администратора за 23 мая 2023г</t>
  </si>
  <si>
    <t xml:space="preserve">     </t>
  </si>
  <si>
    <t>Отчет за 24 мая 2023г</t>
  </si>
  <si>
    <t>Федотов</t>
  </si>
  <si>
    <t>Отчет администратора за 26 мая 2023 год</t>
  </si>
  <si>
    <t>Тихонова Г.</t>
  </si>
  <si>
    <t>Чернова</t>
  </si>
  <si>
    <t>Марков</t>
  </si>
  <si>
    <t>Отчет администратора за  27  мая 2023 г</t>
  </si>
  <si>
    <t>Отчет администратора за  29  мая 2023 год</t>
  </si>
  <si>
    <t>з\п банк</t>
  </si>
  <si>
    <t>банк -расходы Грибин</t>
  </si>
  <si>
    <t>карта Грибин</t>
  </si>
  <si>
    <t>Отчет администратора за 30 мая 2023 г</t>
  </si>
  <si>
    <t xml:space="preserve">Врач </t>
  </si>
  <si>
    <t>Куликова</t>
  </si>
  <si>
    <t>Мосалев</t>
  </si>
  <si>
    <t>Отчет администратора за 31   мая 2023 год</t>
  </si>
  <si>
    <t>Говиш</t>
  </si>
  <si>
    <t>Пушкова</t>
  </si>
  <si>
    <t>Отчет администратора за 02  мая 2023г</t>
  </si>
  <si>
    <t>Отчет администратора за    мая 2022 год</t>
  </si>
  <si>
    <t>Отчет администратора за  01   июня  2022 год.</t>
  </si>
  <si>
    <t>М/с Демидова</t>
  </si>
  <si>
    <t>Ремонт кард., УЗИ</t>
  </si>
  <si>
    <t>Хабаров</t>
  </si>
  <si>
    <t>Маланов</t>
  </si>
  <si>
    <t>Волкова</t>
  </si>
  <si>
    <t>Комарова</t>
  </si>
  <si>
    <t>Хомутинина</t>
  </si>
  <si>
    <t>Попиков</t>
  </si>
  <si>
    <t>Демидова Ю.В.</t>
  </si>
  <si>
    <t>Султонбаева</t>
  </si>
  <si>
    <t>Отчет администратора за  02   июня  2022 год.</t>
  </si>
  <si>
    <t>М\с Демидова</t>
  </si>
  <si>
    <t>дова</t>
  </si>
  <si>
    <t>Лекарства</t>
  </si>
  <si>
    <t>Мартынов</t>
  </si>
  <si>
    <t>Голощук</t>
  </si>
  <si>
    <t xml:space="preserve">Глазкова </t>
  </si>
  <si>
    <t>Отчет администратора за  03   июня  2022 год.</t>
  </si>
  <si>
    <t>Хозтовары</t>
  </si>
  <si>
    <t>Толмачева</t>
  </si>
  <si>
    <t>Поздеева</t>
  </si>
  <si>
    <t>Бабкина</t>
  </si>
  <si>
    <t>Скаковская</t>
  </si>
  <si>
    <t>Отчет администратора за   06  июня  2022 год.</t>
  </si>
  <si>
    <t>Куимов</t>
  </si>
  <si>
    <t>Отчет администратора за  07   июня  2022 год.</t>
  </si>
  <si>
    <t>отпускные 10880.64к Лушников</t>
  </si>
  <si>
    <t>10.900 Лушников</t>
  </si>
  <si>
    <t>Кораблев</t>
  </si>
  <si>
    <t>Отчет администратора за  08   июня  2022 год.</t>
  </si>
  <si>
    <t>Васильев</t>
  </si>
  <si>
    <t>Квартплата</t>
  </si>
  <si>
    <t>Кораблёв</t>
  </si>
  <si>
    <t>Красногорская</t>
  </si>
  <si>
    <t>Кутенкова</t>
  </si>
  <si>
    <t>Отчет администратора за  09   июня  2022 год.</t>
  </si>
  <si>
    <t xml:space="preserve">Нистратова </t>
  </si>
  <si>
    <t>Весницкая</t>
  </si>
  <si>
    <t>долг 800</t>
  </si>
  <si>
    <t>Отчет администратора за   10  июня  2022 год.</t>
  </si>
  <si>
    <t>Ремонт медтехники</t>
  </si>
  <si>
    <t>Олисова</t>
  </si>
  <si>
    <t>Долг2350опл.14.06.</t>
  </si>
  <si>
    <t>Бельтюков</t>
  </si>
  <si>
    <t>Цыбряев</t>
  </si>
  <si>
    <t>Отчет администратора за  14   июня  2022 год.</t>
  </si>
  <si>
    <t xml:space="preserve">Кот </t>
  </si>
  <si>
    <t>долг5000опл.15.06.</t>
  </si>
  <si>
    <t>Отчет администратора за   15  июня  2022 год.</t>
  </si>
  <si>
    <t>Аштаев</t>
  </si>
  <si>
    <t>Семевская</t>
  </si>
  <si>
    <t>пред.3000опл.17.06.</t>
  </si>
  <si>
    <t>долг1000опл.16.06.</t>
  </si>
  <si>
    <t>Отчет администратора за   16  июня  2022 год.</t>
  </si>
  <si>
    <t>пред.2350</t>
  </si>
  <si>
    <t>Боброва</t>
  </si>
  <si>
    <t>Отчет администратора за  17   июня  2022 год.</t>
  </si>
  <si>
    <t>пред.3000</t>
  </si>
  <si>
    <t>Отчет администратора за  20  июня  2022 год.</t>
  </si>
  <si>
    <t>Клюкин</t>
  </si>
  <si>
    <t>долг100опл.21.06.</t>
  </si>
  <si>
    <t>Закутаев</t>
  </si>
  <si>
    <t>Измайлова</t>
  </si>
  <si>
    <t>Смоян</t>
  </si>
  <si>
    <t>долг300опл.21.06.</t>
  </si>
  <si>
    <t>Отчет администратора за   21  июня  2022 год.</t>
  </si>
  <si>
    <t>Отчет администратора за  22   июня  2022 год.</t>
  </si>
  <si>
    <t>Колобова</t>
  </si>
  <si>
    <t>Отчет администратора за  23   июня  2022 год.</t>
  </si>
  <si>
    <t>Линская</t>
  </si>
  <si>
    <t>Отчет администратора за  24   июня  2022 год.</t>
  </si>
  <si>
    <t>Хусяинов</t>
  </si>
  <si>
    <t>Отчет администратора за   27  июня  2022 год.</t>
  </si>
  <si>
    <t>Сычева</t>
  </si>
  <si>
    <t>картридж</t>
  </si>
  <si>
    <t>Отчет администратора за  28   июня  2022 год.</t>
  </si>
  <si>
    <t>4000  (аппаратура физио)</t>
  </si>
  <si>
    <t>Карякин</t>
  </si>
  <si>
    <t>Отчет администратора за   29  июня  2022 год.</t>
  </si>
  <si>
    <t>Некоркин</t>
  </si>
  <si>
    <t>Соловьева</t>
  </si>
  <si>
    <t>долг850опл.01.07.</t>
  </si>
  <si>
    <t>Тушнайдер</t>
  </si>
  <si>
    <t>Отчет администратора за  30   июня  2022 год.</t>
  </si>
  <si>
    <t>Смирнов</t>
  </si>
  <si>
    <t>пред250опл.01.07.</t>
  </si>
  <si>
    <t>Отчет администратора за     июня  2022 год.</t>
  </si>
  <si>
    <t>Отчет администратора за  01   июля  2022 год.</t>
  </si>
  <si>
    <t>Боброва Г.</t>
  </si>
  <si>
    <t>Боброва Н.</t>
  </si>
  <si>
    <t>Отчет администратора за  04   июля  2022 год.</t>
  </si>
  <si>
    <t>Борбега</t>
  </si>
  <si>
    <t>Доронин</t>
  </si>
  <si>
    <t>Заверкин</t>
  </si>
  <si>
    <t>Насырьян</t>
  </si>
  <si>
    <t>Отчет администратора за  05   июля  2022 год.</t>
  </si>
  <si>
    <t>Денисова</t>
  </si>
  <si>
    <t>Отчет администратора за   06  июля  2022 год.</t>
  </si>
  <si>
    <t>Воробьева</t>
  </si>
  <si>
    <t>Банк з/пл.</t>
  </si>
  <si>
    <t>Лисина</t>
  </si>
  <si>
    <t>Насырян</t>
  </si>
  <si>
    <t>Боброва Е.</t>
  </si>
  <si>
    <t>пред.1000</t>
  </si>
  <si>
    <t>Тибалов</t>
  </si>
  <si>
    <t>Солдатов</t>
  </si>
  <si>
    <t>Ионова</t>
  </si>
  <si>
    <t>Сидорова</t>
  </si>
  <si>
    <t>Перфилова</t>
  </si>
  <si>
    <t xml:space="preserve"> Бозина Т.И.</t>
  </si>
  <si>
    <t>Отчет администратора за  07   июля 2022 год.</t>
  </si>
  <si>
    <t>Боброва Г.Е.</t>
  </si>
  <si>
    <t>ОПЛ.06.07</t>
  </si>
  <si>
    <t>Отчет администратора за  08   июля  2022 год.</t>
  </si>
  <si>
    <t>БоброваН.</t>
  </si>
  <si>
    <t>БоброваЕ.</t>
  </si>
  <si>
    <t>Красильников</t>
  </si>
  <si>
    <t>Леденева</t>
  </si>
  <si>
    <t>Вакуленко</t>
  </si>
  <si>
    <t>13800з.п. Лушников</t>
  </si>
  <si>
    <t>Радионов</t>
  </si>
  <si>
    <t>Лопаточкина</t>
  </si>
  <si>
    <t>Логинова</t>
  </si>
  <si>
    <t>Илюхин</t>
  </si>
  <si>
    <t>Ермуракий</t>
  </si>
  <si>
    <t>Отчет администратора за  0   июля 2022 год.</t>
  </si>
  <si>
    <t>Отчет администратора за     июля  2022 год.</t>
  </si>
  <si>
    <t>Администратор Васильева Н.А.</t>
  </si>
  <si>
    <t>Отчет администратора за  18   июля  2022 год.</t>
  </si>
  <si>
    <t>Отчет администратора за   19  июля  2022 год.</t>
  </si>
  <si>
    <t>Отчет администратора за  20   июля  2022 год.</t>
  </si>
  <si>
    <t>Отчет администратора за  21   июля  2022 год.</t>
  </si>
  <si>
    <t>Отчет администратора за   22  июля  2022 год.</t>
  </si>
  <si>
    <t>Отчет администратора за  25   июля  2022 год.</t>
  </si>
  <si>
    <t>Отчет администратора за  26   июля  2022 год.</t>
  </si>
  <si>
    <t>Отчет администратора за   27 июля  2022 год.</t>
  </si>
  <si>
    <t>м.с.Демидова Ю.В.</t>
  </si>
  <si>
    <t>Отчет администратора за   28  июля  2022 год.</t>
  </si>
  <si>
    <t>Отчет администратора за  29   июля  2022 год.</t>
  </si>
  <si>
    <t>Отчет администратора за   30  июля  2022 год.</t>
  </si>
  <si>
    <t>Очет администратора за15 августа 2022</t>
  </si>
  <si>
    <t>Балмасова</t>
  </si>
  <si>
    <t>з.п.Грибин</t>
  </si>
  <si>
    <t>Лобова</t>
  </si>
  <si>
    <t>пред.400</t>
  </si>
  <si>
    <t>Отчет администратора за 16 августа</t>
  </si>
  <si>
    <t>Проничев</t>
  </si>
  <si>
    <t>Грибин А.А.</t>
  </si>
  <si>
    <t>Балмазова</t>
  </si>
  <si>
    <t>Федорова</t>
  </si>
  <si>
    <t>долг2050</t>
  </si>
  <si>
    <t>Решетникова</t>
  </si>
  <si>
    <t>Шамина</t>
  </si>
  <si>
    <t>Отчет за 17 августа</t>
  </si>
  <si>
    <t>Беляков</t>
  </si>
  <si>
    <t>пред4050</t>
  </si>
  <si>
    <t>пред500</t>
  </si>
  <si>
    <t>Суслова</t>
  </si>
  <si>
    <t>пред50</t>
  </si>
  <si>
    <t>Отчет за 18 августа</t>
  </si>
  <si>
    <t>опл.17.08</t>
  </si>
  <si>
    <t>Таланцева</t>
  </si>
  <si>
    <t>Отчет за 19 августа</t>
  </si>
  <si>
    <t>Демидова Ю. В.</t>
  </si>
  <si>
    <t>Бобарико</t>
  </si>
  <si>
    <t>отчет за22августа</t>
  </si>
  <si>
    <t>лекарство</t>
  </si>
  <si>
    <t>опл.19.08</t>
  </si>
  <si>
    <t>Захаров</t>
  </si>
  <si>
    <t>опл17.08</t>
  </si>
  <si>
    <t>Соломонова</t>
  </si>
  <si>
    <t>Дмитриев</t>
  </si>
  <si>
    <t>Отчет за23 августа</t>
  </si>
  <si>
    <t>Митяева</t>
  </si>
  <si>
    <t>пред150</t>
  </si>
  <si>
    <t>пред200</t>
  </si>
  <si>
    <t>пред250</t>
  </si>
  <si>
    <t>Отчет за24 августа</t>
  </si>
  <si>
    <t>опл23.08</t>
  </si>
  <si>
    <t>пред 50</t>
  </si>
  <si>
    <t>Кулагин</t>
  </si>
  <si>
    <t>Отчет за 25.08 2202</t>
  </si>
  <si>
    <t>Грибин А.А. з.п.</t>
  </si>
  <si>
    <t xml:space="preserve">Митяева </t>
  </si>
  <si>
    <t>долг 1600</t>
  </si>
  <si>
    <t>опл250 23.08</t>
  </si>
  <si>
    <t>Веренцова</t>
  </si>
  <si>
    <t xml:space="preserve"> Отчет за 26.08 2022г</t>
  </si>
  <si>
    <t>26000 Грибин А.А.</t>
  </si>
  <si>
    <t>ОПЛ 1600 26.08</t>
  </si>
  <si>
    <t>2030р лек-ва</t>
  </si>
  <si>
    <t>Бударагина</t>
  </si>
  <si>
    <t>Отчет за 29.08.2022г</t>
  </si>
  <si>
    <t>Беленко</t>
  </si>
  <si>
    <t>Отчет за 30.08.2022г</t>
  </si>
  <si>
    <t xml:space="preserve">2852руб лек-во </t>
  </si>
  <si>
    <t>отчет за 31 августа</t>
  </si>
  <si>
    <t>отчет за 01 сентября 2022г.</t>
  </si>
  <si>
    <t>Синенко</t>
  </si>
  <si>
    <t>пред50р</t>
  </si>
  <si>
    <t>отчёт за 02.сентября 2022г</t>
  </si>
  <si>
    <t>отчет за 01 сентября 2022 год.</t>
  </si>
  <si>
    <t>Администратор Демидова Ю.В.</t>
  </si>
  <si>
    <t>отчет за 02 сентября 2022 год.</t>
  </si>
  <si>
    <t>Отчёт администратора  за 03.09. 2022 год.</t>
  </si>
  <si>
    <t>Отчет администратора за   06  сентября 2022 год.</t>
  </si>
  <si>
    <t>отчёт за 01 сентября 2022г</t>
  </si>
  <si>
    <t>Отчет администратора за  02  сентября  2022 год.</t>
  </si>
  <si>
    <t>28000 Грибин А.А.</t>
  </si>
  <si>
    <t>4000 СПИРТ</t>
  </si>
  <si>
    <t>Бозина</t>
  </si>
  <si>
    <t>ОТЧЁТ ЗА 05.СЕНТЯБРЯ 2022Г</t>
  </si>
  <si>
    <t>16000Грибин А.А.</t>
  </si>
  <si>
    <t>опл30.08</t>
  </si>
  <si>
    <t>2 СМЕНА ДЕМИДОВА Ю.В.</t>
  </si>
  <si>
    <t>Силантьев</t>
  </si>
  <si>
    <t>Байсаров</t>
  </si>
  <si>
    <t>Отчет за 06 сентября 2022</t>
  </si>
  <si>
    <t>ВрачКашмина Т.А.</t>
  </si>
  <si>
    <t>Опарин</t>
  </si>
  <si>
    <t>ОТЧЁТ ЗА 07.СЕНТЯБРЯ 2022Г</t>
  </si>
  <si>
    <t>10000 Грибин А.А.</t>
  </si>
  <si>
    <t xml:space="preserve">   </t>
  </si>
  <si>
    <t>Петров</t>
  </si>
  <si>
    <t>Шувалов Илья</t>
  </si>
  <si>
    <t>отчёт за 08.сентября 2022г</t>
  </si>
  <si>
    <t>М.С. Демидова Ю.В.</t>
  </si>
  <si>
    <t>15000 Грибин А.А.</t>
  </si>
  <si>
    <t>Краева</t>
  </si>
  <si>
    <t>Махмаджёнов</t>
  </si>
  <si>
    <t>отчёт за</t>
  </si>
  <si>
    <t>Отчет за 09 сентября 2022</t>
  </si>
  <si>
    <t>20900 з.п. Грибин А.А.</t>
  </si>
  <si>
    <t>Отчёт за 12 сентября 2022г</t>
  </si>
  <si>
    <t>Елхова</t>
  </si>
  <si>
    <t>пред350</t>
  </si>
  <si>
    <t>22000 з.п.Грибин А.А.</t>
  </si>
  <si>
    <t>кардиограф</t>
  </si>
  <si>
    <t>Чалков</t>
  </si>
  <si>
    <t>ОТЧЁТ ЗА 13.СЕНТЯБРЯ 2022Г</t>
  </si>
  <si>
    <t>Врач  Кашмина Т.А.</t>
  </si>
  <si>
    <t>Земсков</t>
  </si>
  <si>
    <t>Отчёт за 14 сентября 2022г</t>
  </si>
  <si>
    <t>29000 Грибин А.А.</t>
  </si>
  <si>
    <t>Наумович</t>
  </si>
  <si>
    <t>ОТЧЁТ ЗА15.СЕНТЯБРЯ 2022Г</t>
  </si>
  <si>
    <t>16000 Грибин А.А.</t>
  </si>
  <si>
    <t>ПРЕД 250</t>
  </si>
  <si>
    <t>Минеева</t>
  </si>
  <si>
    <t>Отчет за 16 сентября 2022</t>
  </si>
  <si>
    <t>оплач15.09</t>
  </si>
  <si>
    <t>15000Грибин А.А.</t>
  </si>
  <si>
    <t>отчёт</t>
  </si>
  <si>
    <t>отчёт за 19.сентября 2022г</t>
  </si>
  <si>
    <t>Фоканов</t>
  </si>
  <si>
    <t>Сапожников</t>
  </si>
  <si>
    <t xml:space="preserve">Ашихмина </t>
  </si>
  <si>
    <t>4350 на карту Т.А.</t>
  </si>
  <si>
    <t>4350вернулаКашмина</t>
  </si>
  <si>
    <t>Отчет за 20  сентября 2022</t>
  </si>
  <si>
    <t>Врач Кашмина Т.А</t>
  </si>
  <si>
    <t>Тихомирова</t>
  </si>
  <si>
    <t>опл19 09 22</t>
  </si>
  <si>
    <t>Отчет за 21 сентября 2022</t>
  </si>
  <si>
    <t>Генин</t>
  </si>
  <si>
    <t>Грунина</t>
  </si>
  <si>
    <t>Плеханова</t>
  </si>
  <si>
    <t>Отчет за 22 сентября 2022</t>
  </si>
  <si>
    <t>Отчет за 23 сентября 2022</t>
  </si>
  <si>
    <t>принтер</t>
  </si>
  <si>
    <t>Отчет за 26 сентября 2022</t>
  </si>
  <si>
    <t>з.п. Грибин</t>
  </si>
  <si>
    <t>долг50р</t>
  </si>
  <si>
    <t>Мальцев</t>
  </si>
  <si>
    <t>Рыжакова</t>
  </si>
  <si>
    <t>Русакова</t>
  </si>
  <si>
    <t>возврат1500</t>
  </si>
  <si>
    <t>Отчет за 27 сентября 2022</t>
  </si>
  <si>
    <t>опл 50 р</t>
  </si>
  <si>
    <t>Краюшкина</t>
  </si>
  <si>
    <t>Отчет за 28 сентября 2022</t>
  </si>
  <si>
    <t>6000Грибин А.А.</t>
  </si>
  <si>
    <t>Хантурина</t>
  </si>
  <si>
    <t>ПРЕД 250Р</t>
  </si>
  <si>
    <t>Отчет за29 сентября 2022</t>
  </si>
  <si>
    <t>10000 ГрибинА.А.</t>
  </si>
  <si>
    <t>1776 х.з.</t>
  </si>
  <si>
    <t>опл..</t>
  </si>
  <si>
    <t>опл200 28.09</t>
  </si>
  <si>
    <t>Отчет за 30 сентября 2022</t>
  </si>
  <si>
    <t>20000 Грибин А.А.</t>
  </si>
  <si>
    <t>опл250 28.09</t>
  </si>
  <si>
    <t>Морева</t>
  </si>
  <si>
    <t>Серова</t>
  </si>
  <si>
    <t>Отчет за 03 октября 2022</t>
  </si>
  <si>
    <t>4000 з.п Грибин А.А.</t>
  </si>
  <si>
    <t>25000 Грибин А.А.</t>
  </si>
  <si>
    <t>Галанкина</t>
  </si>
  <si>
    <t xml:space="preserve"> Краюшкина</t>
  </si>
  <si>
    <t>Отчет администратора за    04 октября  2022 год.</t>
  </si>
  <si>
    <t>Духова</t>
  </si>
  <si>
    <t>Отчет администратора за   05 октября 2022 год.</t>
  </si>
  <si>
    <t>37000 Грибин А.А.</t>
  </si>
  <si>
    <t>Корниенко</t>
  </si>
  <si>
    <t>долг2150</t>
  </si>
  <si>
    <t>Егорушкина</t>
  </si>
  <si>
    <t>Отчет администратора за  06 октября 2022 год.</t>
  </si>
  <si>
    <t>М.с Демидова Ю.В.</t>
  </si>
  <si>
    <t>Кругляк</t>
  </si>
  <si>
    <t>опл2150.06.10</t>
  </si>
  <si>
    <t>Галкер</t>
  </si>
  <si>
    <t>Отчет администратора за 7  октября 2022 год.</t>
  </si>
  <si>
    <t>Врач КашминаТ.А.</t>
  </si>
  <si>
    <t>34000 Грибин А.А.</t>
  </si>
  <si>
    <t>Мисакян</t>
  </si>
  <si>
    <t>ПРЕД350</t>
  </si>
  <si>
    <t>Мухин</t>
  </si>
  <si>
    <t>Отчет за 10 октября 2022</t>
  </si>
  <si>
    <t>50000Грибин А.А.</t>
  </si>
  <si>
    <t>ОПЛ. 06.10.22Г</t>
  </si>
  <si>
    <t>Преснякова</t>
  </si>
  <si>
    <t>Ашихмина</t>
  </si>
  <si>
    <t>Якунин</t>
  </si>
  <si>
    <t>Кириллова</t>
  </si>
  <si>
    <t>Отчет администратора за  11 октября 2022 год.</t>
  </si>
  <si>
    <t>5000 Грибин А.А.</t>
  </si>
  <si>
    <t>Отчет администратора за   12   октября  2022 год.</t>
  </si>
  <si>
    <t xml:space="preserve">Галанкина </t>
  </si>
  <si>
    <t>а</t>
  </si>
  <si>
    <t>Сакиян</t>
  </si>
  <si>
    <t>4000 поясвозвратСерова</t>
  </si>
  <si>
    <t>Отчет администратора за    13  октября   2022 год.</t>
  </si>
  <si>
    <t>Отчет за 14 декабря 2022</t>
  </si>
  <si>
    <t>17000 Грибин А.А.</t>
  </si>
  <si>
    <t>Дулина</t>
  </si>
  <si>
    <t xml:space="preserve">Безрукова </t>
  </si>
  <si>
    <t>600 кардриж</t>
  </si>
  <si>
    <t>Подгорнов</t>
  </si>
  <si>
    <t>Малютина</t>
  </si>
  <si>
    <t>ПРЕД650</t>
  </si>
  <si>
    <t>ОТЧЁТ ЗА 15.12.2022Г</t>
  </si>
  <si>
    <t>Безрукова</t>
  </si>
  <si>
    <t>ПРЕД300Р</t>
  </si>
  <si>
    <t>отчёт за 16.12.2022г</t>
  </si>
  <si>
    <t>556р хозн.</t>
  </si>
  <si>
    <t>14000 Грибин А.А.</t>
  </si>
  <si>
    <t>Жукова</t>
  </si>
  <si>
    <t>пред 450</t>
  </si>
  <si>
    <t>ОПЛ15.12.</t>
  </si>
  <si>
    <t>отчёт за 19.12.2022г</t>
  </si>
  <si>
    <t>18000Грибин А.А.</t>
  </si>
  <si>
    <t xml:space="preserve">Готная </t>
  </si>
  <si>
    <t>Стрелков</t>
  </si>
  <si>
    <t>Стрелкова</t>
  </si>
  <si>
    <t>Слепенкова</t>
  </si>
  <si>
    <t>Катявин</t>
  </si>
  <si>
    <t>отчёт за 20.12.2022г</t>
  </si>
  <si>
    <t>18000 Грибин А.А.</t>
  </si>
  <si>
    <t>опл19.12.22г</t>
  </si>
  <si>
    <t>Готная</t>
  </si>
  <si>
    <t>Сметанина</t>
  </si>
  <si>
    <t>ОТЧЁТ ЗА 21.12.2022Г</t>
  </si>
  <si>
    <t>опл20.12.</t>
  </si>
  <si>
    <t>ОТЧЁТ ЗА 22.12.2022Г</t>
  </si>
  <si>
    <t>ОТЧЁТ ЗА 23.12.2022Г</t>
  </si>
  <si>
    <t>38000 Грибин А.А.</t>
  </si>
  <si>
    <t xml:space="preserve">  ОТЧЁТ  ЗА  26.12.2022Г </t>
  </si>
  <si>
    <t>Симагина</t>
  </si>
  <si>
    <t>Отчет за 27 декабря 2022</t>
  </si>
  <si>
    <t>Отчет за 28 декабря 2022</t>
  </si>
  <si>
    <t>Лобастеев</t>
  </si>
  <si>
    <t>Отчет за 29 декабря 2022</t>
  </si>
  <si>
    <t>Отчет за 30 декабря 2022</t>
  </si>
  <si>
    <t>Возврат</t>
  </si>
  <si>
    <t>Май</t>
  </si>
  <si>
    <t>40 %</t>
  </si>
  <si>
    <t>Чистаня прибыль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</si>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</sst>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_-* #,##0.00\ &quot;₽&quot;_-;\-* #,##0.00\ &quot;₽&quot;_-;_-* &quot;-&quot;??\ &quot;₽&quot;_-;_-@"/>
  </numFmts>
  <fonts count="35">
    <font>
      <sz val="11"/>
      <color theme="1"/>
      <name val="Calibri"/>
      <scheme val="minor"/>
    </font>
    <font>
      <b/>
      <sz val="12"/>
      <color rgb="FF800000"/>
      <name val="Arial"/>
    </font>
    <font>
      <sz val="11"/>
      <name val="Calibri"/>
    </font>
    <font>
      <sz val="11"/>
      <color theme="1"/>
      <name val="Calibri"/>
    </font>
    <font>
      <sz val="10"/>
      <color rgb="FFC00000"/>
      <name val="Arial"/>
    </font>
    <font>
      <sz val="10"/>
      <color rgb="FF9900CC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9900CC"/>
      <name val="Calibri"/>
    </font>
    <font>
      <sz val="11"/>
      <color rgb="FFC00000"/>
      <name val="Calibri"/>
    </font>
    <font>
      <sz val="8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sz val="11"/>
      <color rgb="FF7030A0"/>
      <name val="Calibri"/>
    </font>
    <font>
      <sz val="11"/>
      <color rgb="FF0000CC"/>
      <name val="Calibri"/>
    </font>
    <font>
      <sz val="11"/>
      <color rgb="FF0070C0"/>
      <name val="Calibri"/>
    </font>
    <font>
      <b/>
      <sz val="10"/>
      <color rgb="FF9900CC"/>
      <name val="Arial"/>
    </font>
    <font>
      <sz val="11"/>
      <color rgb="FF9900CC"/>
      <name val="Arial"/>
    </font>
    <font>
      <sz val="11"/>
      <color rgb="FF000000"/>
      <name val="Arial"/>
    </font>
    <font>
      <b/>
      <sz val="11"/>
      <color theme="1"/>
      <name val="Arial"/>
    </font>
    <font>
      <sz val="9"/>
      <color theme="1"/>
      <name val="Calibri"/>
    </font>
    <font>
      <sz val="10"/>
      <color rgb="FF7030A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theme="1"/>
      <name val="Arial"/>
    </font>
    <font>
      <sz val="10"/>
      <color theme="1"/>
      <name val="Calibri"/>
    </font>
    <font>
      <sz val="10"/>
      <color rgb="FFFF0000"/>
      <name val="Arial"/>
    </font>
    <font>
      <sz val="10"/>
      <color rgb="FF7030A0"/>
      <name val="Calibri"/>
    </font>
    <font>
      <sz val="12"/>
      <color theme="1"/>
      <name val="Calibri"/>
    </font>
    <font>
      <sz val="11"/>
      <color rgb="FF0F0270"/>
      <name val="Calibri"/>
    </font>
    <font>
      <b/>
      <sz val="11"/>
      <color rgb="FF9900CC"/>
      <name val="Calibri"/>
    </font>
    <font>
      <sz val="11"/>
      <color rgb="FF000000"/>
      <name val="Calibri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4">
    <xf numFmtId="0" fontId="0" fillId="0" borderId="0" xfId="0" applyFont="1" applyAlignment="1"/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8" fillId="0" borderId="0" xfId="0" applyFont="1"/>
    <xf numFmtId="0" fontId="9" fillId="0" borderId="8" xfId="0" applyFont="1" applyBorder="1"/>
    <xf numFmtId="0" fontId="10" fillId="0" borderId="8" xfId="0" applyFont="1" applyBorder="1"/>
    <xf numFmtId="0" fontId="11" fillId="2" borderId="9" xfId="0" applyFont="1" applyFill="1" applyBorder="1" applyAlignment="1">
      <alignment horizontal="center" wrapText="1"/>
    </xf>
    <xf numFmtId="0" fontId="3" fillId="0" borderId="10" xfId="0" applyFont="1" applyBorder="1"/>
    <xf numFmtId="0" fontId="3" fillId="3" borderId="8" xfId="0" applyFont="1" applyFill="1" applyBorder="1"/>
    <xf numFmtId="0" fontId="12" fillId="3" borderId="11" xfId="0" applyFont="1" applyFill="1" applyBorder="1"/>
    <xf numFmtId="0" fontId="3" fillId="3" borderId="11" xfId="0" applyFont="1" applyFill="1" applyBorder="1"/>
    <xf numFmtId="0" fontId="13" fillId="0" borderId="8" xfId="0" applyFont="1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right"/>
    </xf>
    <xf numFmtId="0" fontId="14" fillId="2" borderId="8" xfId="0" applyFont="1" applyFill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2" fillId="0" borderId="8" xfId="0" applyFont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12" fillId="0" borderId="14" xfId="0" applyFont="1" applyBorder="1" applyAlignment="1">
      <alignment horizontal="right"/>
    </xf>
    <xf numFmtId="0" fontId="3" fillId="0" borderId="14" xfId="0" applyFont="1" applyBorder="1"/>
    <xf numFmtId="0" fontId="12" fillId="0" borderId="14" xfId="0" applyFont="1" applyBorder="1"/>
    <xf numFmtId="0" fontId="3" fillId="0" borderId="5" xfId="0" applyFont="1" applyBorder="1"/>
    <xf numFmtId="0" fontId="9" fillId="0" borderId="6" xfId="0" applyFont="1" applyBorder="1"/>
    <xf numFmtId="0" fontId="3" fillId="0" borderId="6" xfId="0" applyFont="1" applyBorder="1"/>
    <xf numFmtId="0" fontId="10" fillId="0" borderId="6" xfId="0" applyFont="1" applyBorder="1"/>
    <xf numFmtId="0" fontId="11" fillId="0" borderId="6" xfId="0" applyFont="1" applyBorder="1"/>
    <xf numFmtId="0" fontId="16" fillId="0" borderId="6" xfId="0" applyFont="1" applyBorder="1"/>
    <xf numFmtId="0" fontId="12" fillId="0" borderId="6" xfId="0" applyFont="1" applyBorder="1"/>
    <xf numFmtId="0" fontId="3" fillId="0" borderId="15" xfId="0" applyFont="1" applyBorder="1"/>
    <xf numFmtId="0" fontId="9" fillId="0" borderId="7" xfId="0" applyFont="1" applyBorder="1"/>
    <xf numFmtId="0" fontId="3" fillId="2" borderId="16" xfId="0" applyFont="1" applyFill="1" applyBorder="1" applyAlignment="1">
      <alignment horizontal="center"/>
    </xf>
    <xf numFmtId="0" fontId="11" fillId="0" borderId="8" xfId="0" applyFont="1" applyBorder="1"/>
    <xf numFmtId="0" fontId="9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1" fillId="2" borderId="8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right"/>
    </xf>
    <xf numFmtId="0" fontId="11" fillId="2" borderId="8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/>
    </xf>
    <xf numFmtId="0" fontId="15" fillId="0" borderId="6" xfId="0" applyFont="1" applyBorder="1"/>
    <xf numFmtId="0" fontId="11" fillId="0" borderId="6" xfId="0" applyFont="1" applyBorder="1" applyAlignment="1">
      <alignment horizontal="center"/>
    </xf>
    <xf numFmtId="0" fontId="9" fillId="0" borderId="15" xfId="0" applyFont="1" applyBorder="1"/>
    <xf numFmtId="0" fontId="16" fillId="0" borderId="8" xfId="0" applyFont="1" applyBorder="1"/>
    <xf numFmtId="0" fontId="17" fillId="0" borderId="8" xfId="0" applyFont="1" applyBorder="1"/>
    <xf numFmtId="0" fontId="12" fillId="0" borderId="8" xfId="0" applyFont="1" applyBorder="1"/>
    <xf numFmtId="0" fontId="3" fillId="3" borderId="17" xfId="0" applyFont="1" applyFill="1" applyBorder="1"/>
    <xf numFmtId="0" fontId="3" fillId="0" borderId="18" xfId="0" applyFont="1" applyBorder="1"/>
    <xf numFmtId="0" fontId="3" fillId="0" borderId="7" xfId="0" applyFont="1" applyBorder="1"/>
    <xf numFmtId="0" fontId="3" fillId="0" borderId="19" xfId="0" applyFont="1" applyBorder="1"/>
    <xf numFmtId="0" fontId="3" fillId="0" borderId="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11" fillId="3" borderId="8" xfId="0" applyFont="1" applyFill="1" applyBorder="1"/>
    <xf numFmtId="0" fontId="11" fillId="0" borderId="14" xfId="0" applyFont="1" applyBorder="1" applyAlignment="1">
      <alignment horizontal="center"/>
    </xf>
    <xf numFmtId="0" fontId="10" fillId="0" borderId="14" xfId="0" applyFont="1" applyBorder="1"/>
    <xf numFmtId="0" fontId="3" fillId="0" borderId="0" xfId="0" applyFont="1"/>
    <xf numFmtId="0" fontId="11" fillId="0" borderId="14" xfId="0" applyFont="1" applyBorder="1"/>
    <xf numFmtId="0" fontId="9" fillId="0" borderId="24" xfId="0" applyFont="1" applyBorder="1"/>
    <xf numFmtId="0" fontId="7" fillId="2" borderId="8" xfId="0" applyFont="1" applyFill="1" applyBorder="1" applyAlignment="1">
      <alignment horizontal="left"/>
    </xf>
    <xf numFmtId="0" fontId="12" fillId="3" borderId="8" xfId="0" applyFont="1" applyFill="1" applyBorder="1"/>
    <xf numFmtId="0" fontId="9" fillId="0" borderId="24" xfId="0" applyFont="1" applyBorder="1" applyAlignment="1">
      <alignment horizontal="center"/>
    </xf>
    <xf numFmtId="0" fontId="3" fillId="0" borderId="25" xfId="0" applyFont="1" applyBorder="1"/>
    <xf numFmtId="0" fontId="13" fillId="0" borderId="14" xfId="0" applyFont="1" applyBorder="1"/>
    <xf numFmtId="0" fontId="15" fillId="0" borderId="8" xfId="0" applyFont="1" applyBorder="1"/>
    <xf numFmtId="0" fontId="11" fillId="0" borderId="8" xfId="0" applyFont="1" applyBorder="1" applyAlignment="1">
      <alignment horizontal="center"/>
    </xf>
    <xf numFmtId="0" fontId="15" fillId="0" borderId="14" xfId="0" applyFont="1" applyBorder="1"/>
    <xf numFmtId="0" fontId="17" fillId="0" borderId="14" xfId="0" applyFont="1" applyBorder="1"/>
    <xf numFmtId="0" fontId="16" fillId="0" borderId="14" xfId="0" applyFont="1" applyBorder="1"/>
    <xf numFmtId="0" fontId="17" fillId="0" borderId="6" xfId="0" applyFont="1" applyBorder="1"/>
    <xf numFmtId="0" fontId="3" fillId="3" borderId="24" xfId="0" applyFont="1" applyFill="1" applyBorder="1"/>
    <xf numFmtId="0" fontId="9" fillId="2" borderId="16" xfId="0" applyFont="1" applyFill="1" applyBorder="1" applyAlignment="1">
      <alignment horizontal="center"/>
    </xf>
    <xf numFmtId="0" fontId="7" fillId="2" borderId="8" xfId="0" applyFont="1" applyFill="1" applyBorder="1"/>
    <xf numFmtId="0" fontId="18" fillId="2" borderId="8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5" fillId="0" borderId="14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26" xfId="0" applyFont="1" applyBorder="1" applyAlignment="1">
      <alignment horizontal="center"/>
    </xf>
    <xf numFmtId="0" fontId="5" fillId="2" borderId="8" xfId="0" applyFont="1" applyFill="1" applyBorder="1" applyAlignment="1">
      <alignment horizontal="right"/>
    </xf>
    <xf numFmtId="0" fontId="19" fillId="2" borderId="6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1" fillId="2" borderId="6" xfId="0" applyFont="1" applyFill="1" applyBorder="1" applyAlignment="1">
      <alignment horizontal="center" wrapText="1"/>
    </xf>
    <xf numFmtId="0" fontId="16" fillId="0" borderId="21" xfId="0" applyFont="1" applyBorder="1"/>
    <xf numFmtId="0" fontId="3" fillId="3" borderId="27" xfId="0" applyFont="1" applyFill="1" applyBorder="1"/>
    <xf numFmtId="0" fontId="10" fillId="3" borderId="8" xfId="0" applyFont="1" applyFill="1" applyBorder="1"/>
    <xf numFmtId="0" fontId="15" fillId="3" borderId="8" xfId="0" applyFont="1" applyFill="1" applyBorder="1"/>
    <xf numFmtId="0" fontId="13" fillId="0" borderId="6" xfId="0" applyFont="1" applyBorder="1"/>
    <xf numFmtId="0" fontId="9" fillId="2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4" fillId="2" borderId="27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right"/>
    </xf>
    <xf numFmtId="0" fontId="14" fillId="2" borderId="27" xfId="0" applyFont="1" applyFill="1" applyBorder="1" applyAlignment="1">
      <alignment horizontal="right"/>
    </xf>
    <xf numFmtId="0" fontId="3" fillId="2" borderId="28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9" fillId="0" borderId="0" xfId="0" applyFont="1"/>
    <xf numFmtId="0" fontId="9" fillId="0" borderId="14" xfId="0" applyFont="1" applyBorder="1"/>
    <xf numFmtId="0" fontId="7" fillId="2" borderId="17" xfId="0" applyFont="1" applyFill="1" applyBorder="1" applyAlignment="1">
      <alignment horizontal="left"/>
    </xf>
    <xf numFmtId="0" fontId="7" fillId="2" borderId="31" xfId="0" applyFont="1" applyFill="1" applyBorder="1" applyAlignment="1">
      <alignment horizontal="left"/>
    </xf>
    <xf numFmtId="0" fontId="7" fillId="2" borderId="32" xfId="0" applyFont="1" applyFill="1" applyBorder="1" applyAlignment="1">
      <alignment horizontal="left"/>
    </xf>
    <xf numFmtId="0" fontId="22" fillId="0" borderId="8" xfId="0" applyFont="1" applyBorder="1"/>
    <xf numFmtId="0" fontId="22" fillId="0" borderId="14" xfId="0" applyFont="1" applyBorder="1"/>
    <xf numFmtId="0" fontId="23" fillId="2" borderId="6" xfId="0" applyFont="1" applyFill="1" applyBorder="1" applyAlignment="1">
      <alignment horizontal="center" wrapText="1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8" xfId="0" applyFont="1" applyBorder="1"/>
    <xf numFmtId="0" fontId="27" fillId="0" borderId="14" xfId="0" applyFont="1" applyBorder="1"/>
    <xf numFmtId="0" fontId="3" fillId="0" borderId="23" xfId="0" applyFont="1" applyBorder="1"/>
    <xf numFmtId="0" fontId="12" fillId="3" borderId="27" xfId="0" applyFont="1" applyFill="1" applyBorder="1"/>
    <xf numFmtId="0" fontId="3" fillId="3" borderId="33" xfId="0" applyFont="1" applyFill="1" applyBorder="1"/>
    <xf numFmtId="0" fontId="17" fillId="0" borderId="8" xfId="0" applyFont="1" applyBorder="1" applyAlignment="1">
      <alignment horizontal="right"/>
    </xf>
    <xf numFmtId="0" fontId="16" fillId="3" borderId="8" xfId="0" applyFont="1" applyFill="1" applyBorder="1"/>
    <xf numFmtId="0" fontId="15" fillId="3" borderId="27" xfId="0" applyFont="1" applyFill="1" applyBorder="1"/>
    <xf numFmtId="0" fontId="11" fillId="3" borderId="27" xfId="0" applyFont="1" applyFill="1" applyBorder="1"/>
    <xf numFmtId="0" fontId="14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17" fillId="3" borderId="27" xfId="0" applyFont="1" applyFill="1" applyBorder="1"/>
    <xf numFmtId="0" fontId="10" fillId="0" borderId="23" xfId="0" applyFont="1" applyBorder="1"/>
    <xf numFmtId="0" fontId="15" fillId="0" borderId="23" xfId="0" applyFont="1" applyBorder="1"/>
    <xf numFmtId="0" fontId="11" fillId="0" borderId="23" xfId="0" applyFont="1" applyBorder="1"/>
    <xf numFmtId="0" fontId="17" fillId="0" borderId="23" xfId="0" applyFont="1" applyBorder="1"/>
    <xf numFmtId="0" fontId="3" fillId="0" borderId="34" xfId="0" applyFont="1" applyBorder="1"/>
    <xf numFmtId="0" fontId="9" fillId="0" borderId="35" xfId="0" applyFont="1" applyBorder="1"/>
    <xf numFmtId="0" fontId="17" fillId="0" borderId="14" xfId="0" applyFont="1" applyBorder="1" applyAlignment="1">
      <alignment horizontal="right"/>
    </xf>
    <xf numFmtId="0" fontId="15" fillId="0" borderId="14" xfId="0" applyFont="1" applyBorder="1" applyAlignment="1">
      <alignment horizontal="left"/>
    </xf>
    <xf numFmtId="0" fontId="9" fillId="0" borderId="23" xfId="0" applyFont="1" applyBorder="1"/>
    <xf numFmtId="164" fontId="3" fillId="0" borderId="8" xfId="0" applyNumberFormat="1" applyFont="1" applyBorder="1"/>
    <xf numFmtId="0" fontId="3" fillId="2" borderId="36" xfId="0" applyFont="1" applyFill="1" applyBorder="1" applyAlignment="1">
      <alignment horizontal="center"/>
    </xf>
    <xf numFmtId="0" fontId="3" fillId="2" borderId="28" xfId="0" applyFont="1" applyFill="1" applyBorder="1" applyAlignment="1">
      <alignment wrapText="1"/>
    </xf>
    <xf numFmtId="0" fontId="3" fillId="2" borderId="28" xfId="0" applyFont="1" applyFill="1" applyBorder="1" applyAlignment="1">
      <alignment horizontal="right" wrapText="1"/>
    </xf>
    <xf numFmtId="0" fontId="5" fillId="2" borderId="28" xfId="0" applyFont="1" applyFill="1" applyBorder="1" applyAlignment="1">
      <alignment horizontal="center" wrapText="1"/>
    </xf>
    <xf numFmtId="0" fontId="23" fillId="0" borderId="37" xfId="0" applyFont="1" applyBorder="1" applyAlignment="1">
      <alignment horizontal="center" wrapText="1"/>
    </xf>
    <xf numFmtId="0" fontId="11" fillId="2" borderId="28" xfId="0" applyFont="1" applyFill="1" applyBorder="1" applyAlignment="1">
      <alignment horizontal="right" wrapText="1"/>
    </xf>
    <xf numFmtId="0" fontId="16" fillId="2" borderId="28" xfId="0" applyFont="1" applyFill="1" applyBorder="1" applyAlignment="1">
      <alignment horizontal="right" wrapText="1"/>
    </xf>
    <xf numFmtId="0" fontId="3" fillId="2" borderId="28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64" fontId="3" fillId="0" borderId="38" xfId="0" applyNumberFormat="1" applyFont="1" applyBorder="1"/>
    <xf numFmtId="0" fontId="3" fillId="0" borderId="30" xfId="0" applyFont="1" applyBorder="1"/>
    <xf numFmtId="0" fontId="3" fillId="0" borderId="39" xfId="0" applyFont="1" applyBorder="1"/>
    <xf numFmtId="0" fontId="10" fillId="3" borderId="27" xfId="0" applyFont="1" applyFill="1" applyBorder="1"/>
    <xf numFmtId="0" fontId="16" fillId="3" borderId="27" xfId="0" applyFont="1" applyFill="1" applyBorder="1"/>
    <xf numFmtId="0" fontId="3" fillId="3" borderId="27" xfId="0" applyFont="1" applyFill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3" fillId="0" borderId="40" xfId="0" applyFont="1" applyBorder="1"/>
    <xf numFmtId="0" fontId="14" fillId="2" borderId="40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right"/>
    </xf>
    <xf numFmtId="0" fontId="14" fillId="2" borderId="40" xfId="0" applyFont="1" applyFill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11" fillId="0" borderId="40" xfId="0" applyFont="1" applyBorder="1" applyAlignment="1">
      <alignment horizontal="right"/>
    </xf>
    <xf numFmtId="0" fontId="12" fillId="0" borderId="40" xfId="0" applyFont="1" applyBorder="1" applyAlignment="1">
      <alignment horizontal="right"/>
    </xf>
    <xf numFmtId="0" fontId="3" fillId="0" borderId="40" xfId="0" applyFont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0" fillId="0" borderId="39" xfId="0" applyFont="1" applyBorder="1" applyAlignment="1">
      <alignment horizontal="right"/>
    </xf>
    <xf numFmtId="0" fontId="3" fillId="0" borderId="39" xfId="0" applyFont="1" applyBorder="1" applyAlignment="1">
      <alignment horizontal="right"/>
    </xf>
    <xf numFmtId="0" fontId="11" fillId="0" borderId="39" xfId="0" applyFont="1" applyBorder="1" applyAlignment="1">
      <alignment horizontal="right"/>
    </xf>
    <xf numFmtId="0" fontId="12" fillId="0" borderId="39" xfId="0" applyFont="1" applyBorder="1" applyAlignment="1">
      <alignment horizontal="right"/>
    </xf>
    <xf numFmtId="0" fontId="9" fillId="0" borderId="39" xfId="0" applyFont="1" applyBorder="1" applyAlignment="1">
      <alignment horizontal="right"/>
    </xf>
    <xf numFmtId="0" fontId="13" fillId="3" borderId="8" xfId="0" applyFont="1" applyFill="1" applyBorder="1"/>
    <xf numFmtId="0" fontId="13" fillId="3" borderId="27" xfId="0" applyFont="1" applyFill="1" applyBorder="1"/>
    <xf numFmtId="0" fontId="3" fillId="0" borderId="41" xfId="0" applyFont="1" applyBorder="1"/>
    <xf numFmtId="0" fontId="10" fillId="0" borderId="34" xfId="0" applyFont="1" applyBorder="1"/>
    <xf numFmtId="0" fontId="11" fillId="0" borderId="34" xfId="0" applyFont="1" applyBorder="1"/>
    <xf numFmtId="0" fontId="3" fillId="0" borderId="35" xfId="0" applyFont="1" applyBorder="1"/>
    <xf numFmtId="14" fontId="3" fillId="0" borderId="14" xfId="0" applyNumberFormat="1" applyFont="1" applyBorder="1"/>
    <xf numFmtId="0" fontId="3" fillId="0" borderId="42" xfId="0" applyFont="1" applyBorder="1"/>
    <xf numFmtId="0" fontId="3" fillId="0" borderId="43" xfId="0" applyFont="1" applyBorder="1"/>
    <xf numFmtId="0" fontId="10" fillId="0" borderId="43" xfId="0" applyFont="1" applyBorder="1"/>
    <xf numFmtId="0" fontId="11" fillId="0" borderId="43" xfId="0" applyFont="1" applyBorder="1"/>
    <xf numFmtId="0" fontId="16" fillId="0" borderId="43" xfId="0" applyFont="1" applyBorder="1"/>
    <xf numFmtId="0" fontId="9" fillId="0" borderId="30" xfId="0" applyFont="1" applyBorder="1"/>
    <xf numFmtId="0" fontId="3" fillId="0" borderId="38" xfId="0" applyFont="1" applyBorder="1"/>
    <xf numFmtId="0" fontId="3" fillId="0" borderId="44" xfId="0" applyFont="1" applyBorder="1"/>
    <xf numFmtId="0" fontId="3" fillId="0" borderId="24" xfId="0" applyFont="1" applyBorder="1"/>
    <xf numFmtId="0" fontId="13" fillId="2" borderId="9" xfId="0" applyFont="1" applyFill="1" applyBorder="1" applyAlignment="1">
      <alignment horizontal="center" wrapText="1"/>
    </xf>
    <xf numFmtId="0" fontId="1" fillId="2" borderId="46" xfId="0" applyFont="1" applyFill="1" applyBorder="1"/>
    <xf numFmtId="0" fontId="1" fillId="2" borderId="47" xfId="0" applyFont="1" applyFill="1" applyBorder="1"/>
    <xf numFmtId="0" fontId="3" fillId="0" borderId="14" xfId="0" applyFont="1" applyBorder="1" applyAlignment="1">
      <alignment horizontal="center"/>
    </xf>
    <xf numFmtId="0" fontId="3" fillId="2" borderId="27" xfId="0" applyFont="1" applyFill="1" applyBorder="1" applyAlignment="1">
      <alignment horizontal="left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right" wrapText="1"/>
    </xf>
    <xf numFmtId="0" fontId="14" fillId="2" borderId="6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right" wrapText="1"/>
    </xf>
    <xf numFmtId="0" fontId="16" fillId="2" borderId="6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center"/>
    </xf>
    <xf numFmtId="164" fontId="3" fillId="0" borderId="13" xfId="0" applyNumberFormat="1" applyFont="1" applyBorder="1"/>
    <xf numFmtId="0" fontId="5" fillId="2" borderId="27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14" fillId="2" borderId="9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16" fillId="0" borderId="34" xfId="0" applyFont="1" applyBorder="1"/>
    <xf numFmtId="0" fontId="12" fillId="0" borderId="34" xfId="0" applyFont="1" applyBorder="1"/>
    <xf numFmtId="0" fontId="3" fillId="0" borderId="51" xfId="0" applyFont="1" applyBorder="1"/>
    <xf numFmtId="0" fontId="14" fillId="2" borderId="28" xfId="0" applyFont="1" applyFill="1" applyBorder="1" applyAlignment="1">
      <alignment horizontal="left"/>
    </xf>
    <xf numFmtId="0" fontId="14" fillId="2" borderId="28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right"/>
    </xf>
    <xf numFmtId="0" fontId="3" fillId="0" borderId="37" xfId="0" applyFont="1" applyBorder="1"/>
    <xf numFmtId="0" fontId="11" fillId="0" borderId="37" xfId="0" applyFont="1" applyBorder="1"/>
    <xf numFmtId="0" fontId="16" fillId="0" borderId="37" xfId="0" applyFont="1" applyBorder="1"/>
    <xf numFmtId="0" fontId="12" fillId="0" borderId="37" xfId="0" applyFont="1" applyBorder="1"/>
    <xf numFmtId="0" fontId="3" fillId="0" borderId="52" xfId="0" applyFont="1" applyBorder="1"/>
    <xf numFmtId="0" fontId="3" fillId="0" borderId="53" xfId="0" applyFont="1" applyBorder="1"/>
    <xf numFmtId="0" fontId="3" fillId="0" borderId="34" xfId="0" applyFont="1" applyBorder="1" applyAlignment="1">
      <alignment horizontal="right"/>
    </xf>
    <xf numFmtId="0" fontId="10" fillId="0" borderId="34" xfId="0" applyFont="1" applyBorder="1" applyAlignment="1">
      <alignment horizontal="right"/>
    </xf>
    <xf numFmtId="0" fontId="28" fillId="2" borderId="8" xfId="0" applyFont="1" applyFill="1" applyBorder="1" applyAlignment="1">
      <alignment horizontal="left"/>
    </xf>
    <xf numFmtId="0" fontId="12" fillId="0" borderId="40" xfId="0" applyFont="1" applyBorder="1" applyAlignment="1">
      <alignment horizontal="left"/>
    </xf>
    <xf numFmtId="0" fontId="12" fillId="0" borderId="39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3" fontId="9" fillId="0" borderId="15" xfId="0" applyNumberFormat="1" applyFont="1" applyBorder="1"/>
    <xf numFmtId="0" fontId="1" fillId="2" borderId="54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3" fillId="0" borderId="55" xfId="0" applyFont="1" applyBorder="1"/>
    <xf numFmtId="0" fontId="11" fillId="0" borderId="39" xfId="0" applyFont="1" applyBorder="1"/>
    <xf numFmtId="0" fontId="16" fillId="0" borderId="39" xfId="0" applyFont="1" applyBorder="1"/>
    <xf numFmtId="0" fontId="3" fillId="0" borderId="56" xfId="0" applyFont="1" applyBorder="1"/>
    <xf numFmtId="0" fontId="9" fillId="0" borderId="20" xfId="0" applyFont="1" applyBorder="1"/>
    <xf numFmtId="0" fontId="3" fillId="2" borderId="57" xfId="0" applyFont="1" applyFill="1" applyBorder="1" applyAlignment="1">
      <alignment horizontal="center"/>
    </xf>
    <xf numFmtId="0" fontId="9" fillId="0" borderId="18" xfId="0" applyFont="1" applyBorder="1"/>
    <xf numFmtId="0" fontId="29" fillId="2" borderId="8" xfId="0" applyFont="1" applyFill="1" applyBorder="1" applyAlignment="1">
      <alignment horizontal="right"/>
    </xf>
    <xf numFmtId="0" fontId="9" fillId="0" borderId="22" xfId="0" applyFont="1" applyBorder="1"/>
    <xf numFmtId="0" fontId="16" fillId="0" borderId="23" xfId="0" applyFont="1" applyBorder="1"/>
    <xf numFmtId="0" fontId="15" fillId="0" borderId="6" xfId="0" applyFont="1" applyBorder="1" applyAlignment="1">
      <alignment horizontal="right" wrapText="1"/>
    </xf>
    <xf numFmtId="0" fontId="3" fillId="2" borderId="54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 wrapText="1"/>
    </xf>
    <xf numFmtId="0" fontId="3" fillId="2" borderId="46" xfId="0" applyFont="1" applyFill="1" applyBorder="1" applyAlignment="1">
      <alignment wrapText="1"/>
    </xf>
    <xf numFmtId="0" fontId="3" fillId="2" borderId="46" xfId="0" applyFont="1" applyFill="1" applyBorder="1" applyAlignment="1">
      <alignment horizontal="right" wrapText="1"/>
    </xf>
    <xf numFmtId="0" fontId="5" fillId="2" borderId="46" xfId="0" applyFont="1" applyFill="1" applyBorder="1" applyAlignment="1">
      <alignment horizontal="center" wrapText="1"/>
    </xf>
    <xf numFmtId="0" fontId="15" fillId="0" borderId="58" xfId="0" applyFont="1" applyBorder="1" applyAlignment="1">
      <alignment horizontal="right" wrapText="1"/>
    </xf>
    <xf numFmtId="0" fontId="11" fillId="2" borderId="46" xfId="0" applyFont="1" applyFill="1" applyBorder="1" applyAlignment="1">
      <alignment horizontal="right" wrapText="1"/>
    </xf>
    <xf numFmtId="0" fontId="16" fillId="2" borderId="46" xfId="0" applyFont="1" applyFill="1" applyBorder="1" applyAlignment="1">
      <alignment horizontal="right" wrapText="1"/>
    </xf>
    <xf numFmtId="0" fontId="3" fillId="2" borderId="47" xfId="0" applyFont="1" applyFill="1" applyBorder="1" applyAlignment="1">
      <alignment horizontal="right" wrapText="1"/>
    </xf>
    <xf numFmtId="0" fontId="9" fillId="2" borderId="59" xfId="0" applyFont="1" applyFill="1" applyBorder="1" applyAlignment="1">
      <alignment horizontal="center"/>
    </xf>
    <xf numFmtId="164" fontId="3" fillId="0" borderId="0" xfId="0" applyNumberFormat="1" applyFont="1"/>
    <xf numFmtId="0" fontId="15" fillId="0" borderId="34" xfId="0" applyFont="1" applyBorder="1"/>
    <xf numFmtId="0" fontId="13" fillId="0" borderId="34" xfId="0" applyFont="1" applyBorder="1"/>
    <xf numFmtId="0" fontId="3" fillId="3" borderId="8" xfId="0" applyFont="1" applyFill="1" applyBorder="1" applyAlignment="1">
      <alignment horizontal="right"/>
    </xf>
    <xf numFmtId="165" fontId="3" fillId="0" borderId="14" xfId="0" applyNumberFormat="1" applyFont="1" applyBorder="1"/>
    <xf numFmtId="16" fontId="3" fillId="0" borderId="14" xfId="0" applyNumberFormat="1" applyFont="1" applyBorder="1"/>
    <xf numFmtId="0" fontId="30" fillId="0" borderId="14" xfId="0" applyFont="1" applyBorder="1"/>
    <xf numFmtId="0" fontId="30" fillId="0" borderId="8" xfId="0" applyFont="1" applyBorder="1"/>
    <xf numFmtId="0" fontId="30" fillId="3" borderId="27" xfId="0" applyFont="1" applyFill="1" applyBorder="1"/>
    <xf numFmtId="0" fontId="9" fillId="2" borderId="54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left"/>
    </xf>
    <xf numFmtId="0" fontId="31" fillId="0" borderId="8" xfId="0" applyFont="1" applyBorder="1"/>
    <xf numFmtId="0" fontId="31" fillId="0" borderId="8" xfId="0" applyFont="1" applyBorder="1" applyAlignment="1">
      <alignment horizontal="right"/>
    </xf>
    <xf numFmtId="0" fontId="31" fillId="0" borderId="14" xfId="0" applyFont="1" applyBorder="1"/>
    <xf numFmtId="0" fontId="31" fillId="0" borderId="14" xfId="0" applyFont="1" applyBorder="1" applyAlignment="1">
      <alignment horizontal="right"/>
    </xf>
    <xf numFmtId="0" fontId="31" fillId="0" borderId="6" xfId="0" applyFont="1" applyBorder="1"/>
    <xf numFmtId="0" fontId="9" fillId="0" borderId="56" xfId="0" applyFont="1" applyBorder="1"/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9" fillId="0" borderId="26" xfId="0" applyFont="1" applyBorder="1"/>
    <xf numFmtId="0" fontId="7" fillId="0" borderId="8" xfId="0" applyFont="1" applyBorder="1"/>
    <xf numFmtId="0" fontId="17" fillId="0" borderId="34" xfId="0" applyFont="1" applyBorder="1"/>
    <xf numFmtId="0" fontId="32" fillId="0" borderId="14" xfId="0" applyFont="1" applyBorder="1"/>
    <xf numFmtId="0" fontId="3" fillId="2" borderId="9" xfId="0" applyFont="1" applyFill="1" applyBorder="1" applyAlignment="1">
      <alignment horizontal="right"/>
    </xf>
    <xf numFmtId="0" fontId="11" fillId="3" borderId="9" xfId="0" applyFont="1" applyFill="1" applyBorder="1"/>
    <xf numFmtId="0" fontId="16" fillId="3" borderId="9" xfId="0" applyFont="1" applyFill="1" applyBorder="1"/>
    <xf numFmtId="0" fontId="3" fillId="3" borderId="9" xfId="0" applyFont="1" applyFill="1" applyBorder="1"/>
    <xf numFmtId="0" fontId="12" fillId="0" borderId="34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2" borderId="62" xfId="0" applyFont="1" applyFill="1" applyBorder="1" applyAlignment="1">
      <alignment horizontal="center"/>
    </xf>
    <xf numFmtId="0" fontId="11" fillId="0" borderId="34" xfId="0" applyFont="1" applyBorder="1" applyAlignment="1">
      <alignment horizontal="right"/>
    </xf>
    <xf numFmtId="0" fontId="12" fillId="0" borderId="34" xfId="0" applyFont="1" applyBorder="1" applyAlignment="1">
      <alignment horizontal="right"/>
    </xf>
    <xf numFmtId="0" fontId="9" fillId="0" borderId="34" xfId="0" applyFont="1" applyBorder="1"/>
    <xf numFmtId="0" fontId="14" fillId="2" borderId="1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/>
    </xf>
    <xf numFmtId="0" fontId="17" fillId="3" borderId="8" xfId="0" applyFont="1" applyFill="1" applyBorder="1"/>
    <xf numFmtId="0" fontId="17" fillId="2" borderId="6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14" fillId="2" borderId="32" xfId="0" applyFont="1" applyFill="1" applyBorder="1" applyAlignment="1">
      <alignment horizontal="left"/>
    </xf>
    <xf numFmtId="0" fontId="3" fillId="3" borderId="63" xfId="0" applyFont="1" applyFill="1" applyBorder="1"/>
    <xf numFmtId="0" fontId="14" fillId="2" borderId="64" xfId="0" applyFont="1" applyFill="1" applyBorder="1" applyAlignment="1">
      <alignment horizontal="left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3" borderId="66" xfId="0" applyFont="1" applyFill="1" applyBorder="1"/>
    <xf numFmtId="0" fontId="3" fillId="0" borderId="67" xfId="0" applyFont="1" applyBorder="1"/>
    <xf numFmtId="0" fontId="7" fillId="2" borderId="4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3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right"/>
    </xf>
    <xf numFmtId="0" fontId="8" fillId="0" borderId="0" xfId="0" applyFont="1" applyAlignment="1"/>
    <xf numFmtId="0" fontId="34" fillId="2" borderId="0" xfId="0" applyFont="1" applyFill="1" applyAlignment="1"/>
    <xf numFmtId="0" fontId="1" fillId="2" borderId="18" xfId="0" applyFont="1" applyFill="1" applyBorder="1" applyAlignment="1">
      <alignment horizontal="center"/>
    </xf>
    <xf numFmtId="0" fontId="2" fillId="0" borderId="23" xfId="0" applyFont="1" applyBorder="1"/>
    <xf numFmtId="0" fontId="2" fillId="0" borderId="19" xfId="0" applyFont="1" applyBorder="1"/>
    <xf numFmtId="0" fontId="7" fillId="2" borderId="10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4" fillId="2" borderId="10" xfId="0" applyFont="1" applyFill="1" applyBorder="1" applyAlignment="1">
      <alignment horizontal="left"/>
    </xf>
    <xf numFmtId="0" fontId="2" fillId="0" borderId="30" xfId="0" applyFont="1" applyBorder="1"/>
    <xf numFmtId="0" fontId="2" fillId="0" borderId="45" xfId="0" applyFont="1" applyBorder="1"/>
    <xf numFmtId="0" fontId="14" fillId="2" borderId="48" xfId="0" applyFont="1" applyFill="1" applyBorder="1" applyAlignment="1">
      <alignment horizontal="left"/>
    </xf>
    <xf numFmtId="0" fontId="2" fillId="0" borderId="49" xfId="0" applyFont="1" applyBorder="1"/>
    <xf numFmtId="0" fontId="2" fillId="0" borderId="50" xfId="0" applyFont="1" applyBorder="1"/>
    <xf numFmtId="0" fontId="7" fillId="2" borderId="48" xfId="0" applyFont="1" applyFill="1" applyBorder="1" applyAlignment="1">
      <alignment horizontal="left"/>
    </xf>
    <xf numFmtId="0" fontId="1" fillId="2" borderId="65" xfId="0" applyFont="1" applyFill="1" applyBorder="1" applyAlignment="1">
      <alignment horizontal="center"/>
    </xf>
    <xf numFmtId="0" fontId="2" fillId="0" borderId="65" xfId="0" applyFont="1" applyBorder="1"/>
    <xf numFmtId="0" fontId="3" fillId="0" borderId="27" xfId="0" applyFont="1" applyBorder="1"/>
    <xf numFmtId="0" fontId="12" fillId="0" borderId="27" xfId="0" applyFont="1" applyBorder="1"/>
    <xf numFmtId="0" fontId="7" fillId="2" borderId="31" xfId="0" applyFont="1" applyFill="1" applyBorder="1" applyAlignment="1">
      <alignment horizontal="left"/>
    </xf>
    <xf numFmtId="0" fontId="3" fillId="0" borderId="17" xfId="0" applyFont="1" applyBorder="1"/>
    <xf numFmtId="0" fontId="2" fillId="0" borderId="60" xfId="0" applyFont="1" applyBorder="1"/>
    <xf numFmtId="0" fontId="3" fillId="0" borderId="27" xfId="0" applyFont="1" applyBorder="1" applyAlignment="1">
      <alignment horizontal="right"/>
    </xf>
    <xf numFmtId="0" fontId="3" fillId="0" borderId="68" xfId="0" applyFont="1" applyBorder="1"/>
    <xf numFmtId="0" fontId="12" fillId="0" borderId="27" xfId="0" applyFont="1" applyBorder="1" applyAlignment="1">
      <alignment horizontal="left"/>
    </xf>
    <xf numFmtId="0" fontId="13" fillId="0" borderId="33" xfId="0" applyFont="1" applyBorder="1"/>
    <xf numFmtId="0" fontId="13" fillId="0" borderId="27" xfId="0" applyFont="1" applyBorder="1"/>
    <xf numFmtId="0" fontId="16" fillId="0" borderId="60" xfId="0" applyFont="1" applyBorder="1"/>
    <xf numFmtId="0" fontId="16" fillId="0" borderId="27" xfId="0" applyFont="1" applyBorder="1"/>
    <xf numFmtId="0" fontId="17" fillId="0" borderId="27" xfId="0" applyFont="1" applyBorder="1"/>
    <xf numFmtId="0" fontId="16" fillId="2" borderId="65" xfId="0" applyFont="1" applyFill="1" applyBorder="1" applyAlignment="1">
      <alignment horizontal="right" wrapText="1"/>
    </xf>
    <xf numFmtId="0" fontId="16" fillId="0" borderId="3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169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237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269</xdr:row>
      <xdr:rowOff>0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242</xdr:row>
      <xdr:rowOff>0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167</xdr:row>
      <xdr:rowOff>0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225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318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353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29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29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275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355</xdr:row>
      <xdr:rowOff>0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220</xdr:row>
      <xdr:rowOff>123825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233</xdr:row>
      <xdr:rowOff>0</xdr:rowOff>
    </xdr:from>
    <xdr:ext cx="57150" cy="57150"/>
    <xdr:sp macro="" textlink="">
      <xdr:nvSpPr>
        <xdr:cNvPr id="3" name="Shape 3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4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3</xdr:row>
      <xdr:rowOff>123825</xdr:rowOff>
    </xdr:from>
    <xdr:ext cx="57150" cy="57150"/>
    <xdr:sp macro="" textlink="">
      <xdr:nvSpPr>
        <xdr:cNvPr id="2" name="Shape 4"/>
        <xdr:cNvSpPr txBox="1"/>
      </xdr:nvSpPr>
      <xdr:spPr>
        <a:xfrm rot="5246271" flipH="1">
          <a:off x="5322586" y="3757141"/>
          <a:ext cx="46829" cy="457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N2" sqref="N2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10.7109375" customWidth="1"/>
    <col min="8" max="8" width="7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9.85546875" customWidth="1"/>
    <col min="17" max="17" width="13.140625" customWidth="1"/>
    <col min="18" max="18" width="7.42578125" customWidth="1"/>
    <col min="19" max="32" width="8.7109375" customWidth="1"/>
  </cols>
  <sheetData>
    <row r="1" spans="1:32" ht="15.75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9"/>
      <c r="P1" s="1"/>
    </row>
    <row r="2" spans="1:32" ht="45">
      <c r="A2" s="2" t="s">
        <v>1</v>
      </c>
      <c r="B2" s="3" t="s">
        <v>2</v>
      </c>
      <c r="C2" s="3" t="s">
        <v>3</v>
      </c>
      <c r="D2" s="3" t="s">
        <v>4</v>
      </c>
      <c r="E2" s="3"/>
      <c r="F2" s="4"/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SUM(#REF!+O17+#REF!+#REF!+#REF!+#REF!+#REF!+#REF!+#REF!+#REF!+#REF!+#REF!+#REF!+#REF!+#REF!+#REF!+#REF!+#REF!+#REF!+#REF!+O171+O187)</f>
        <v>#REF!</v>
      </c>
    </row>
    <row r="3" spans="1:32">
      <c r="A3" s="10"/>
      <c r="B3" s="12">
        <v>800</v>
      </c>
      <c r="C3" s="10"/>
      <c r="D3" s="10"/>
      <c r="E3" s="10"/>
      <c r="F3" s="10"/>
      <c r="G3" s="13"/>
      <c r="H3" s="10"/>
      <c r="I3" s="10"/>
      <c r="J3" s="14" t="s">
        <v>15</v>
      </c>
      <c r="K3" s="10"/>
      <c r="L3" s="10"/>
      <c r="M3" s="10"/>
      <c r="N3" s="10"/>
      <c r="O3" s="10"/>
      <c r="P3" s="10"/>
      <c r="Q3" s="15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16"/>
      <c r="B4" s="314" t="s">
        <v>16</v>
      </c>
      <c r="C4" s="315"/>
      <c r="D4" s="315"/>
      <c r="E4" s="315"/>
      <c r="F4" s="316"/>
      <c r="G4" s="13"/>
      <c r="H4" s="10"/>
      <c r="I4" s="10"/>
      <c r="J4" s="19"/>
      <c r="K4" s="10"/>
      <c r="L4" s="12"/>
      <c r="M4" s="12"/>
      <c r="N4" s="12"/>
      <c r="O4" s="10"/>
      <c r="P4" s="16"/>
      <c r="Q4" s="16"/>
      <c r="R4" s="10"/>
    </row>
    <row r="5" spans="1:32">
      <c r="A5" s="10">
        <v>1</v>
      </c>
      <c r="B5" s="20" t="s">
        <v>17</v>
      </c>
      <c r="C5" s="21"/>
      <c r="D5" s="21"/>
      <c r="E5" s="22"/>
      <c r="F5" s="22"/>
      <c r="G5" s="23"/>
      <c r="H5" s="24"/>
      <c r="I5" s="24"/>
      <c r="J5" s="25">
        <v>1000</v>
      </c>
      <c r="K5" s="24"/>
      <c r="L5" s="24"/>
      <c r="M5" s="24"/>
      <c r="N5" s="26"/>
      <c r="O5" s="24">
        <v>1000</v>
      </c>
      <c r="P5" s="10"/>
      <c r="Q5" s="10"/>
      <c r="R5" s="10"/>
    </row>
    <row r="6" spans="1:32">
      <c r="A6" s="16">
        <v>2</v>
      </c>
      <c r="B6" s="27" t="s">
        <v>18</v>
      </c>
      <c r="C6" s="21"/>
      <c r="D6" s="21"/>
      <c r="E6" s="22"/>
      <c r="F6" s="22"/>
      <c r="G6" s="23"/>
      <c r="H6" s="24"/>
      <c r="I6" s="24"/>
      <c r="J6" s="25">
        <v>1000</v>
      </c>
      <c r="K6" s="24"/>
      <c r="L6" s="24"/>
      <c r="M6" s="24"/>
      <c r="N6" s="28"/>
      <c r="O6" s="24">
        <v>1000</v>
      </c>
      <c r="P6" s="29"/>
      <c r="Q6" s="10"/>
      <c r="R6" s="10"/>
    </row>
    <row r="7" spans="1:32">
      <c r="A7" s="10">
        <v>3</v>
      </c>
      <c r="B7" s="27"/>
      <c r="C7" s="21"/>
      <c r="D7" s="21"/>
      <c r="E7" s="22"/>
      <c r="F7" s="22"/>
      <c r="G7" s="23"/>
      <c r="H7" s="24"/>
      <c r="I7" s="24"/>
      <c r="J7" s="25"/>
      <c r="K7" s="24"/>
      <c r="L7" s="24"/>
      <c r="M7" s="29"/>
      <c r="N7" s="30"/>
      <c r="O7" s="29"/>
      <c r="P7" s="29"/>
      <c r="Q7" s="10"/>
      <c r="R7" s="29"/>
    </row>
    <row r="8" spans="1:32">
      <c r="A8" s="31"/>
      <c r="B8" s="32"/>
      <c r="C8" s="32">
        <f t="shared" ref="C8:E8" si="0">SUM(C3:C7)</f>
        <v>0</v>
      </c>
      <c r="D8" s="33">
        <f t="shared" si="0"/>
        <v>0</v>
      </c>
      <c r="E8" s="33">
        <f t="shared" si="0"/>
        <v>0</v>
      </c>
      <c r="F8" s="33"/>
      <c r="G8" s="34">
        <f>SUM(G3:G7)</f>
        <v>0</v>
      </c>
      <c r="H8" s="33"/>
      <c r="I8" s="33">
        <f t="shared" ref="I8:J8" si="1">SUM(I3:I7)</f>
        <v>0</v>
      </c>
      <c r="J8" s="35">
        <f t="shared" si="1"/>
        <v>2000</v>
      </c>
      <c r="K8" s="36"/>
      <c r="L8" s="33">
        <f>SUM(L3:L7)</f>
        <v>0</v>
      </c>
      <c r="M8" s="37"/>
      <c r="N8" s="33"/>
      <c r="O8" s="33">
        <f t="shared" ref="O8:P8" si="2">SUM(O5:O7)</f>
        <v>2000</v>
      </c>
      <c r="P8" s="38">
        <f t="shared" si="2"/>
        <v>0</v>
      </c>
      <c r="Q8" s="39">
        <f>B3-P8+O8</f>
        <v>2800</v>
      </c>
      <c r="R8" s="29"/>
    </row>
    <row r="9" spans="1:32" ht="15.75">
      <c r="A9" s="317" t="s">
        <v>19</v>
      </c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1"/>
    </row>
    <row r="10" spans="1:32" ht="45">
      <c r="A10" s="2" t="s">
        <v>1</v>
      </c>
      <c r="B10" s="3" t="s">
        <v>2</v>
      </c>
      <c r="C10" s="3" t="s">
        <v>3</v>
      </c>
      <c r="D10" s="3" t="s">
        <v>4</v>
      </c>
      <c r="E10" s="3"/>
      <c r="F10" s="4"/>
      <c r="G10" s="5" t="s">
        <v>5</v>
      </c>
      <c r="H10" s="6" t="s">
        <v>6</v>
      </c>
      <c r="I10" s="3" t="s">
        <v>7</v>
      </c>
      <c r="J10" s="3" t="s">
        <v>8</v>
      </c>
      <c r="K10" s="3" t="s">
        <v>8</v>
      </c>
      <c r="L10" s="3" t="s">
        <v>9</v>
      </c>
      <c r="M10" s="3" t="s">
        <v>10</v>
      </c>
      <c r="N10" s="3"/>
      <c r="O10" s="7" t="s">
        <v>11</v>
      </c>
      <c r="P10" s="8" t="s">
        <v>12</v>
      </c>
      <c r="Q10" s="40" t="s">
        <v>13</v>
      </c>
      <c r="R10" s="10" t="s">
        <v>14</v>
      </c>
    </row>
    <row r="11" spans="1:32">
      <c r="A11" s="10"/>
      <c r="B11" s="12">
        <v>2800</v>
      </c>
      <c r="C11" s="10"/>
      <c r="D11" s="10"/>
      <c r="E11" s="10"/>
      <c r="F11" s="10"/>
      <c r="G11" s="10"/>
      <c r="H11" s="10"/>
      <c r="I11" s="10"/>
      <c r="J11" s="14" t="s">
        <v>15</v>
      </c>
      <c r="K11" s="41"/>
      <c r="L11" s="10"/>
      <c r="M11" s="320"/>
      <c r="N11" s="315"/>
      <c r="O11" s="315"/>
      <c r="P11" s="315"/>
      <c r="Q11" s="316"/>
      <c r="R11" s="10"/>
    </row>
    <row r="12" spans="1:32">
      <c r="A12" s="10"/>
      <c r="B12" s="314" t="s">
        <v>20</v>
      </c>
      <c r="C12" s="315"/>
      <c r="D12" s="315"/>
      <c r="E12" s="315"/>
      <c r="F12" s="316"/>
      <c r="G12" s="10"/>
      <c r="H12" s="10"/>
      <c r="I12" s="10"/>
      <c r="J12" s="41"/>
      <c r="K12" s="10"/>
      <c r="L12" s="10"/>
      <c r="M12" s="10"/>
      <c r="N12" s="10"/>
      <c r="O12" s="10"/>
      <c r="P12" s="10"/>
      <c r="Q12" s="15"/>
      <c r="R12" s="10"/>
    </row>
    <row r="13" spans="1:32">
      <c r="A13" s="10"/>
      <c r="B13" s="42"/>
      <c r="C13" s="43"/>
      <c r="D13" s="43"/>
      <c r="E13" s="43"/>
      <c r="F13" s="44"/>
      <c r="G13" s="13"/>
      <c r="H13" s="10"/>
      <c r="I13" s="10"/>
      <c r="J13" s="45"/>
      <c r="K13" s="10"/>
      <c r="L13" s="10"/>
      <c r="M13" s="12"/>
      <c r="N13" s="12"/>
      <c r="O13" s="10"/>
      <c r="P13" s="10"/>
      <c r="Q13" s="10"/>
      <c r="R13" s="10"/>
    </row>
    <row r="14" spans="1:32">
      <c r="A14" s="10">
        <v>1</v>
      </c>
      <c r="B14" s="20" t="s">
        <v>21</v>
      </c>
      <c r="C14" s="21"/>
      <c r="D14" s="21"/>
      <c r="E14" s="22"/>
      <c r="F14" s="22"/>
      <c r="G14" s="46"/>
      <c r="H14" s="24"/>
      <c r="I14" s="24"/>
      <c r="J14" s="25">
        <v>1000</v>
      </c>
      <c r="K14" s="24"/>
      <c r="L14" s="24"/>
      <c r="M14" s="24"/>
      <c r="N14" s="26"/>
      <c r="O14" s="24">
        <v>1000</v>
      </c>
      <c r="P14" s="10"/>
      <c r="Q14" s="10"/>
      <c r="R14" s="10"/>
    </row>
    <row r="15" spans="1:32">
      <c r="A15" s="10">
        <v>2</v>
      </c>
      <c r="B15" s="10" t="s">
        <v>18</v>
      </c>
      <c r="C15" s="10"/>
      <c r="D15" s="10"/>
      <c r="E15" s="10"/>
      <c r="F15" s="10"/>
      <c r="G15" s="13"/>
      <c r="H15" s="10"/>
      <c r="I15" s="10"/>
      <c r="J15" s="47">
        <v>1000</v>
      </c>
      <c r="K15" s="10"/>
      <c r="L15" s="10"/>
      <c r="M15" s="12"/>
      <c r="N15" s="12"/>
      <c r="O15" s="10">
        <v>1000</v>
      </c>
      <c r="P15" s="10"/>
      <c r="Q15" s="10"/>
      <c r="R15" s="10"/>
    </row>
    <row r="16" spans="1:32">
      <c r="A16" s="10">
        <v>3</v>
      </c>
      <c r="B16" s="10"/>
      <c r="C16" s="10"/>
      <c r="D16" s="10"/>
      <c r="E16" s="10"/>
      <c r="F16" s="10"/>
      <c r="G16" s="13"/>
      <c r="H16" s="10"/>
      <c r="I16" s="24"/>
      <c r="J16" s="25"/>
      <c r="K16" s="24"/>
      <c r="L16" s="24"/>
      <c r="M16" s="12"/>
      <c r="N16" s="12"/>
      <c r="O16" s="10"/>
      <c r="P16" s="10"/>
      <c r="Q16" s="10"/>
      <c r="R16" s="10"/>
    </row>
    <row r="17" spans="1:32">
      <c r="A17" s="31"/>
      <c r="B17" s="33"/>
      <c r="C17" s="48">
        <f t="shared" ref="C17:D17" si="3">SUM(C14:C16)</f>
        <v>0</v>
      </c>
      <c r="D17" s="48">
        <f t="shared" si="3"/>
        <v>0</v>
      </c>
      <c r="E17" s="33"/>
      <c r="F17" s="49">
        <f t="shared" ref="F17:G17" si="4">SUM(F14:F16)</f>
        <v>0</v>
      </c>
      <c r="G17" s="34">
        <f t="shared" si="4"/>
        <v>0</v>
      </c>
      <c r="H17" s="33"/>
      <c r="I17" s="33">
        <f>SUM(I13:I16)</f>
        <v>0</v>
      </c>
      <c r="J17" s="50">
        <f>SUM(J14:J16)</f>
        <v>2000</v>
      </c>
      <c r="K17" s="33"/>
      <c r="L17" s="33">
        <f t="shared" ref="L17:M17" si="5">SUM(L14:L16)</f>
        <v>0</v>
      </c>
      <c r="M17" s="33">
        <f t="shared" si="5"/>
        <v>0</v>
      </c>
      <c r="N17" s="33"/>
      <c r="O17" s="33">
        <f>SUM(O13:O16)</f>
        <v>2000</v>
      </c>
      <c r="P17" s="33">
        <f>SUM(P14:P16)</f>
        <v>0</v>
      </c>
      <c r="Q17" s="51">
        <v>4800</v>
      </c>
      <c r="R17" s="12">
        <f>SUM(R13:R16)</f>
        <v>0</v>
      </c>
    </row>
    <row r="18" spans="1:32" ht="15.75">
      <c r="A18" s="317" t="s">
        <v>22</v>
      </c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9"/>
      <c r="P18" s="1"/>
    </row>
    <row r="19" spans="1:32" ht="45">
      <c r="A19" s="2" t="s">
        <v>1</v>
      </c>
      <c r="B19" s="3" t="s">
        <v>2</v>
      </c>
      <c r="C19" s="3" t="s">
        <v>3</v>
      </c>
      <c r="D19" s="3" t="s">
        <v>4</v>
      </c>
      <c r="E19" s="3"/>
      <c r="F19" s="4"/>
      <c r="G19" s="5" t="s">
        <v>5</v>
      </c>
      <c r="H19" s="6" t="s">
        <v>6</v>
      </c>
      <c r="I19" s="3" t="s">
        <v>7</v>
      </c>
      <c r="J19" s="3" t="s">
        <v>8</v>
      </c>
      <c r="K19" s="3" t="s">
        <v>8</v>
      </c>
      <c r="L19" s="3" t="s">
        <v>9</v>
      </c>
      <c r="M19" s="3" t="s">
        <v>10</v>
      </c>
      <c r="N19" s="3"/>
      <c r="O19" s="7" t="s">
        <v>11</v>
      </c>
      <c r="P19" s="8" t="s">
        <v>12</v>
      </c>
      <c r="Q19" s="40" t="s">
        <v>13</v>
      </c>
      <c r="R19" s="10" t="s">
        <v>14</v>
      </c>
    </row>
    <row r="20" spans="1:32">
      <c r="A20" s="10"/>
      <c r="B20" s="51">
        <v>4800</v>
      </c>
      <c r="C20" s="10"/>
      <c r="D20" s="10"/>
      <c r="E20" s="10"/>
      <c r="F20" s="10"/>
      <c r="G20" s="13"/>
      <c r="H20" s="10"/>
      <c r="I20" s="10"/>
      <c r="J20" s="14" t="s">
        <v>15</v>
      </c>
      <c r="K20" s="52"/>
      <c r="L20" s="10"/>
      <c r="M20" s="10"/>
      <c r="N20" s="320"/>
      <c r="O20" s="315"/>
      <c r="P20" s="315"/>
      <c r="Q20" s="315"/>
      <c r="R20" s="316"/>
    </row>
    <row r="21" spans="1:32" ht="15.75" customHeight="1">
      <c r="A21" s="10"/>
      <c r="B21" s="314" t="s">
        <v>20</v>
      </c>
      <c r="C21" s="315"/>
      <c r="D21" s="315"/>
      <c r="E21" s="315"/>
      <c r="F21" s="316"/>
      <c r="G21" s="13"/>
      <c r="H21" s="10"/>
      <c r="I21" s="10"/>
      <c r="J21" s="53"/>
      <c r="K21" s="10"/>
      <c r="L21" s="10"/>
      <c r="M21" s="10"/>
      <c r="N21" s="10"/>
      <c r="O21" s="10"/>
      <c r="P21" s="10"/>
      <c r="Q21" s="15"/>
      <c r="R21" s="10"/>
    </row>
    <row r="22" spans="1:32" ht="15.75" customHeight="1">
      <c r="A22" s="16">
        <v>1</v>
      </c>
      <c r="B22" s="10" t="s">
        <v>21</v>
      </c>
      <c r="C22" s="10"/>
      <c r="D22" s="10"/>
      <c r="E22" s="10"/>
      <c r="F22" s="10"/>
      <c r="G22" s="13"/>
      <c r="H22" s="10"/>
      <c r="I22" s="10"/>
      <c r="J22" s="47">
        <v>1000</v>
      </c>
      <c r="K22" s="10"/>
      <c r="L22" s="10"/>
      <c r="M22" s="12"/>
      <c r="N22" s="54"/>
      <c r="O22" s="10">
        <v>1000</v>
      </c>
      <c r="P22" s="16"/>
      <c r="Q22" s="55"/>
      <c r="R22" s="16"/>
    </row>
    <row r="23" spans="1:32" ht="15.75" customHeight="1">
      <c r="A23" s="56"/>
      <c r="B23" s="57"/>
      <c r="C23" s="58">
        <f t="shared" ref="C23:D23" si="6">SUM(C22)</f>
        <v>0</v>
      </c>
      <c r="D23" s="33">
        <f t="shared" si="6"/>
        <v>0</v>
      </c>
      <c r="E23" s="33"/>
      <c r="F23" s="33"/>
      <c r="G23" s="34">
        <f>SUM(G22)</f>
        <v>0</v>
      </c>
      <c r="H23" s="33"/>
      <c r="I23" s="33">
        <f t="shared" ref="I23:M23" si="7">SUM(I22)</f>
        <v>0</v>
      </c>
      <c r="J23" s="35">
        <f t="shared" si="7"/>
        <v>1000</v>
      </c>
      <c r="K23" s="36">
        <f t="shared" si="7"/>
        <v>0</v>
      </c>
      <c r="L23" s="33">
        <f t="shared" si="7"/>
        <v>0</v>
      </c>
      <c r="M23" s="33">
        <f t="shared" si="7"/>
        <v>0</v>
      </c>
      <c r="N23" s="33"/>
      <c r="O23" s="33">
        <f t="shared" ref="O23:P23" si="8">SUM(O22)</f>
        <v>1000</v>
      </c>
      <c r="P23" s="33">
        <f t="shared" si="8"/>
        <v>0</v>
      </c>
      <c r="Q23" s="51">
        <v>5800</v>
      </c>
      <c r="R23" s="10"/>
      <c r="S23" s="10"/>
      <c r="T23" s="10"/>
    </row>
    <row r="24" spans="1:32" ht="15.75" customHeight="1">
      <c r="A24" s="317" t="s">
        <v>23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9"/>
      <c r="P24" s="59"/>
      <c r="Q24" s="60"/>
      <c r="R24" s="61"/>
    </row>
    <row r="25" spans="1:32" ht="15.75" customHeight="1">
      <c r="A25" s="2" t="s">
        <v>1</v>
      </c>
      <c r="B25" s="3" t="s">
        <v>2</v>
      </c>
      <c r="C25" s="3" t="s">
        <v>3</v>
      </c>
      <c r="D25" s="3" t="s">
        <v>4</v>
      </c>
      <c r="E25" s="3"/>
      <c r="F25" s="4"/>
      <c r="G25" s="5" t="s">
        <v>5</v>
      </c>
      <c r="H25" s="6" t="s">
        <v>6</v>
      </c>
      <c r="I25" s="3" t="s">
        <v>7</v>
      </c>
      <c r="J25" s="3" t="s">
        <v>8</v>
      </c>
      <c r="K25" s="3" t="s">
        <v>8</v>
      </c>
      <c r="L25" s="3" t="s">
        <v>9</v>
      </c>
      <c r="M25" s="3" t="s">
        <v>10</v>
      </c>
      <c r="N25" s="3"/>
      <c r="O25" s="7" t="s">
        <v>11</v>
      </c>
      <c r="P25" s="8" t="s">
        <v>12</v>
      </c>
      <c r="Q25" s="40" t="s">
        <v>13</v>
      </c>
      <c r="R25" s="62" t="s">
        <v>14</v>
      </c>
    </row>
    <row r="26" spans="1:32" ht="15.75" customHeight="1">
      <c r="A26" s="10"/>
      <c r="B26" s="12">
        <v>5800</v>
      </c>
      <c r="C26" s="10"/>
      <c r="D26" s="10"/>
      <c r="E26" s="10"/>
      <c r="F26" s="10"/>
      <c r="G26" s="10"/>
      <c r="H26" s="10"/>
      <c r="I26" s="10"/>
      <c r="J26" s="14" t="s">
        <v>15</v>
      </c>
      <c r="K26" s="10"/>
      <c r="L26" s="10"/>
      <c r="M26" s="10"/>
      <c r="N26" s="320"/>
      <c r="O26" s="315"/>
      <c r="P26" s="315"/>
      <c r="Q26" s="315"/>
      <c r="R26" s="316"/>
    </row>
    <row r="27" spans="1:32" ht="15.75" customHeight="1">
      <c r="A27" s="10"/>
      <c r="B27" s="314" t="s">
        <v>20</v>
      </c>
      <c r="C27" s="315"/>
      <c r="D27" s="315"/>
      <c r="E27" s="315"/>
      <c r="F27" s="316"/>
      <c r="G27" s="10"/>
      <c r="H27" s="10"/>
      <c r="I27" s="10"/>
      <c r="J27" s="53"/>
      <c r="K27" s="10"/>
      <c r="L27" s="10"/>
      <c r="M27" s="10"/>
      <c r="N27" s="10"/>
      <c r="O27" s="10"/>
      <c r="P27" s="10"/>
      <c r="Q27" s="15"/>
      <c r="R27" s="10"/>
    </row>
    <row r="28" spans="1:32" ht="15.75" customHeight="1">
      <c r="A28" s="16">
        <v>1</v>
      </c>
      <c r="B28" s="10" t="s">
        <v>24</v>
      </c>
      <c r="C28" s="10"/>
      <c r="D28" s="10"/>
      <c r="E28" s="10"/>
      <c r="F28" s="10"/>
      <c r="G28" s="13">
        <v>2000</v>
      </c>
      <c r="H28" s="10"/>
      <c r="I28" s="24">
        <v>3000</v>
      </c>
      <c r="J28" s="25"/>
      <c r="K28" s="24"/>
      <c r="L28" s="24"/>
      <c r="M28" s="12"/>
      <c r="N28" s="12"/>
      <c r="O28" s="10">
        <v>5000</v>
      </c>
      <c r="P28" s="16"/>
      <c r="Q28" s="55"/>
      <c r="R28" s="16"/>
    </row>
    <row r="29" spans="1:32" ht="15.75" customHeight="1">
      <c r="A29" s="10">
        <v>2</v>
      </c>
      <c r="B29" s="20" t="s">
        <v>25</v>
      </c>
      <c r="C29" s="10"/>
      <c r="D29" s="10"/>
      <c r="E29" s="10"/>
      <c r="F29" s="10"/>
      <c r="G29" s="13">
        <v>2700</v>
      </c>
      <c r="H29" s="10"/>
      <c r="I29" s="10">
        <v>3000</v>
      </c>
      <c r="J29" s="47"/>
      <c r="K29" s="10"/>
      <c r="L29" s="10"/>
      <c r="M29" s="12"/>
      <c r="N29" s="12"/>
      <c r="O29" s="10">
        <v>5700</v>
      </c>
      <c r="P29" s="10"/>
      <c r="Q29" s="15"/>
      <c r="R29" s="10"/>
    </row>
    <row r="30" spans="1:32" ht="15.75" customHeight="1">
      <c r="A30" s="29">
        <v>3</v>
      </c>
      <c r="B30" s="10"/>
      <c r="C30" s="10"/>
      <c r="D30" s="10"/>
      <c r="E30" s="10"/>
      <c r="F30" s="10"/>
      <c r="G30" s="13">
        <v>4700</v>
      </c>
      <c r="H30" s="10"/>
      <c r="I30" s="10">
        <v>6000</v>
      </c>
      <c r="J30" s="47"/>
      <c r="K30" s="10"/>
      <c r="L30" s="10"/>
      <c r="M30" s="10"/>
      <c r="N30" s="54"/>
      <c r="O30" s="10">
        <v>10700</v>
      </c>
      <c r="P30" s="29"/>
      <c r="Q30" s="63">
        <v>16500</v>
      </c>
      <c r="R30" s="10"/>
    </row>
    <row r="31" spans="1:32" ht="15.75" customHeight="1">
      <c r="A31" s="311" t="s">
        <v>26</v>
      </c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3"/>
      <c r="P31" s="33"/>
      <c r="Q31" s="40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customHeight="1">
      <c r="A32" s="2" t="s">
        <v>1</v>
      </c>
      <c r="B32" s="3" t="s">
        <v>2</v>
      </c>
      <c r="C32" s="3" t="s">
        <v>3</v>
      </c>
      <c r="D32" s="3" t="s">
        <v>4</v>
      </c>
      <c r="E32" s="3"/>
      <c r="F32" s="4"/>
      <c r="G32" s="5" t="s">
        <v>5</v>
      </c>
      <c r="H32" s="6" t="s">
        <v>6</v>
      </c>
      <c r="I32" s="3" t="s">
        <v>7</v>
      </c>
      <c r="J32" s="3" t="s">
        <v>8</v>
      </c>
      <c r="K32" s="3" t="s">
        <v>8</v>
      </c>
      <c r="L32" s="3" t="s">
        <v>9</v>
      </c>
      <c r="M32" s="3" t="s">
        <v>10</v>
      </c>
      <c r="N32" s="3"/>
      <c r="O32" s="7" t="s">
        <v>11</v>
      </c>
      <c r="P32" s="8" t="s">
        <v>12</v>
      </c>
      <c r="Q32" s="40" t="s">
        <v>13</v>
      </c>
      <c r="R32" s="10" t="s">
        <v>14</v>
      </c>
    </row>
    <row r="33" spans="1:32" ht="15.75" customHeight="1">
      <c r="A33" s="10"/>
      <c r="B33" s="12">
        <v>16500</v>
      </c>
      <c r="C33" s="10"/>
      <c r="D33" s="10"/>
      <c r="E33" s="10"/>
      <c r="F33" s="10"/>
      <c r="G33" s="10"/>
      <c r="H33" s="10"/>
      <c r="I33" s="10"/>
      <c r="J33" s="14" t="s">
        <v>15</v>
      </c>
      <c r="K33" s="14"/>
      <c r="L33" s="10"/>
      <c r="M33" s="10"/>
      <c r="N33" s="320"/>
      <c r="O33" s="315"/>
      <c r="P33" s="315"/>
      <c r="Q33" s="315"/>
      <c r="R33" s="316"/>
    </row>
    <row r="34" spans="1:32" ht="15.75" customHeight="1">
      <c r="A34" s="16"/>
      <c r="B34" s="314" t="s">
        <v>20</v>
      </c>
      <c r="C34" s="315"/>
      <c r="D34" s="315"/>
      <c r="E34" s="315"/>
      <c r="F34" s="316"/>
      <c r="G34" s="16"/>
      <c r="H34" s="16"/>
      <c r="I34" s="16"/>
      <c r="J34" s="64"/>
      <c r="K34" s="16"/>
      <c r="L34" s="16"/>
      <c r="M34" s="16"/>
      <c r="N34" s="16"/>
      <c r="O34" s="16"/>
      <c r="P34" s="16" t="s">
        <v>27</v>
      </c>
      <c r="Q34" s="55" t="s">
        <v>28</v>
      </c>
      <c r="R34" s="16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>
      <c r="A35" s="10">
        <v>1</v>
      </c>
      <c r="B35" s="10" t="s">
        <v>29</v>
      </c>
      <c r="C35" s="10"/>
      <c r="D35" s="10"/>
      <c r="E35" s="10"/>
      <c r="F35" s="10"/>
      <c r="G35" s="13">
        <v>1000</v>
      </c>
      <c r="H35" s="10"/>
      <c r="I35" s="10">
        <v>3000</v>
      </c>
      <c r="J35" s="45"/>
      <c r="K35" s="10"/>
      <c r="L35" s="10"/>
      <c r="M35" s="12"/>
      <c r="N35" s="12"/>
      <c r="O35" s="10">
        <v>4000</v>
      </c>
      <c r="P35" s="10"/>
      <c r="Q35" s="15"/>
      <c r="R35" s="10"/>
    </row>
    <row r="36" spans="1:32" ht="15.75" customHeight="1">
      <c r="A36" s="29">
        <v>2</v>
      </c>
      <c r="B36" s="10" t="s">
        <v>30</v>
      </c>
      <c r="C36" s="10"/>
      <c r="D36" s="10"/>
      <c r="E36" s="10"/>
      <c r="F36" s="10"/>
      <c r="G36" s="13">
        <v>2000</v>
      </c>
      <c r="H36" s="10"/>
      <c r="I36" s="10">
        <v>3000</v>
      </c>
      <c r="J36" s="45">
        <v>1100</v>
      </c>
      <c r="K36" s="10"/>
      <c r="L36" s="10"/>
      <c r="M36" s="12"/>
      <c r="N36" s="12"/>
      <c r="O36" s="10">
        <v>6100</v>
      </c>
      <c r="P36" s="29"/>
      <c r="Q36" s="63"/>
      <c r="R36" s="10"/>
    </row>
    <row r="37" spans="1:32" ht="15.75" customHeight="1">
      <c r="A37" s="29">
        <v>3</v>
      </c>
      <c r="B37" s="29" t="s">
        <v>21</v>
      </c>
      <c r="C37" s="10"/>
      <c r="D37" s="10"/>
      <c r="E37" s="10"/>
      <c r="F37" s="13"/>
      <c r="G37" s="10"/>
      <c r="H37" s="10"/>
      <c r="I37" s="29"/>
      <c r="J37" s="65">
        <v>1000</v>
      </c>
      <c r="K37" s="29"/>
      <c r="L37" s="29"/>
      <c r="M37" s="29"/>
      <c r="N37" s="30"/>
      <c r="O37" s="29">
        <v>1000</v>
      </c>
      <c r="P37" s="29"/>
      <c r="Q37" s="63"/>
      <c r="R37" s="10"/>
      <c r="S37" s="29"/>
    </row>
    <row r="38" spans="1:32" ht="15.75" customHeight="1">
      <c r="A38" s="29">
        <v>4</v>
      </c>
      <c r="B38" s="29" t="s">
        <v>17</v>
      </c>
      <c r="C38" s="29"/>
      <c r="D38" s="29"/>
      <c r="E38" s="29"/>
      <c r="F38" s="66"/>
      <c r="G38" s="29"/>
      <c r="H38" s="29"/>
      <c r="I38" s="29"/>
      <c r="J38" s="65">
        <v>1000</v>
      </c>
      <c r="K38" s="29"/>
      <c r="L38" s="29"/>
      <c r="M38" s="29"/>
      <c r="N38" s="30"/>
      <c r="O38" s="29">
        <v>1000</v>
      </c>
      <c r="P38" s="29"/>
      <c r="Q38" s="63"/>
      <c r="R38" s="29"/>
      <c r="S38" s="67"/>
    </row>
    <row r="39" spans="1:32" ht="15.75" customHeight="1">
      <c r="A39" s="29">
        <v>5</v>
      </c>
      <c r="B39" s="29" t="s">
        <v>31</v>
      </c>
      <c r="C39" s="29"/>
      <c r="D39" s="29"/>
      <c r="E39" s="29"/>
      <c r="F39" s="66"/>
      <c r="G39" s="29">
        <v>600</v>
      </c>
      <c r="H39" s="29"/>
      <c r="I39" s="29"/>
      <c r="J39" s="65"/>
      <c r="K39" s="29"/>
      <c r="L39" s="29"/>
      <c r="M39" s="29"/>
      <c r="N39" s="30"/>
      <c r="O39" s="29">
        <v>600</v>
      </c>
      <c r="P39" s="29"/>
      <c r="Q39" s="63"/>
      <c r="R39" s="29"/>
      <c r="S39" s="67"/>
    </row>
    <row r="40" spans="1:32" ht="15.75" customHeight="1">
      <c r="A40" s="10">
        <v>6</v>
      </c>
      <c r="B40" s="29"/>
      <c r="C40" s="29"/>
      <c r="D40" s="29"/>
      <c r="E40" s="29"/>
      <c r="F40" s="66"/>
      <c r="G40" s="66">
        <v>3600</v>
      </c>
      <c r="H40" s="29"/>
      <c r="I40" s="29">
        <v>3000</v>
      </c>
      <c r="J40" s="68">
        <v>3100</v>
      </c>
      <c r="K40" s="29"/>
      <c r="L40" s="29"/>
      <c r="M40" s="29"/>
      <c r="N40" s="30"/>
      <c r="O40" s="29">
        <f>SUM(O34:O39)</f>
        <v>12700</v>
      </c>
      <c r="P40" s="29">
        <v>22958</v>
      </c>
      <c r="Q40" s="63">
        <v>6242</v>
      </c>
      <c r="R40" s="29"/>
    </row>
    <row r="41" spans="1:32" ht="17.25" customHeight="1">
      <c r="A41" s="311" t="s">
        <v>32</v>
      </c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3"/>
      <c r="P41" s="33"/>
      <c r="Q41" s="69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50.25" customHeight="1">
      <c r="A42" s="2" t="s">
        <v>1</v>
      </c>
      <c r="B42" s="3" t="s">
        <v>2</v>
      </c>
      <c r="C42" s="3" t="s">
        <v>3</v>
      </c>
      <c r="D42" s="3" t="s">
        <v>4</v>
      </c>
      <c r="E42" s="3"/>
      <c r="F42" s="4"/>
      <c r="G42" s="5" t="s">
        <v>5</v>
      </c>
      <c r="H42" s="6" t="s">
        <v>6</v>
      </c>
      <c r="I42" s="3" t="s">
        <v>7</v>
      </c>
      <c r="J42" s="3" t="s">
        <v>8</v>
      </c>
      <c r="K42" s="3" t="s">
        <v>8</v>
      </c>
      <c r="L42" s="3" t="s">
        <v>9</v>
      </c>
      <c r="M42" s="3" t="s">
        <v>10</v>
      </c>
      <c r="N42" s="3"/>
      <c r="O42" s="7" t="s">
        <v>11</v>
      </c>
      <c r="P42" s="8" t="s">
        <v>12</v>
      </c>
      <c r="Q42" s="40" t="s">
        <v>13</v>
      </c>
      <c r="R42" s="7"/>
    </row>
    <row r="43" spans="1:32" ht="15.75" customHeight="1">
      <c r="A43" s="10"/>
      <c r="B43" s="12">
        <v>6242</v>
      </c>
      <c r="C43" s="10"/>
      <c r="D43" s="10"/>
      <c r="E43" s="10"/>
      <c r="F43" s="10"/>
      <c r="G43" s="10"/>
      <c r="H43" s="10"/>
      <c r="I43" s="10"/>
      <c r="J43" s="14" t="s">
        <v>15</v>
      </c>
      <c r="K43" s="53"/>
      <c r="L43" s="10" t="s">
        <v>33</v>
      </c>
      <c r="M43" s="10"/>
      <c r="N43" s="320"/>
      <c r="O43" s="315"/>
      <c r="P43" s="315"/>
      <c r="Q43" s="315"/>
      <c r="R43" s="316"/>
    </row>
    <row r="44" spans="1:32" ht="15.75" customHeight="1">
      <c r="A44" s="10"/>
      <c r="B44" s="314" t="s">
        <v>20</v>
      </c>
      <c r="C44" s="315"/>
      <c r="D44" s="315"/>
      <c r="E44" s="315"/>
      <c r="F44" s="316"/>
      <c r="G44" s="10"/>
      <c r="H44" s="10"/>
      <c r="I44" s="10"/>
      <c r="J44" s="53"/>
      <c r="K44" s="10"/>
      <c r="L44" s="10"/>
      <c r="M44" s="10"/>
      <c r="N44" s="10"/>
      <c r="O44" s="10"/>
      <c r="P44" s="10"/>
      <c r="Q44" s="15"/>
      <c r="R44" s="10"/>
    </row>
    <row r="45" spans="1:32" ht="15.75" customHeight="1">
      <c r="A45" s="10">
        <v>1</v>
      </c>
      <c r="B45" s="70" t="s">
        <v>17</v>
      </c>
      <c r="C45" s="70"/>
      <c r="D45" s="70"/>
      <c r="E45" s="70"/>
      <c r="F45" s="70"/>
      <c r="G45" s="10"/>
      <c r="H45" s="10"/>
      <c r="I45" s="10"/>
      <c r="J45" s="53">
        <v>1000</v>
      </c>
      <c r="K45" s="10"/>
      <c r="L45" s="10"/>
      <c r="M45" s="10"/>
      <c r="N45" s="10"/>
      <c r="O45" s="10">
        <v>1000</v>
      </c>
      <c r="P45" s="10"/>
      <c r="Q45" s="15"/>
      <c r="R45" s="10"/>
    </row>
    <row r="46" spans="1:32" ht="15.75" customHeight="1">
      <c r="A46" s="16">
        <v>2</v>
      </c>
      <c r="B46" s="16" t="s">
        <v>24</v>
      </c>
      <c r="C46" s="10"/>
      <c r="D46" s="10"/>
      <c r="E46" s="10"/>
      <c r="F46" s="41"/>
      <c r="G46" s="13">
        <v>1000</v>
      </c>
      <c r="H46" s="10"/>
      <c r="I46" s="10">
        <v>3000</v>
      </c>
      <c r="J46" s="25"/>
      <c r="K46" s="53"/>
      <c r="L46" s="10"/>
      <c r="M46" s="71"/>
      <c r="N46" s="71"/>
      <c r="O46" s="55">
        <v>4000</v>
      </c>
      <c r="P46" s="16"/>
      <c r="Q46" s="55"/>
      <c r="R46" s="16"/>
      <c r="S46" s="11" t="s">
        <v>34</v>
      </c>
    </row>
    <row r="47" spans="1:32" ht="15.75" customHeight="1">
      <c r="A47" s="16">
        <v>3</v>
      </c>
      <c r="B47" s="16" t="s">
        <v>30</v>
      </c>
      <c r="C47" s="10"/>
      <c r="D47" s="10"/>
      <c r="E47" s="10"/>
      <c r="F47" s="41"/>
      <c r="G47" s="13">
        <v>1000</v>
      </c>
      <c r="H47" s="10"/>
      <c r="I47" s="10">
        <v>3000</v>
      </c>
      <c r="J47" s="25">
        <v>1100</v>
      </c>
      <c r="K47" s="53"/>
      <c r="L47" s="10"/>
      <c r="M47" s="71"/>
      <c r="N47" s="71"/>
      <c r="O47" s="55">
        <v>5100</v>
      </c>
      <c r="P47" s="16"/>
      <c r="Q47" s="55"/>
      <c r="R47" s="16"/>
    </row>
    <row r="48" spans="1:32" ht="15.75" customHeight="1">
      <c r="A48" s="16">
        <v>4</v>
      </c>
      <c r="B48" s="16" t="s">
        <v>21</v>
      </c>
      <c r="C48" s="10"/>
      <c r="D48" s="10"/>
      <c r="E48" s="10"/>
      <c r="F48" s="41"/>
      <c r="G48" s="13"/>
      <c r="H48" s="10"/>
      <c r="I48" s="10"/>
      <c r="J48" s="25">
        <v>1000</v>
      </c>
      <c r="K48" s="53"/>
      <c r="L48" s="10"/>
      <c r="M48" s="71"/>
      <c r="N48" s="71"/>
      <c r="O48" s="55">
        <v>1000</v>
      </c>
      <c r="P48" s="16"/>
      <c r="Q48" s="55"/>
      <c r="R48" s="16"/>
    </row>
    <row r="49" spans="1:32" ht="15.75" customHeight="1">
      <c r="A49" s="16">
        <v>5</v>
      </c>
      <c r="B49" s="16" t="s">
        <v>18</v>
      </c>
      <c r="C49" s="10"/>
      <c r="D49" s="10"/>
      <c r="E49" s="10"/>
      <c r="F49" s="41"/>
      <c r="G49" s="13"/>
      <c r="H49" s="10"/>
      <c r="I49" s="10"/>
      <c r="J49" s="25">
        <v>1000</v>
      </c>
      <c r="K49" s="53"/>
      <c r="L49" s="10"/>
      <c r="M49" s="71"/>
      <c r="N49" s="71"/>
      <c r="O49" s="55">
        <v>1000</v>
      </c>
      <c r="P49" s="16"/>
      <c r="Q49" s="55"/>
      <c r="R49" s="16"/>
    </row>
    <row r="50" spans="1:32" ht="15.75" customHeight="1">
      <c r="A50" s="16">
        <v>6</v>
      </c>
      <c r="B50" s="16"/>
      <c r="C50" s="10"/>
      <c r="D50" s="10"/>
      <c r="E50" s="10"/>
      <c r="F50" s="41"/>
      <c r="G50" s="13"/>
      <c r="H50" s="10"/>
      <c r="I50" s="10"/>
      <c r="J50" s="25"/>
      <c r="K50" s="53"/>
      <c r="L50" s="10"/>
      <c r="M50" s="71"/>
      <c r="N50" s="71"/>
      <c r="O50" s="55"/>
      <c r="P50" s="16"/>
      <c r="Q50" s="55"/>
      <c r="R50" s="16"/>
    </row>
    <row r="51" spans="1:32" ht="15.75" customHeight="1">
      <c r="A51" s="10"/>
      <c r="B51" s="10"/>
      <c r="C51" s="10"/>
      <c r="D51" s="10"/>
      <c r="E51" s="10" t="s">
        <v>34</v>
      </c>
      <c r="F51" s="10"/>
      <c r="G51" s="13">
        <v>2000</v>
      </c>
      <c r="H51" s="10"/>
      <c r="I51" s="10">
        <v>3000</v>
      </c>
      <c r="J51" s="47">
        <f>SUM(J44:J50)</f>
        <v>4100</v>
      </c>
      <c r="K51" s="10"/>
      <c r="L51" s="10"/>
      <c r="M51" s="12"/>
      <c r="N51" s="12"/>
      <c r="O51" s="10">
        <f>SUM(O44:O50)</f>
        <v>12100</v>
      </c>
      <c r="P51" s="10"/>
      <c r="Q51" s="15">
        <v>18342</v>
      </c>
      <c r="R51" s="10"/>
    </row>
    <row r="52" spans="1:32" ht="15.75" customHeight="1">
      <c r="A52" s="317" t="s">
        <v>35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9"/>
      <c r="P52" s="33"/>
      <c r="Q52" s="72"/>
      <c r="R52" s="73"/>
    </row>
    <row r="53" spans="1:32" ht="15.75" customHeight="1">
      <c r="A53" s="2" t="s">
        <v>1</v>
      </c>
      <c r="B53" s="3" t="s">
        <v>2</v>
      </c>
      <c r="C53" s="3" t="s">
        <v>3</v>
      </c>
      <c r="D53" s="3" t="s">
        <v>4</v>
      </c>
      <c r="E53" s="3" t="s">
        <v>36</v>
      </c>
      <c r="F53" s="4"/>
      <c r="G53" s="5" t="s">
        <v>5</v>
      </c>
      <c r="H53" s="6" t="s">
        <v>6</v>
      </c>
      <c r="I53" s="3" t="s">
        <v>7</v>
      </c>
      <c r="J53" s="3" t="s">
        <v>8</v>
      </c>
      <c r="K53" s="3" t="s">
        <v>8</v>
      </c>
      <c r="L53" s="3" t="s">
        <v>9</v>
      </c>
      <c r="M53" s="3" t="s">
        <v>10</v>
      </c>
      <c r="N53" s="3"/>
      <c r="O53" s="7" t="s">
        <v>11</v>
      </c>
      <c r="P53" s="8" t="s">
        <v>12</v>
      </c>
      <c r="Q53" s="40" t="s">
        <v>13</v>
      </c>
      <c r="R53" s="10" t="s">
        <v>14</v>
      </c>
    </row>
    <row r="54" spans="1:32" ht="15.75" customHeight="1">
      <c r="A54" s="10"/>
      <c r="B54" s="12">
        <v>18342</v>
      </c>
      <c r="C54" s="10"/>
      <c r="D54" s="10"/>
      <c r="E54" s="10"/>
      <c r="F54" s="10"/>
      <c r="G54" s="10"/>
      <c r="H54" s="10"/>
      <c r="I54" s="10"/>
      <c r="J54" s="74" t="s">
        <v>15</v>
      </c>
      <c r="K54" s="53"/>
      <c r="L54" s="10" t="s">
        <v>33</v>
      </c>
      <c r="M54" s="10"/>
      <c r="N54" s="320"/>
      <c r="O54" s="315"/>
      <c r="P54" s="315"/>
      <c r="Q54" s="315"/>
      <c r="R54" s="316"/>
    </row>
    <row r="55" spans="1:32" ht="15.75" customHeight="1">
      <c r="A55" s="10"/>
      <c r="B55" s="314" t="s">
        <v>20</v>
      </c>
      <c r="C55" s="315"/>
      <c r="D55" s="315"/>
      <c r="E55" s="315"/>
      <c r="F55" s="316"/>
      <c r="G55" s="10"/>
      <c r="H55" s="10"/>
      <c r="I55" s="10"/>
      <c r="J55" s="41"/>
      <c r="K55" s="10"/>
      <c r="L55" s="12"/>
      <c r="M55" s="12"/>
      <c r="N55" s="12"/>
      <c r="O55" s="10"/>
      <c r="P55" s="10"/>
      <c r="Q55" s="15"/>
      <c r="R55" s="10"/>
    </row>
    <row r="56" spans="1:32" ht="15.75" customHeight="1">
      <c r="A56" s="10"/>
      <c r="B56" s="70"/>
      <c r="C56" s="70"/>
      <c r="D56" s="70"/>
      <c r="E56" s="70"/>
      <c r="F56" s="70"/>
      <c r="G56" s="10"/>
      <c r="H56" s="10"/>
      <c r="I56" s="10"/>
      <c r="J56" s="41"/>
      <c r="K56" s="10"/>
      <c r="L56" s="12"/>
      <c r="M56" s="12"/>
      <c r="N56" s="12"/>
      <c r="O56" s="10"/>
      <c r="P56" s="10">
        <v>17500</v>
      </c>
      <c r="Q56" s="15" t="s">
        <v>37</v>
      </c>
      <c r="R56" s="10"/>
    </row>
    <row r="57" spans="1:32" ht="15.75" customHeight="1">
      <c r="A57" s="10">
        <v>1</v>
      </c>
      <c r="B57" s="16" t="s">
        <v>29</v>
      </c>
      <c r="C57" s="10"/>
      <c r="D57" s="10"/>
      <c r="E57" s="10"/>
      <c r="F57" s="41"/>
      <c r="G57" s="75">
        <v>1000</v>
      </c>
      <c r="H57" s="10"/>
      <c r="I57" s="10">
        <v>3000</v>
      </c>
      <c r="J57" s="76"/>
      <c r="K57" s="53"/>
      <c r="L57" s="10"/>
      <c r="M57" s="71"/>
      <c r="N57" s="71"/>
      <c r="O57" s="55">
        <v>4000</v>
      </c>
      <c r="P57" s="10"/>
      <c r="Q57" s="15"/>
      <c r="R57" s="10"/>
    </row>
    <row r="58" spans="1:32" ht="15.75" customHeight="1">
      <c r="A58" s="16">
        <v>2</v>
      </c>
      <c r="B58" s="10" t="s">
        <v>38</v>
      </c>
      <c r="C58" s="10"/>
      <c r="D58" s="10"/>
      <c r="E58" s="10"/>
      <c r="F58" s="10"/>
      <c r="G58" s="75"/>
      <c r="H58" s="10"/>
      <c r="I58" s="10"/>
      <c r="J58" s="45">
        <v>1000</v>
      </c>
      <c r="K58" s="10"/>
      <c r="L58" s="10"/>
      <c r="M58" s="12"/>
      <c r="N58" s="12"/>
      <c r="O58" s="10">
        <v>1000</v>
      </c>
      <c r="P58" s="16"/>
      <c r="Q58" s="55"/>
      <c r="R58" s="16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>
      <c r="A59" s="10">
        <v>3</v>
      </c>
      <c r="B59" s="29" t="s">
        <v>17</v>
      </c>
      <c r="C59" s="10"/>
      <c r="D59" s="10"/>
      <c r="E59" s="10">
        <v>1600</v>
      </c>
      <c r="F59" s="13"/>
      <c r="G59" s="75"/>
      <c r="H59" s="10"/>
      <c r="I59" s="29"/>
      <c r="J59" s="65">
        <v>1000</v>
      </c>
      <c r="K59" s="29"/>
      <c r="L59" s="29"/>
      <c r="M59" s="29"/>
      <c r="N59" s="54"/>
      <c r="O59" s="10">
        <v>2600</v>
      </c>
      <c r="P59" s="10"/>
      <c r="Q59" s="15"/>
      <c r="R59" s="10"/>
    </row>
    <row r="60" spans="1:32" ht="15.75" customHeight="1">
      <c r="A60" s="10">
        <v>4</v>
      </c>
      <c r="B60" s="10" t="s">
        <v>24</v>
      </c>
      <c r="C60" s="29"/>
      <c r="D60" s="29"/>
      <c r="E60" s="29"/>
      <c r="F60" s="66"/>
      <c r="G60" s="77"/>
      <c r="H60" s="29"/>
      <c r="I60" s="29"/>
      <c r="J60" s="65">
        <v>1000</v>
      </c>
      <c r="K60" s="78"/>
      <c r="L60" s="29"/>
      <c r="M60" s="10"/>
      <c r="N60" s="54"/>
      <c r="O60" s="24">
        <v>1000</v>
      </c>
      <c r="P60" s="10"/>
      <c r="Q60" s="15"/>
      <c r="R60" s="10"/>
    </row>
    <row r="61" spans="1:32" ht="15.75" customHeight="1">
      <c r="A61" s="29">
        <v>5</v>
      </c>
      <c r="B61" s="10" t="s">
        <v>30</v>
      </c>
      <c r="C61" s="24"/>
      <c r="D61" s="24"/>
      <c r="E61" s="10"/>
      <c r="F61" s="13"/>
      <c r="G61" s="75">
        <v>1400</v>
      </c>
      <c r="H61" s="10"/>
      <c r="I61" s="10">
        <v>3000</v>
      </c>
      <c r="J61" s="65">
        <v>1100</v>
      </c>
      <c r="K61" s="29"/>
      <c r="L61" s="29">
        <v>850</v>
      </c>
      <c r="M61" s="29"/>
      <c r="N61" s="30"/>
      <c r="O61" s="29">
        <v>6350</v>
      </c>
      <c r="P61" s="10"/>
      <c r="Q61" s="15"/>
      <c r="R61" s="10"/>
    </row>
    <row r="62" spans="1:32" ht="15.75" customHeight="1">
      <c r="A62" s="29">
        <v>6</v>
      </c>
      <c r="B62" s="10"/>
      <c r="C62" s="24"/>
      <c r="D62" s="24"/>
      <c r="E62" s="10"/>
      <c r="F62" s="13"/>
      <c r="G62" s="75"/>
      <c r="H62" s="10"/>
      <c r="I62" s="10"/>
      <c r="J62" s="65"/>
      <c r="K62" s="78"/>
      <c r="L62" s="24"/>
      <c r="M62" s="10"/>
      <c r="N62" s="54"/>
      <c r="O62" s="24"/>
      <c r="P62" s="10"/>
      <c r="Q62" s="15"/>
      <c r="R62" s="10"/>
    </row>
    <row r="63" spans="1:32" ht="15.75" customHeight="1">
      <c r="A63" s="29">
        <v>7</v>
      </c>
      <c r="B63" s="10"/>
      <c r="C63" s="29"/>
      <c r="D63" s="10"/>
      <c r="E63" s="10"/>
      <c r="F63" s="29"/>
      <c r="G63" s="75"/>
      <c r="H63" s="10"/>
      <c r="I63" s="10"/>
      <c r="J63" s="65"/>
      <c r="K63" s="79"/>
      <c r="L63" s="29"/>
      <c r="M63" s="29"/>
      <c r="N63" s="54"/>
      <c r="O63" s="29"/>
      <c r="P63" s="10"/>
      <c r="Q63" s="15"/>
      <c r="R63" s="10"/>
    </row>
    <row r="64" spans="1:32" ht="15.75" customHeight="1">
      <c r="A64" s="31"/>
      <c r="B64" s="33"/>
      <c r="C64" s="48"/>
      <c r="D64" s="48">
        <f t="shared" ref="D64:F64" si="9">SUM(D57:D63)</f>
        <v>0</v>
      </c>
      <c r="E64" s="33">
        <f t="shared" si="9"/>
        <v>1600</v>
      </c>
      <c r="F64" s="34">
        <f t="shared" si="9"/>
        <v>0</v>
      </c>
      <c r="G64" s="34">
        <f>SUM(G55:G63)</f>
        <v>2400</v>
      </c>
      <c r="H64" s="33"/>
      <c r="I64" s="33">
        <f t="shared" ref="I64:K64" si="10">SUM(I57:I63)</f>
        <v>6000</v>
      </c>
      <c r="J64" s="50">
        <f t="shared" si="10"/>
        <v>4100</v>
      </c>
      <c r="K64" s="80">
        <f t="shared" si="10"/>
        <v>0</v>
      </c>
      <c r="L64" s="48">
        <v>850</v>
      </c>
      <c r="M64" s="33"/>
      <c r="N64" s="37"/>
      <c r="O64" s="48">
        <f>SUM(O56:O63)</f>
        <v>14950</v>
      </c>
      <c r="P64" s="33">
        <v>17500</v>
      </c>
      <c r="Q64" s="51">
        <v>15792</v>
      </c>
      <c r="R64" s="81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>
      <c r="A65" s="317" t="s">
        <v>39</v>
      </c>
      <c r="B65" s="318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9"/>
      <c r="P65" s="8"/>
      <c r="Q65" s="82"/>
      <c r="R65" s="10"/>
    </row>
    <row r="66" spans="1:32" ht="15.75" customHeight="1">
      <c r="A66" s="2" t="s">
        <v>1</v>
      </c>
      <c r="B66" s="3" t="s">
        <v>2</v>
      </c>
      <c r="C66" s="3" t="s">
        <v>3</v>
      </c>
      <c r="D66" s="3" t="s">
        <v>4</v>
      </c>
      <c r="E66" s="3" t="s">
        <v>36</v>
      </c>
      <c r="F66" s="4"/>
      <c r="G66" s="5" t="s">
        <v>5</v>
      </c>
      <c r="H66" s="6" t="s">
        <v>6</v>
      </c>
      <c r="I66" s="3" t="s">
        <v>7</v>
      </c>
      <c r="J66" s="3" t="s">
        <v>8</v>
      </c>
      <c r="K66" s="3" t="s">
        <v>8</v>
      </c>
      <c r="L66" s="3" t="s">
        <v>9</v>
      </c>
      <c r="M66" s="3" t="s">
        <v>10</v>
      </c>
      <c r="N66" s="3"/>
      <c r="O66" s="7" t="s">
        <v>11</v>
      </c>
      <c r="P66" s="8" t="s">
        <v>12</v>
      </c>
      <c r="Q66" s="40" t="s">
        <v>13</v>
      </c>
      <c r="R66" s="10" t="s">
        <v>14</v>
      </c>
    </row>
    <row r="67" spans="1:32" ht="15.75" customHeight="1">
      <c r="A67" s="10"/>
      <c r="B67" s="12">
        <v>15792</v>
      </c>
      <c r="C67" s="10"/>
      <c r="D67" s="10"/>
      <c r="E67" s="10"/>
      <c r="F67" s="10"/>
      <c r="G67" s="10"/>
      <c r="H67" s="10"/>
      <c r="I67" s="10"/>
      <c r="J67" s="14" t="s">
        <v>15</v>
      </c>
      <c r="K67" s="19"/>
      <c r="L67" s="10" t="s">
        <v>33</v>
      </c>
      <c r="M67" s="10"/>
      <c r="N67" s="320"/>
      <c r="O67" s="315"/>
      <c r="P67" s="315"/>
      <c r="Q67" s="315"/>
      <c r="R67" s="316"/>
    </row>
    <row r="68" spans="1:32" ht="15.75" customHeight="1">
      <c r="A68" s="29"/>
      <c r="B68" s="314" t="s">
        <v>20</v>
      </c>
      <c r="C68" s="315"/>
      <c r="D68" s="315"/>
      <c r="E68" s="315"/>
      <c r="F68" s="316"/>
      <c r="G68" s="10"/>
      <c r="H68" s="10"/>
      <c r="I68" s="10"/>
      <c r="J68" s="74"/>
      <c r="K68" s="19"/>
      <c r="L68" s="12"/>
      <c r="M68" s="12"/>
      <c r="N68" s="12"/>
      <c r="O68" s="10"/>
      <c r="P68" s="10"/>
      <c r="Q68" s="15"/>
      <c r="R68" s="10"/>
    </row>
    <row r="69" spans="1:32" ht="15.75" customHeight="1">
      <c r="A69" s="29"/>
      <c r="B69" s="70"/>
      <c r="C69" s="70"/>
      <c r="D69" s="83"/>
      <c r="E69" s="70"/>
      <c r="F69" s="84"/>
      <c r="G69" s="10"/>
      <c r="H69" s="10"/>
      <c r="I69" s="10"/>
      <c r="J69" s="74"/>
      <c r="K69" s="19"/>
      <c r="L69" s="12"/>
      <c r="M69" s="12"/>
      <c r="N69" s="85" t="s">
        <v>34</v>
      </c>
      <c r="O69" s="10"/>
      <c r="P69" s="15"/>
      <c r="Q69" s="10"/>
    </row>
    <row r="70" spans="1:32" ht="15.75" customHeight="1">
      <c r="A70" s="10">
        <v>1</v>
      </c>
      <c r="B70" s="10" t="s">
        <v>38</v>
      </c>
      <c r="C70" s="10"/>
      <c r="D70" s="10"/>
      <c r="E70" s="10"/>
      <c r="F70" s="13"/>
      <c r="G70" s="23"/>
      <c r="H70" s="10"/>
      <c r="I70" s="10"/>
      <c r="J70" s="25">
        <v>1000</v>
      </c>
      <c r="K70" s="86"/>
      <c r="L70" s="10"/>
      <c r="M70" s="10"/>
      <c r="N70" s="54"/>
      <c r="O70" s="10">
        <v>1000</v>
      </c>
      <c r="P70" s="10"/>
      <c r="Q70" s="10"/>
    </row>
    <row r="71" spans="1:32" ht="15.75" customHeight="1">
      <c r="A71" s="16">
        <v>2</v>
      </c>
      <c r="B71" s="16" t="s">
        <v>40</v>
      </c>
      <c r="C71" s="10"/>
      <c r="D71" s="10"/>
      <c r="E71" s="10">
        <v>1000</v>
      </c>
      <c r="F71" s="41"/>
      <c r="G71" s="23"/>
      <c r="H71" s="10"/>
      <c r="I71" s="10"/>
      <c r="J71" s="25"/>
      <c r="K71" s="53"/>
      <c r="L71" s="10"/>
      <c r="M71" s="71"/>
      <c r="N71" s="71"/>
      <c r="O71" s="16">
        <v>1000</v>
      </c>
      <c r="P71" s="16"/>
      <c r="Q71" s="16"/>
      <c r="R71" s="16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customHeight="1">
      <c r="A72" s="10">
        <v>3</v>
      </c>
      <c r="B72" s="10" t="s">
        <v>30</v>
      </c>
      <c r="C72" s="10"/>
      <c r="D72" s="10"/>
      <c r="E72" s="10"/>
      <c r="F72" s="13"/>
      <c r="G72" s="23"/>
      <c r="H72" s="10"/>
      <c r="I72" s="29"/>
      <c r="J72" s="87">
        <v>1100</v>
      </c>
      <c r="K72" s="88"/>
      <c r="L72" s="29">
        <v>250</v>
      </c>
      <c r="M72" s="10"/>
      <c r="N72" s="54"/>
      <c r="O72" s="10">
        <v>1350</v>
      </c>
      <c r="P72" s="10"/>
      <c r="Q72" s="10"/>
    </row>
    <row r="73" spans="1:32" ht="15.75" customHeight="1">
      <c r="A73" s="29">
        <v>4</v>
      </c>
      <c r="B73" s="29" t="s">
        <v>41</v>
      </c>
      <c r="C73" s="10"/>
      <c r="D73" s="10"/>
      <c r="E73" s="10"/>
      <c r="F73" s="13"/>
      <c r="G73" s="23"/>
      <c r="H73" s="10"/>
      <c r="I73" s="29"/>
      <c r="J73" s="87">
        <v>1000</v>
      </c>
      <c r="K73" s="88"/>
      <c r="L73" s="29"/>
      <c r="M73" s="29"/>
      <c r="N73" s="54" t="s">
        <v>42</v>
      </c>
      <c r="O73" s="10" t="s">
        <v>43</v>
      </c>
      <c r="P73" s="10"/>
      <c r="Q73" s="10"/>
    </row>
    <row r="74" spans="1:32" ht="15.75" customHeight="1">
      <c r="A74" s="29">
        <v>5</v>
      </c>
      <c r="B74" s="29" t="s">
        <v>44</v>
      </c>
      <c r="C74" s="29"/>
      <c r="D74" s="29"/>
      <c r="E74" s="29">
        <v>2400</v>
      </c>
      <c r="F74" s="68"/>
      <c r="G74" s="89"/>
      <c r="H74" s="29"/>
      <c r="I74" s="29">
        <v>3000</v>
      </c>
      <c r="J74" s="87">
        <v>1000</v>
      </c>
      <c r="K74" s="88"/>
      <c r="L74" s="90">
        <v>700</v>
      </c>
      <c r="M74" s="29"/>
      <c r="N74" s="30"/>
      <c r="O74" s="10">
        <v>7100</v>
      </c>
      <c r="P74" s="10"/>
      <c r="Q74" s="10"/>
    </row>
    <row r="75" spans="1:32" ht="15.75" customHeight="1">
      <c r="A75" s="29">
        <v>6</v>
      </c>
      <c r="B75" s="29"/>
      <c r="C75" s="29"/>
      <c r="D75" s="29"/>
      <c r="E75" s="29"/>
      <c r="F75" s="68"/>
      <c r="G75" s="89"/>
      <c r="H75" s="29"/>
      <c r="I75" s="29"/>
      <c r="J75" s="87"/>
      <c r="K75" s="88"/>
      <c r="L75" s="90"/>
      <c r="M75" s="29"/>
      <c r="N75" s="30"/>
      <c r="O75" s="29"/>
      <c r="P75" s="29"/>
      <c r="Q75" s="10"/>
    </row>
    <row r="76" spans="1:32" ht="15.75" customHeight="1">
      <c r="A76" s="29">
        <v>7</v>
      </c>
      <c r="B76" s="20"/>
      <c r="C76" s="10"/>
      <c r="D76" s="10"/>
      <c r="E76" s="10">
        <v>3400</v>
      </c>
      <c r="F76" s="10"/>
      <c r="G76" s="13">
        <f>SUM(G71:G75)</f>
        <v>0</v>
      </c>
      <c r="H76" s="10"/>
      <c r="I76" s="10">
        <v>3000</v>
      </c>
      <c r="J76" s="47">
        <f>SUM(J69:J74)</f>
        <v>4100</v>
      </c>
      <c r="K76" s="10"/>
      <c r="L76" s="10">
        <f>SUM(L71:L75)</f>
        <v>950</v>
      </c>
      <c r="M76" s="29"/>
      <c r="N76" s="30"/>
      <c r="O76" s="29">
        <f>SUM(O69:O75)</f>
        <v>10450</v>
      </c>
      <c r="P76" s="29"/>
      <c r="Q76" s="10"/>
    </row>
    <row r="77" spans="1:32" ht="15.75" customHeight="1">
      <c r="A77" s="317" t="s">
        <v>45</v>
      </c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9"/>
      <c r="P77" s="33"/>
      <c r="Q77" s="91">
        <v>26242</v>
      </c>
    </row>
    <row r="78" spans="1:32" ht="15.75" customHeight="1">
      <c r="A78" s="2" t="s">
        <v>1</v>
      </c>
      <c r="B78" s="3" t="s">
        <v>2</v>
      </c>
      <c r="C78" s="3" t="s">
        <v>3</v>
      </c>
      <c r="D78" s="3" t="s">
        <v>4</v>
      </c>
      <c r="E78" s="3"/>
      <c r="F78" s="4"/>
      <c r="G78" s="5" t="s">
        <v>5</v>
      </c>
      <c r="H78" s="6" t="s">
        <v>6</v>
      </c>
      <c r="I78" s="3" t="s">
        <v>7</v>
      </c>
      <c r="J78" s="3" t="s">
        <v>8</v>
      </c>
      <c r="K78" s="3" t="s">
        <v>8</v>
      </c>
      <c r="L78" s="3" t="s">
        <v>9</v>
      </c>
      <c r="M78" s="3" t="s">
        <v>10</v>
      </c>
      <c r="N78" s="3"/>
      <c r="O78" s="7" t="s">
        <v>11</v>
      </c>
      <c r="P78" s="8" t="s">
        <v>12</v>
      </c>
      <c r="Q78" s="9" t="s">
        <v>13</v>
      </c>
    </row>
    <row r="79" spans="1:32" ht="15.75" customHeight="1">
      <c r="A79" s="10"/>
      <c r="B79" s="12">
        <v>26242</v>
      </c>
      <c r="C79" s="10"/>
      <c r="D79" s="10"/>
      <c r="E79" s="10"/>
      <c r="F79" s="10"/>
      <c r="G79" s="10"/>
      <c r="H79" s="10"/>
      <c r="I79" s="10"/>
      <c r="J79" s="14" t="s">
        <v>15</v>
      </c>
      <c r="K79" s="10"/>
      <c r="L79" s="10" t="s">
        <v>33</v>
      </c>
      <c r="M79" s="10"/>
      <c r="N79" s="10"/>
      <c r="O79" s="10"/>
      <c r="P79" s="10"/>
      <c r="Q79" s="15"/>
      <c r="R79" s="10"/>
    </row>
    <row r="80" spans="1:32" ht="15.75" customHeight="1">
      <c r="A80" s="10"/>
      <c r="B80" s="314" t="s">
        <v>20</v>
      </c>
      <c r="C80" s="315"/>
      <c r="D80" s="315"/>
      <c r="E80" s="315"/>
      <c r="F80" s="316"/>
      <c r="G80" s="10"/>
      <c r="H80" s="10"/>
      <c r="I80" s="10"/>
      <c r="J80" s="41"/>
      <c r="K80" s="10"/>
      <c r="L80" s="10"/>
      <c r="M80" s="10"/>
      <c r="N80" s="10"/>
      <c r="O80" s="10"/>
      <c r="P80" s="10" t="s">
        <v>46</v>
      </c>
      <c r="Q80" s="15"/>
      <c r="R80" s="10"/>
    </row>
    <row r="81" spans="1:18" ht="15.75" customHeight="1">
      <c r="A81" s="29"/>
      <c r="B81" s="70"/>
      <c r="C81" s="70"/>
      <c r="D81" s="70"/>
      <c r="E81" s="70"/>
      <c r="F81" s="70"/>
      <c r="G81" s="10"/>
      <c r="H81" s="10"/>
      <c r="I81" s="10"/>
      <c r="J81" s="41"/>
      <c r="K81" s="10"/>
      <c r="L81" s="10"/>
      <c r="M81" s="10"/>
      <c r="N81" s="10"/>
      <c r="O81" s="10"/>
      <c r="P81" s="10" t="s">
        <v>47</v>
      </c>
      <c r="Q81" s="15"/>
      <c r="R81" s="10"/>
    </row>
    <row r="82" spans="1:18" ht="15.75" customHeight="1">
      <c r="A82" s="29">
        <v>1</v>
      </c>
      <c r="B82" s="10" t="s">
        <v>38</v>
      </c>
      <c r="C82" s="10"/>
      <c r="D82" s="10"/>
      <c r="E82" s="10"/>
      <c r="F82" s="13"/>
      <c r="G82" s="23"/>
      <c r="H82" s="10"/>
      <c r="I82" s="10"/>
      <c r="J82" s="25">
        <v>1000</v>
      </c>
      <c r="K82" s="86"/>
      <c r="L82" s="10"/>
      <c r="M82" s="10"/>
      <c r="N82" s="54"/>
      <c r="O82" s="10">
        <v>1000</v>
      </c>
      <c r="P82" s="16"/>
      <c r="Q82" s="55"/>
      <c r="R82" s="10"/>
    </row>
    <row r="83" spans="1:18" ht="15.75" customHeight="1">
      <c r="A83" s="29">
        <v>2</v>
      </c>
      <c r="B83" s="16" t="s">
        <v>17</v>
      </c>
      <c r="C83" s="10"/>
      <c r="D83" s="10"/>
      <c r="E83" s="10"/>
      <c r="F83" s="41"/>
      <c r="G83" s="23"/>
      <c r="H83" s="10"/>
      <c r="I83" s="10"/>
      <c r="J83" s="25">
        <v>1000</v>
      </c>
      <c r="K83" s="53"/>
      <c r="L83" s="10"/>
      <c r="M83" s="71"/>
      <c r="N83" s="71"/>
      <c r="O83" s="55">
        <v>1000</v>
      </c>
      <c r="P83" s="15"/>
      <c r="Q83" s="15"/>
      <c r="R83" s="10"/>
    </row>
    <row r="84" spans="1:18" ht="15.75" customHeight="1">
      <c r="A84" s="29">
        <v>3</v>
      </c>
      <c r="B84" s="10" t="s">
        <v>44</v>
      </c>
      <c r="C84" s="10"/>
      <c r="D84" s="10"/>
      <c r="E84" s="10"/>
      <c r="F84" s="13"/>
      <c r="G84" s="23"/>
      <c r="H84" s="10"/>
      <c r="I84" s="29"/>
      <c r="J84" s="87">
        <v>1000</v>
      </c>
      <c r="K84" s="88"/>
      <c r="L84" s="29">
        <v>500</v>
      </c>
      <c r="M84" s="10"/>
      <c r="N84" s="54"/>
      <c r="O84" s="10">
        <v>1500</v>
      </c>
      <c r="P84" s="29"/>
      <c r="Q84" s="63"/>
      <c r="R84" s="10"/>
    </row>
    <row r="85" spans="1:18" ht="15.75" customHeight="1">
      <c r="A85" s="29">
        <v>4</v>
      </c>
      <c r="B85" s="29" t="s">
        <v>48</v>
      </c>
      <c r="C85" s="10"/>
      <c r="D85" s="10"/>
      <c r="E85" s="10"/>
      <c r="F85" s="13"/>
      <c r="G85" s="75">
        <v>400</v>
      </c>
      <c r="H85" s="10"/>
      <c r="I85" s="29"/>
      <c r="J85" s="87">
        <v>1100</v>
      </c>
      <c r="K85" s="29"/>
      <c r="L85" s="29">
        <v>250</v>
      </c>
      <c r="M85" s="29"/>
      <c r="N85" s="54" t="s">
        <v>49</v>
      </c>
      <c r="O85" s="10">
        <v>1800</v>
      </c>
      <c r="P85" s="29"/>
      <c r="Q85" s="63"/>
      <c r="R85" s="10"/>
    </row>
    <row r="86" spans="1:18" ht="15.75" customHeight="1">
      <c r="A86" s="29">
        <v>5</v>
      </c>
      <c r="B86" s="29" t="s">
        <v>25</v>
      </c>
      <c r="C86" s="10"/>
      <c r="D86" s="10"/>
      <c r="E86" s="10"/>
      <c r="F86" s="13"/>
      <c r="G86" s="10">
        <v>1000</v>
      </c>
      <c r="H86" s="10"/>
      <c r="I86" s="29"/>
      <c r="J86" s="68"/>
      <c r="K86" s="29"/>
      <c r="L86" s="29"/>
      <c r="M86" s="10"/>
      <c r="N86" s="54"/>
      <c r="O86" s="10">
        <v>1000</v>
      </c>
      <c r="P86" s="29"/>
      <c r="Q86" s="63"/>
      <c r="R86" s="10"/>
    </row>
    <row r="87" spans="1:18" ht="15.75" customHeight="1">
      <c r="A87" s="29">
        <v>6</v>
      </c>
      <c r="B87" s="27" t="s">
        <v>41</v>
      </c>
      <c r="C87" s="22"/>
      <c r="D87" s="27"/>
      <c r="E87" s="22"/>
      <c r="F87" s="92"/>
      <c r="G87" s="77"/>
      <c r="H87" s="29"/>
      <c r="I87" s="29"/>
      <c r="J87" s="68">
        <v>1000</v>
      </c>
      <c r="K87" s="79"/>
      <c r="L87" s="29"/>
      <c r="M87" s="29"/>
      <c r="N87" s="30" t="s">
        <v>50</v>
      </c>
      <c r="O87" s="29">
        <v>0</v>
      </c>
      <c r="P87" s="29"/>
      <c r="Q87" s="63"/>
      <c r="R87" s="10"/>
    </row>
    <row r="88" spans="1:18" ht="15.75" customHeight="1">
      <c r="A88" s="29"/>
      <c r="B88" s="10"/>
      <c r="C88" s="24"/>
      <c r="D88" s="24"/>
      <c r="E88" s="10"/>
      <c r="F88" s="13"/>
      <c r="G88" s="75">
        <f>SUM(G84:G87)</f>
        <v>1400</v>
      </c>
      <c r="H88" s="10"/>
      <c r="I88" s="10"/>
      <c r="J88" s="87">
        <f>SUM(J80:J87)</f>
        <v>5100</v>
      </c>
      <c r="K88" s="29"/>
      <c r="L88" s="29"/>
      <c r="M88" s="29"/>
      <c r="N88" s="30"/>
      <c r="O88" s="29">
        <f>SUM(O81:O87)</f>
        <v>6300</v>
      </c>
      <c r="P88" s="29">
        <v>30000</v>
      </c>
      <c r="Q88" s="63">
        <v>2542</v>
      </c>
      <c r="R88" s="10"/>
    </row>
    <row r="89" spans="1:18" ht="15.75" customHeight="1">
      <c r="A89" s="311" t="s">
        <v>51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3"/>
      <c r="P89" s="10"/>
      <c r="Q89" s="10"/>
      <c r="R89" s="10"/>
    </row>
    <row r="90" spans="1:18" ht="15.75" customHeight="1">
      <c r="A90" s="2" t="s">
        <v>1</v>
      </c>
      <c r="B90" s="3" t="s">
        <v>2</v>
      </c>
      <c r="C90" s="3" t="s">
        <v>3</v>
      </c>
      <c r="D90" s="3" t="s">
        <v>52</v>
      </c>
      <c r="E90" s="3"/>
      <c r="F90" s="4"/>
      <c r="G90" s="93" t="s">
        <v>5</v>
      </c>
      <c r="H90" s="94" t="s">
        <v>6</v>
      </c>
      <c r="I90" s="3" t="s">
        <v>7</v>
      </c>
      <c r="J90" s="3" t="s">
        <v>8</v>
      </c>
      <c r="K90" s="3" t="s">
        <v>8</v>
      </c>
      <c r="L90" s="3" t="s">
        <v>9</v>
      </c>
      <c r="M90" s="3" t="s">
        <v>10</v>
      </c>
      <c r="N90" s="3"/>
      <c r="O90" s="95" t="s">
        <v>11</v>
      </c>
      <c r="P90" s="8" t="s">
        <v>12</v>
      </c>
      <c r="Q90" s="9" t="s">
        <v>13</v>
      </c>
      <c r="R90" s="10"/>
    </row>
    <row r="91" spans="1:18" ht="15.75" customHeight="1">
      <c r="A91" s="10"/>
      <c r="B91" s="12">
        <v>2542</v>
      </c>
      <c r="C91" s="10"/>
      <c r="D91" s="10"/>
      <c r="E91" s="10"/>
      <c r="F91" s="10"/>
      <c r="G91" s="10"/>
      <c r="H91" s="10"/>
      <c r="I91" s="10"/>
      <c r="J91" s="14" t="s">
        <v>15</v>
      </c>
      <c r="K91" s="96"/>
      <c r="L91" s="10" t="s">
        <v>53</v>
      </c>
      <c r="M91" s="10"/>
      <c r="N91" s="10"/>
      <c r="O91" s="10"/>
      <c r="P91" s="10"/>
      <c r="Q91" s="15"/>
      <c r="R91" s="10"/>
    </row>
    <row r="92" spans="1:18" ht="15.75" customHeight="1">
      <c r="A92" s="10"/>
      <c r="B92" s="314" t="s">
        <v>20</v>
      </c>
      <c r="C92" s="315"/>
      <c r="D92" s="315"/>
      <c r="E92" s="315"/>
      <c r="F92" s="316"/>
      <c r="G92" s="10"/>
      <c r="H92" s="10"/>
      <c r="I92" s="10"/>
      <c r="J92" s="19"/>
      <c r="K92" s="41"/>
      <c r="L92" s="12"/>
      <c r="M92" s="12"/>
      <c r="N92" s="12"/>
      <c r="O92" s="10"/>
      <c r="P92" s="10" t="s">
        <v>54</v>
      </c>
      <c r="Q92" s="15"/>
      <c r="R92" s="10"/>
    </row>
    <row r="93" spans="1:18" ht="15.75" customHeight="1">
      <c r="A93" s="10">
        <v>1</v>
      </c>
      <c r="B93" s="10" t="s">
        <v>38</v>
      </c>
      <c r="C93" s="10"/>
      <c r="D93" s="10"/>
      <c r="E93" s="10"/>
      <c r="F93" s="13"/>
      <c r="G93" s="75"/>
      <c r="H93" s="10"/>
      <c r="I93" s="10"/>
      <c r="J93" s="25">
        <v>1000</v>
      </c>
      <c r="K93" s="86"/>
      <c r="L93" s="10"/>
      <c r="M93" s="10"/>
      <c r="N93" s="54"/>
      <c r="O93" s="10">
        <v>1000</v>
      </c>
      <c r="P93" s="10" t="s">
        <v>55</v>
      </c>
      <c r="Q93" s="15"/>
      <c r="R93" s="10"/>
    </row>
    <row r="94" spans="1:18" ht="15.75" customHeight="1">
      <c r="A94" s="16">
        <v>2</v>
      </c>
      <c r="B94" s="16" t="s">
        <v>30</v>
      </c>
      <c r="C94" s="10"/>
      <c r="D94" s="10"/>
      <c r="E94" s="10"/>
      <c r="F94" s="41"/>
      <c r="G94" s="75">
        <v>400</v>
      </c>
      <c r="H94" s="10"/>
      <c r="I94" s="10"/>
      <c r="J94" s="25">
        <v>1100</v>
      </c>
      <c r="K94" s="53"/>
      <c r="L94" s="10">
        <v>250</v>
      </c>
      <c r="M94" s="71"/>
      <c r="N94" s="71"/>
      <c r="O94" s="55">
        <v>1750</v>
      </c>
      <c r="P94" s="16"/>
      <c r="Q94" s="16"/>
    </row>
    <row r="95" spans="1:18" ht="15.75" customHeight="1">
      <c r="A95" s="29">
        <v>3</v>
      </c>
      <c r="B95" s="10" t="s">
        <v>17</v>
      </c>
      <c r="C95" s="10"/>
      <c r="D95" s="10"/>
      <c r="E95" s="10"/>
      <c r="F95" s="13"/>
      <c r="G95" s="75"/>
      <c r="H95" s="10"/>
      <c r="I95" s="29"/>
      <c r="J95" s="87">
        <v>1000</v>
      </c>
      <c r="K95" s="88"/>
      <c r="L95" s="29"/>
      <c r="M95" s="10"/>
      <c r="N95" s="54"/>
      <c r="O95" s="10">
        <v>1000</v>
      </c>
      <c r="P95" s="16"/>
      <c r="Q95" s="16"/>
    </row>
    <row r="96" spans="1:18" ht="15.75" customHeight="1">
      <c r="A96" s="29">
        <v>4</v>
      </c>
      <c r="B96" s="16" t="s">
        <v>44</v>
      </c>
      <c r="C96" s="10"/>
      <c r="D96" s="10"/>
      <c r="E96" s="10"/>
      <c r="F96" s="13"/>
      <c r="G96" s="75">
        <v>1000</v>
      </c>
      <c r="H96" s="10"/>
      <c r="I96" s="10">
        <v>3000</v>
      </c>
      <c r="J96" s="68">
        <v>1000</v>
      </c>
      <c r="K96" s="29"/>
      <c r="L96" s="29">
        <v>500</v>
      </c>
      <c r="M96" s="29"/>
      <c r="N96" s="30"/>
      <c r="O96" s="29">
        <v>5500</v>
      </c>
      <c r="P96" s="16"/>
      <c r="Q96" s="16"/>
    </row>
    <row r="97" spans="1:32" ht="15.75" customHeight="1">
      <c r="A97" s="29">
        <v>5</v>
      </c>
      <c r="B97" s="97" t="s">
        <v>18</v>
      </c>
      <c r="C97" s="10"/>
      <c r="D97" s="10"/>
      <c r="E97" s="10"/>
      <c r="F97" s="13"/>
      <c r="G97" s="75"/>
      <c r="H97" s="10"/>
      <c r="I97" s="29"/>
      <c r="J97" s="68">
        <v>1000</v>
      </c>
      <c r="K97" s="29"/>
      <c r="L97" s="29"/>
      <c r="M97" s="29"/>
      <c r="N97" s="30"/>
      <c r="O97" s="29">
        <v>1000</v>
      </c>
      <c r="P97" s="16"/>
      <c r="Q97" s="16"/>
    </row>
    <row r="98" spans="1:32" ht="15.75" customHeight="1">
      <c r="A98" s="29">
        <v>6</v>
      </c>
      <c r="B98" s="29" t="s">
        <v>56</v>
      </c>
      <c r="C98" s="10"/>
      <c r="D98" s="10"/>
      <c r="E98" s="10"/>
      <c r="F98" s="13"/>
      <c r="G98" s="75">
        <v>700</v>
      </c>
      <c r="H98" s="10"/>
      <c r="I98" s="29"/>
      <c r="J98" s="87"/>
      <c r="K98" s="88"/>
      <c r="L98" s="29"/>
      <c r="M98" s="29"/>
      <c r="N98" s="54"/>
      <c r="O98" s="10">
        <v>700</v>
      </c>
      <c r="P98" s="16"/>
      <c r="Q98" s="16"/>
    </row>
    <row r="99" spans="1:32" ht="15.75" customHeight="1">
      <c r="A99" s="56"/>
      <c r="B99" s="57"/>
      <c r="C99" s="58"/>
      <c r="D99" s="33"/>
      <c r="E99" s="33"/>
      <c r="F99" s="33"/>
      <c r="G99" s="34">
        <f>SUM(G94:G98)</f>
        <v>2100</v>
      </c>
      <c r="H99" s="33"/>
      <c r="I99" s="33">
        <v>3000</v>
      </c>
      <c r="J99" s="35">
        <f>SUM(J93:J98)</f>
        <v>5100</v>
      </c>
      <c r="K99" s="36"/>
      <c r="L99" s="33"/>
      <c r="M99" s="33"/>
      <c r="N99" s="33"/>
      <c r="O99" s="33">
        <f>SUM(O92:O98)</f>
        <v>10950</v>
      </c>
      <c r="P99" s="33">
        <v>1259</v>
      </c>
      <c r="Q99" s="51">
        <v>12232</v>
      </c>
      <c r="R99" s="10"/>
    </row>
    <row r="100" spans="1:32" ht="15.75" customHeight="1">
      <c r="A100" s="317" t="s">
        <v>57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9"/>
      <c r="P100" s="29"/>
      <c r="Q100" s="63"/>
    </row>
    <row r="101" spans="1:32" ht="15.75" customHeight="1">
      <c r="A101" s="2" t="s">
        <v>1</v>
      </c>
      <c r="B101" s="3" t="s">
        <v>2</v>
      </c>
      <c r="C101" s="3" t="s">
        <v>3</v>
      </c>
      <c r="D101" s="3" t="s">
        <v>4</v>
      </c>
      <c r="E101" s="3"/>
      <c r="F101" s="4"/>
      <c r="G101" s="93" t="s">
        <v>5</v>
      </c>
      <c r="H101" s="94" t="s">
        <v>6</v>
      </c>
      <c r="I101" s="3" t="s">
        <v>7</v>
      </c>
      <c r="J101" s="3" t="s">
        <v>8</v>
      </c>
      <c r="K101" s="3" t="s">
        <v>8</v>
      </c>
      <c r="L101" s="3" t="s">
        <v>9</v>
      </c>
      <c r="M101" s="3" t="s">
        <v>10</v>
      </c>
      <c r="N101" s="3"/>
      <c r="O101" s="95" t="s">
        <v>11</v>
      </c>
      <c r="P101" s="8" t="s">
        <v>12</v>
      </c>
      <c r="Q101" s="9" t="s">
        <v>13</v>
      </c>
    </row>
    <row r="102" spans="1:32" ht="15.75" customHeight="1">
      <c r="A102" s="10"/>
      <c r="B102" s="12">
        <v>12232</v>
      </c>
      <c r="C102" s="10"/>
      <c r="D102" s="10"/>
      <c r="E102" s="10"/>
      <c r="F102" s="10"/>
      <c r="G102" s="10"/>
      <c r="H102" s="10"/>
      <c r="I102" s="10"/>
      <c r="J102" s="14" t="s">
        <v>15</v>
      </c>
      <c r="K102" s="10"/>
      <c r="L102" s="10" t="s">
        <v>33</v>
      </c>
      <c r="M102" s="10"/>
      <c r="N102" s="10"/>
      <c r="O102" s="10"/>
      <c r="P102" s="10"/>
      <c r="Q102" s="15"/>
    </row>
    <row r="103" spans="1:32" ht="15.75" customHeight="1">
      <c r="A103" s="10"/>
      <c r="B103" s="314" t="s">
        <v>20</v>
      </c>
      <c r="C103" s="315"/>
      <c r="D103" s="315"/>
      <c r="E103" s="315"/>
      <c r="F103" s="316"/>
      <c r="G103" s="10"/>
      <c r="H103" s="10"/>
      <c r="I103" s="10"/>
      <c r="J103" s="53"/>
      <c r="K103" s="10"/>
      <c r="L103" s="10"/>
      <c r="M103" s="10"/>
      <c r="N103" s="10"/>
      <c r="O103" s="10"/>
      <c r="P103" s="10"/>
      <c r="Q103" s="10"/>
    </row>
    <row r="104" spans="1:32" ht="15.75" customHeight="1">
      <c r="A104" s="16">
        <v>1</v>
      </c>
      <c r="B104" s="16" t="s">
        <v>38</v>
      </c>
      <c r="C104" s="16"/>
      <c r="D104" s="16"/>
      <c r="E104" s="16"/>
      <c r="F104" s="98"/>
      <c r="G104" s="99"/>
      <c r="H104" s="16"/>
      <c r="I104" s="16"/>
      <c r="J104" s="41">
        <v>1000</v>
      </c>
      <c r="K104" s="41"/>
      <c r="L104" s="10"/>
      <c r="M104" s="10"/>
      <c r="N104" s="54"/>
      <c r="O104" s="10">
        <v>1000</v>
      </c>
      <c r="P104" s="10"/>
      <c r="Q104" s="16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>
      <c r="A105" s="10">
        <v>2</v>
      </c>
      <c r="B105" s="10" t="s">
        <v>30</v>
      </c>
      <c r="C105" s="29"/>
      <c r="D105" s="10"/>
      <c r="E105" s="10"/>
      <c r="F105" s="13"/>
      <c r="G105" s="75"/>
      <c r="H105" s="10"/>
      <c r="I105" s="10"/>
      <c r="J105" s="41">
        <v>1100</v>
      </c>
      <c r="K105" s="10"/>
      <c r="L105" s="10">
        <v>250</v>
      </c>
      <c r="M105" s="10"/>
      <c r="N105" s="54"/>
      <c r="O105" s="10">
        <v>1350</v>
      </c>
      <c r="P105" s="16"/>
      <c r="Q105" s="10"/>
    </row>
    <row r="106" spans="1:32" ht="15.75" customHeight="1">
      <c r="A106" s="29">
        <v>3</v>
      </c>
      <c r="B106" s="16" t="s">
        <v>44</v>
      </c>
      <c r="C106" s="10"/>
      <c r="D106" s="10"/>
      <c r="E106" s="10"/>
      <c r="F106" s="41"/>
      <c r="G106" s="75"/>
      <c r="H106" s="10"/>
      <c r="I106" s="10"/>
      <c r="J106" s="25">
        <v>1000</v>
      </c>
      <c r="K106" s="53"/>
      <c r="L106" s="10">
        <v>500</v>
      </c>
      <c r="M106" s="71"/>
      <c r="N106" s="71"/>
      <c r="O106" s="55">
        <v>1500</v>
      </c>
      <c r="P106" s="10"/>
      <c r="Q106" s="30"/>
    </row>
    <row r="107" spans="1:32" ht="15.75" customHeight="1">
      <c r="A107" s="29">
        <v>4</v>
      </c>
      <c r="B107" s="16" t="s">
        <v>58</v>
      </c>
      <c r="C107" s="10"/>
      <c r="D107" s="10"/>
      <c r="E107" s="10"/>
      <c r="F107" s="41"/>
      <c r="G107" s="23">
        <v>950</v>
      </c>
      <c r="H107" s="10"/>
      <c r="I107" s="10"/>
      <c r="J107" s="25"/>
      <c r="K107" s="53"/>
      <c r="L107" s="10"/>
      <c r="M107" s="71"/>
      <c r="N107" s="71"/>
      <c r="O107" s="55">
        <v>950</v>
      </c>
      <c r="P107" s="29"/>
      <c r="Q107" s="30"/>
    </row>
    <row r="108" spans="1:32" ht="15.75" customHeight="1">
      <c r="A108" s="29">
        <v>5</v>
      </c>
      <c r="B108" s="29" t="s">
        <v>59</v>
      </c>
      <c r="C108" s="90"/>
      <c r="D108" s="29"/>
      <c r="E108" s="29"/>
      <c r="F108" s="66"/>
      <c r="G108" s="77">
        <v>1000</v>
      </c>
      <c r="H108" s="29"/>
      <c r="I108" s="29"/>
      <c r="J108" s="68"/>
      <c r="K108" s="29"/>
      <c r="L108" s="29"/>
      <c r="M108" s="29"/>
      <c r="N108" s="30"/>
      <c r="O108" s="29">
        <v>1000</v>
      </c>
      <c r="P108" s="29"/>
      <c r="Q108" s="30"/>
    </row>
    <row r="109" spans="1:32" ht="15.75" customHeight="1">
      <c r="A109" s="31"/>
      <c r="B109" s="33"/>
      <c r="C109" s="33"/>
      <c r="D109" s="33"/>
      <c r="E109" s="33"/>
      <c r="F109" s="33"/>
      <c r="G109" s="34">
        <v>1950</v>
      </c>
      <c r="H109" s="33"/>
      <c r="I109" s="33"/>
      <c r="J109" s="100">
        <f>SUM(J103:J108)</f>
        <v>3100</v>
      </c>
      <c r="K109" s="36"/>
      <c r="L109" s="33"/>
      <c r="M109" s="33"/>
      <c r="N109" s="33"/>
      <c r="O109" s="33">
        <f>SUM(O103:O108)</f>
        <v>5800</v>
      </c>
      <c r="P109" s="33"/>
      <c r="Q109" s="51">
        <v>18032</v>
      </c>
      <c r="R109" s="10"/>
    </row>
    <row r="110" spans="1:32" ht="15.75" customHeight="1">
      <c r="A110" s="317" t="s">
        <v>60</v>
      </c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9"/>
      <c r="P110" s="16"/>
      <c r="Q110" s="16"/>
      <c r="R110" s="18"/>
    </row>
    <row r="111" spans="1:32" ht="15.75" customHeight="1">
      <c r="A111" s="2" t="s">
        <v>1</v>
      </c>
      <c r="B111" s="3" t="s">
        <v>2</v>
      </c>
      <c r="C111" s="3" t="s">
        <v>3</v>
      </c>
      <c r="D111" s="3" t="s">
        <v>4</v>
      </c>
      <c r="E111" s="3"/>
      <c r="F111" s="4"/>
      <c r="G111" s="5" t="s">
        <v>5</v>
      </c>
      <c r="H111" s="6" t="s">
        <v>6</v>
      </c>
      <c r="I111" s="3" t="s">
        <v>7</v>
      </c>
      <c r="J111" s="3" t="s">
        <v>8</v>
      </c>
      <c r="K111" s="3" t="s">
        <v>8</v>
      </c>
      <c r="L111" s="3" t="s">
        <v>9</v>
      </c>
      <c r="M111" s="3" t="s">
        <v>10</v>
      </c>
      <c r="N111" s="3"/>
      <c r="O111" s="7" t="s">
        <v>11</v>
      </c>
      <c r="P111" s="8" t="s">
        <v>12</v>
      </c>
      <c r="Q111" s="9" t="s">
        <v>13</v>
      </c>
      <c r="R111" s="18"/>
    </row>
    <row r="112" spans="1:32" ht="15.75" customHeight="1">
      <c r="A112" s="10"/>
      <c r="B112" s="12">
        <v>18032</v>
      </c>
      <c r="C112" s="10"/>
      <c r="D112" s="10"/>
      <c r="E112" s="10"/>
      <c r="F112" s="10"/>
      <c r="G112" s="13"/>
      <c r="H112" s="10"/>
      <c r="I112" s="10"/>
      <c r="J112" s="14" t="s">
        <v>15</v>
      </c>
      <c r="K112" s="52"/>
      <c r="L112" s="10" t="s">
        <v>33</v>
      </c>
      <c r="M112" s="10"/>
      <c r="N112" s="10"/>
      <c r="O112" s="10"/>
      <c r="P112" s="10"/>
      <c r="Q112" s="10"/>
      <c r="R112" s="18"/>
    </row>
    <row r="113" spans="1:18" ht="15.75" customHeight="1">
      <c r="A113" s="10"/>
      <c r="B113" s="314" t="s">
        <v>20</v>
      </c>
      <c r="C113" s="315"/>
      <c r="D113" s="315"/>
      <c r="E113" s="315"/>
      <c r="F113" s="316"/>
      <c r="G113" s="13"/>
      <c r="H113" s="10"/>
      <c r="I113" s="10"/>
      <c r="J113" s="53"/>
      <c r="K113" s="10"/>
      <c r="L113" s="12"/>
      <c r="M113" s="12"/>
      <c r="N113" s="12"/>
      <c r="O113" s="10"/>
      <c r="P113" s="10"/>
      <c r="Q113" s="10"/>
    </row>
    <row r="114" spans="1:18" ht="15.75" customHeight="1">
      <c r="A114" s="10"/>
      <c r="B114" s="70"/>
      <c r="C114" s="70"/>
      <c r="D114" s="101"/>
      <c r="E114" s="70"/>
      <c r="F114" s="70"/>
      <c r="G114" s="75"/>
      <c r="H114" s="10"/>
      <c r="I114" s="10"/>
      <c r="J114" s="19"/>
      <c r="K114" s="10"/>
      <c r="L114" s="12"/>
      <c r="M114" s="12"/>
      <c r="N114" s="12"/>
      <c r="O114" s="10"/>
      <c r="P114" s="10"/>
      <c r="Q114" s="10"/>
    </row>
    <row r="115" spans="1:18" ht="15.75" customHeight="1">
      <c r="A115" s="10">
        <v>1</v>
      </c>
      <c r="B115" s="16" t="s">
        <v>38</v>
      </c>
      <c r="C115" s="10"/>
      <c r="D115" s="10"/>
      <c r="E115" s="10"/>
      <c r="F115" s="41"/>
      <c r="G115" s="75"/>
      <c r="H115" s="10"/>
      <c r="I115" s="10"/>
      <c r="J115" s="25">
        <v>1000</v>
      </c>
      <c r="K115" s="53"/>
      <c r="L115" s="10"/>
      <c r="M115" s="71"/>
      <c r="N115" s="71"/>
      <c r="O115" s="55">
        <v>1000</v>
      </c>
      <c r="P115" s="24"/>
      <c r="Q115" s="102"/>
    </row>
    <row r="116" spans="1:18" ht="15.75" customHeight="1">
      <c r="A116" s="10">
        <v>2</v>
      </c>
      <c r="B116" s="16" t="s">
        <v>61</v>
      </c>
      <c r="C116" s="10"/>
      <c r="D116" s="10"/>
      <c r="E116" s="10"/>
      <c r="F116" s="41"/>
      <c r="G116" s="23">
        <v>2400</v>
      </c>
      <c r="H116" s="10"/>
      <c r="I116" s="10">
        <v>3000</v>
      </c>
      <c r="J116" s="25">
        <v>1100</v>
      </c>
      <c r="K116" s="53"/>
      <c r="L116" s="10">
        <v>250</v>
      </c>
      <c r="M116" s="24"/>
      <c r="N116" s="28"/>
      <c r="O116" s="24">
        <v>6750</v>
      </c>
      <c r="P116" s="24"/>
      <c r="Q116" s="102"/>
    </row>
    <row r="117" spans="1:18" ht="15.75" customHeight="1">
      <c r="A117" s="10">
        <v>3</v>
      </c>
      <c r="B117" s="10" t="s">
        <v>44</v>
      </c>
      <c r="C117" s="29"/>
      <c r="D117" s="10"/>
      <c r="E117" s="10"/>
      <c r="F117" s="13"/>
      <c r="G117" s="75">
        <v>1000</v>
      </c>
      <c r="H117" s="10"/>
      <c r="I117" s="10">
        <v>3000</v>
      </c>
      <c r="J117" s="41">
        <v>1000</v>
      </c>
      <c r="K117" s="10"/>
      <c r="L117" s="10">
        <v>500</v>
      </c>
      <c r="M117" s="24"/>
      <c r="N117" s="103"/>
      <c r="O117" s="24">
        <v>5500</v>
      </c>
      <c r="P117" s="24"/>
      <c r="Q117" s="102"/>
    </row>
    <row r="118" spans="1:18" ht="15.75" customHeight="1">
      <c r="A118" s="29">
        <v>4</v>
      </c>
      <c r="B118" s="10" t="s">
        <v>62</v>
      </c>
      <c r="C118" s="10"/>
      <c r="D118" s="10"/>
      <c r="E118" s="10"/>
      <c r="F118" s="13"/>
      <c r="G118" s="75">
        <v>1000</v>
      </c>
      <c r="H118" s="10"/>
      <c r="I118" s="29"/>
      <c r="J118" s="87"/>
      <c r="K118" s="29"/>
      <c r="L118" s="29"/>
      <c r="M118" s="29"/>
      <c r="N118" s="30"/>
      <c r="O118" s="29">
        <v>1000</v>
      </c>
      <c r="P118" s="90"/>
      <c r="Q118" s="102"/>
    </row>
    <row r="119" spans="1:18" ht="15.75" customHeight="1">
      <c r="A119" s="29">
        <v>5</v>
      </c>
      <c r="B119" s="20" t="s">
        <v>63</v>
      </c>
      <c r="C119" s="10"/>
      <c r="D119" s="10"/>
      <c r="E119" s="10"/>
      <c r="F119" s="10"/>
      <c r="G119" s="75">
        <v>1000</v>
      </c>
      <c r="H119" s="10"/>
      <c r="I119" s="10"/>
      <c r="J119" s="47"/>
      <c r="K119" s="10"/>
      <c r="L119" s="10"/>
      <c r="M119" s="10"/>
      <c r="N119" s="30"/>
      <c r="O119" s="24">
        <v>1000</v>
      </c>
      <c r="P119" s="90"/>
      <c r="Q119" s="102"/>
    </row>
    <row r="120" spans="1:18" ht="15.75" customHeight="1">
      <c r="A120" s="29">
        <v>6</v>
      </c>
      <c r="B120" s="104"/>
      <c r="C120" s="105"/>
      <c r="D120" s="105"/>
      <c r="E120" s="106"/>
      <c r="F120" s="106"/>
      <c r="G120" s="89"/>
      <c r="H120" s="90"/>
      <c r="I120" s="90"/>
      <c r="J120" s="87"/>
      <c r="K120" s="90"/>
      <c r="L120" s="90"/>
      <c r="M120" s="90"/>
      <c r="N120" s="90"/>
      <c r="O120" s="90"/>
      <c r="P120" s="90"/>
      <c r="Q120" s="102"/>
    </row>
    <row r="121" spans="1:18" ht="15.75" customHeight="1">
      <c r="A121" s="31"/>
      <c r="B121" s="33"/>
      <c r="C121" s="33">
        <f>SUM(C115:C120)</f>
        <v>0</v>
      </c>
      <c r="D121" s="33"/>
      <c r="E121" s="33"/>
      <c r="F121" s="33"/>
      <c r="G121" s="34">
        <v>5400</v>
      </c>
      <c r="H121" s="33"/>
      <c r="I121" s="33">
        <f>SUM(I115:I120)</f>
        <v>6000</v>
      </c>
      <c r="J121" s="35">
        <f>SUM(J114:J120)</f>
        <v>3100</v>
      </c>
      <c r="K121" s="36"/>
      <c r="L121" s="33"/>
      <c r="M121" s="33"/>
      <c r="N121" s="33"/>
      <c r="O121" s="33">
        <f>SUM(O113:O120)</f>
        <v>15250</v>
      </c>
      <c r="P121" s="33"/>
      <c r="Q121" s="69">
        <v>33282</v>
      </c>
      <c r="R121" s="10"/>
    </row>
    <row r="122" spans="1:18" ht="15.75" customHeight="1">
      <c r="A122" s="317" t="s">
        <v>64</v>
      </c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  <c r="O122" s="319"/>
      <c r="P122" s="24"/>
      <c r="Q122" s="102"/>
      <c r="R122" s="10"/>
    </row>
    <row r="123" spans="1:18" ht="15.75" customHeight="1">
      <c r="A123" s="2" t="s">
        <v>1</v>
      </c>
      <c r="B123" s="107" t="s">
        <v>2</v>
      </c>
      <c r="C123" s="107" t="s">
        <v>3</v>
      </c>
      <c r="D123" s="3" t="s">
        <v>4</v>
      </c>
      <c r="E123" s="107"/>
      <c r="F123" s="4"/>
      <c r="G123" s="5" t="s">
        <v>5</v>
      </c>
      <c r="H123" s="6" t="s">
        <v>6</v>
      </c>
      <c r="I123" s="3" t="s">
        <v>7</v>
      </c>
      <c r="J123" s="3" t="s">
        <v>8</v>
      </c>
      <c r="K123" s="3" t="s">
        <v>8</v>
      </c>
      <c r="L123" s="3" t="s">
        <v>9</v>
      </c>
      <c r="M123" s="3" t="s">
        <v>10</v>
      </c>
      <c r="N123" s="3"/>
      <c r="O123" s="7" t="s">
        <v>11</v>
      </c>
      <c r="P123" s="8" t="s">
        <v>12</v>
      </c>
      <c r="Q123" s="108" t="s">
        <v>13</v>
      </c>
    </row>
    <row r="124" spans="1:18" ht="15.75" customHeight="1">
      <c r="A124" s="10"/>
      <c r="B124" s="12">
        <v>33282</v>
      </c>
      <c r="C124" s="10"/>
      <c r="D124" s="10"/>
      <c r="E124" s="10"/>
      <c r="F124" s="10"/>
      <c r="G124" s="13"/>
      <c r="H124" s="10"/>
      <c r="I124" s="10"/>
      <c r="J124" s="14" t="s">
        <v>15</v>
      </c>
      <c r="K124" s="10"/>
      <c r="L124" s="10" t="s">
        <v>33</v>
      </c>
      <c r="M124" s="10"/>
      <c r="N124" s="10"/>
      <c r="O124" s="10"/>
      <c r="P124" s="10"/>
      <c r="Q124" s="10"/>
    </row>
    <row r="125" spans="1:18" ht="15.75" customHeight="1">
      <c r="A125" s="10"/>
      <c r="B125" s="314" t="s">
        <v>65</v>
      </c>
      <c r="C125" s="315"/>
      <c r="D125" s="315"/>
      <c r="E125" s="315"/>
      <c r="F125" s="316"/>
      <c r="G125" s="13"/>
      <c r="H125" s="10"/>
      <c r="I125" s="10"/>
      <c r="J125" s="53"/>
      <c r="K125" s="10"/>
      <c r="L125" s="12"/>
      <c r="M125" s="12"/>
      <c r="N125" s="12"/>
      <c r="O125" s="10"/>
      <c r="P125" s="10" t="s">
        <v>66</v>
      </c>
      <c r="Q125" s="10"/>
      <c r="R125" s="10"/>
    </row>
    <row r="126" spans="1:18" ht="15.75" customHeight="1">
      <c r="A126" s="10"/>
      <c r="B126" s="70"/>
      <c r="C126" s="70"/>
      <c r="D126" s="101"/>
      <c r="E126" s="70"/>
      <c r="F126" s="70"/>
      <c r="G126" s="13"/>
      <c r="H126" s="10"/>
      <c r="I126" s="10"/>
      <c r="J126" s="53"/>
      <c r="K126" s="10"/>
      <c r="L126" s="12"/>
      <c r="M126" s="12"/>
      <c r="N126" s="12"/>
      <c r="O126" s="10"/>
      <c r="P126" s="24">
        <v>36000</v>
      </c>
      <c r="Q126" s="102" t="s">
        <v>47</v>
      </c>
      <c r="R126" s="10"/>
    </row>
    <row r="127" spans="1:18" ht="15.75" customHeight="1">
      <c r="A127" s="10">
        <v>1</v>
      </c>
      <c r="B127" s="16" t="s">
        <v>67</v>
      </c>
      <c r="C127" s="10"/>
      <c r="D127" s="10"/>
      <c r="E127" s="10"/>
      <c r="F127" s="41"/>
      <c r="G127" s="75"/>
      <c r="H127" s="10"/>
      <c r="I127" s="10"/>
      <c r="J127" s="25">
        <v>1000</v>
      </c>
      <c r="K127" s="53"/>
      <c r="L127" s="10"/>
      <c r="M127" s="24"/>
      <c r="N127" s="28"/>
      <c r="O127" s="24">
        <v>1000</v>
      </c>
      <c r="P127" s="24"/>
      <c r="Q127" s="102"/>
      <c r="R127" s="10"/>
    </row>
    <row r="128" spans="1:18" ht="15.75" customHeight="1">
      <c r="A128" s="10">
        <v>2</v>
      </c>
      <c r="B128" s="16" t="s">
        <v>38</v>
      </c>
      <c r="C128" s="16"/>
      <c r="D128" s="16"/>
      <c r="E128" s="16"/>
      <c r="F128" s="98"/>
      <c r="G128" s="99"/>
      <c r="H128" s="16"/>
      <c r="I128" s="16"/>
      <c r="J128" s="41">
        <v>1000</v>
      </c>
      <c r="K128" s="41"/>
      <c r="L128" s="10"/>
      <c r="M128" s="10"/>
      <c r="N128" s="30"/>
      <c r="O128" s="29">
        <v>1000</v>
      </c>
      <c r="P128" s="24"/>
      <c r="Q128" s="102"/>
      <c r="R128" s="10"/>
    </row>
    <row r="129" spans="1:18" ht="15.75" customHeight="1">
      <c r="A129" s="10">
        <v>3</v>
      </c>
      <c r="B129" s="10" t="s">
        <v>44</v>
      </c>
      <c r="C129" s="29"/>
      <c r="D129" s="10"/>
      <c r="E129" s="10"/>
      <c r="F129" s="13"/>
      <c r="G129" s="75"/>
      <c r="H129" s="10"/>
      <c r="I129" s="10"/>
      <c r="J129" s="41">
        <v>1000</v>
      </c>
      <c r="K129" s="10"/>
      <c r="L129" s="10"/>
      <c r="M129" s="10"/>
      <c r="N129" s="103"/>
      <c r="O129" s="24">
        <v>1000</v>
      </c>
      <c r="P129" s="90"/>
      <c r="Q129" s="102"/>
      <c r="R129" s="10"/>
    </row>
    <row r="130" spans="1:18" ht="15.75" customHeight="1">
      <c r="A130" s="29">
        <v>4</v>
      </c>
      <c r="B130" s="16" t="s">
        <v>68</v>
      </c>
      <c r="C130" s="10"/>
      <c r="D130" s="10"/>
      <c r="E130" s="10"/>
      <c r="F130" s="41"/>
      <c r="G130" s="23">
        <v>2000</v>
      </c>
      <c r="H130" s="10"/>
      <c r="I130" s="10">
        <v>3000</v>
      </c>
      <c r="J130" s="25"/>
      <c r="K130" s="53"/>
      <c r="L130" s="10"/>
      <c r="M130" s="71"/>
      <c r="N130" s="71"/>
      <c r="O130" s="55">
        <v>5000</v>
      </c>
      <c r="P130" s="90"/>
      <c r="Q130" s="102"/>
      <c r="R130" s="10"/>
    </row>
    <row r="131" spans="1:18" ht="15.75" customHeight="1">
      <c r="A131" s="29"/>
      <c r="B131" s="104"/>
      <c r="C131" s="105"/>
      <c r="D131" s="105"/>
      <c r="E131" s="106"/>
      <c r="F131" s="106"/>
      <c r="G131" s="109">
        <v>2000</v>
      </c>
      <c r="H131" s="90"/>
      <c r="I131" s="90">
        <v>3000</v>
      </c>
      <c r="J131" s="87">
        <v>3000</v>
      </c>
      <c r="K131" s="90"/>
      <c r="L131" s="90"/>
      <c r="M131" s="90"/>
      <c r="N131" s="103"/>
      <c r="O131" s="90">
        <v>8000</v>
      </c>
      <c r="P131" s="90">
        <v>38137</v>
      </c>
      <c r="Q131" s="102">
        <v>3145</v>
      </c>
      <c r="R131" s="10"/>
    </row>
    <row r="132" spans="1:18" ht="15.75" customHeight="1">
      <c r="A132" s="311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3"/>
      <c r="P132" s="29"/>
      <c r="Q132" s="10"/>
      <c r="R132" s="10"/>
    </row>
    <row r="133" spans="1:18" ht="15.75" customHeight="1">
      <c r="A133" s="2" t="s">
        <v>1</v>
      </c>
      <c r="B133" s="3" t="s">
        <v>2</v>
      </c>
      <c r="C133" s="3" t="s">
        <v>3</v>
      </c>
      <c r="D133" s="3" t="s">
        <v>4</v>
      </c>
      <c r="E133" s="3"/>
      <c r="F133" s="4"/>
      <c r="G133" s="5" t="s">
        <v>5</v>
      </c>
      <c r="H133" s="6" t="s">
        <v>6</v>
      </c>
      <c r="I133" s="3" t="s">
        <v>7</v>
      </c>
      <c r="J133" s="3" t="s">
        <v>8</v>
      </c>
      <c r="K133" s="3" t="s">
        <v>8</v>
      </c>
      <c r="L133" s="3" t="s">
        <v>9</v>
      </c>
      <c r="M133" s="3" t="s">
        <v>10</v>
      </c>
      <c r="N133" s="3"/>
      <c r="O133" s="7" t="s">
        <v>11</v>
      </c>
      <c r="P133" s="8" t="s">
        <v>12</v>
      </c>
      <c r="Q133" s="108" t="s">
        <v>13</v>
      </c>
      <c r="R133" s="10"/>
    </row>
    <row r="134" spans="1:18" ht="15.75" customHeight="1">
      <c r="A134" s="10"/>
      <c r="B134" s="110"/>
      <c r="C134" s="10"/>
      <c r="D134" s="10"/>
      <c r="E134" s="10"/>
      <c r="F134" s="10"/>
      <c r="G134" s="13"/>
      <c r="H134" s="10"/>
      <c r="I134" s="10"/>
      <c r="J134" s="14" t="s">
        <v>15</v>
      </c>
      <c r="K134" s="52"/>
      <c r="L134" s="10" t="s">
        <v>33</v>
      </c>
      <c r="M134" s="10"/>
      <c r="N134" s="10"/>
      <c r="O134" s="10"/>
      <c r="P134" s="10"/>
      <c r="Q134" s="10"/>
      <c r="R134" s="10"/>
    </row>
    <row r="135" spans="1:18" ht="15.75" customHeight="1">
      <c r="A135" s="10"/>
      <c r="B135" s="314"/>
      <c r="C135" s="315"/>
      <c r="D135" s="315"/>
      <c r="E135" s="315"/>
      <c r="F135" s="316"/>
      <c r="G135" s="13"/>
      <c r="H135" s="10"/>
      <c r="I135" s="10"/>
      <c r="J135" s="53"/>
      <c r="K135" s="10"/>
      <c r="L135" s="12"/>
      <c r="M135" s="12"/>
      <c r="N135" s="12"/>
      <c r="O135" s="10"/>
      <c r="P135" s="10"/>
      <c r="Q135" s="10"/>
      <c r="R135" s="10"/>
    </row>
    <row r="136" spans="1:18" ht="15.75" customHeight="1">
      <c r="A136" s="10">
        <v>1</v>
      </c>
      <c r="B136" s="16"/>
      <c r="C136" s="10"/>
      <c r="D136" s="10"/>
      <c r="E136" s="10"/>
      <c r="F136" s="41"/>
      <c r="G136" s="75"/>
      <c r="H136" s="10"/>
      <c r="I136" s="10"/>
      <c r="J136" s="25">
        <v>1000</v>
      </c>
      <c r="K136" s="24"/>
      <c r="L136" s="24"/>
      <c r="M136" s="24"/>
      <c r="N136" s="26"/>
      <c r="O136" s="24">
        <v>1000</v>
      </c>
      <c r="P136" s="24"/>
      <c r="Q136" s="102"/>
      <c r="R136" s="67"/>
    </row>
    <row r="137" spans="1:18" ht="15.75" customHeight="1">
      <c r="A137" s="10">
        <v>2</v>
      </c>
      <c r="B137" s="16"/>
      <c r="C137" s="10"/>
      <c r="D137" s="10"/>
      <c r="E137" s="10"/>
      <c r="F137" s="41"/>
      <c r="G137" s="23"/>
      <c r="H137" s="10"/>
      <c r="I137" s="10"/>
      <c r="J137" s="25"/>
      <c r="K137" s="53"/>
      <c r="L137" s="10"/>
      <c r="M137" s="71"/>
      <c r="N137" s="71"/>
      <c r="O137" s="55"/>
      <c r="P137" s="24"/>
      <c r="Q137" s="102"/>
      <c r="R137" s="67"/>
    </row>
    <row r="138" spans="1:18" ht="15.75" customHeight="1">
      <c r="A138" s="10">
        <v>3</v>
      </c>
      <c r="B138" s="10"/>
      <c r="C138" s="10"/>
      <c r="D138" s="10"/>
      <c r="E138" s="10"/>
      <c r="F138" s="13"/>
      <c r="G138" s="75"/>
      <c r="H138" s="10"/>
      <c r="I138" s="29"/>
      <c r="J138" s="87"/>
      <c r="K138" s="29"/>
      <c r="L138" s="29"/>
      <c r="M138" s="29"/>
      <c r="N138" s="30"/>
      <c r="O138" s="29"/>
      <c r="P138" s="90"/>
      <c r="Q138" s="102"/>
      <c r="R138" s="67"/>
    </row>
    <row r="139" spans="1:18" ht="15.75" customHeight="1">
      <c r="A139" s="29">
        <v>4</v>
      </c>
      <c r="B139" s="104"/>
      <c r="C139" s="29"/>
      <c r="D139" s="10"/>
      <c r="E139" s="10"/>
      <c r="F139" s="13"/>
      <c r="G139" s="75"/>
      <c r="H139" s="10"/>
      <c r="I139" s="10"/>
      <c r="J139" s="41"/>
      <c r="K139" s="29"/>
      <c r="L139" s="29"/>
      <c r="M139" s="90"/>
      <c r="N139" s="103"/>
      <c r="O139" s="90"/>
      <c r="P139" s="90"/>
      <c r="Q139" s="102"/>
      <c r="R139" s="67"/>
    </row>
    <row r="140" spans="1:18" ht="15.75" customHeight="1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3"/>
      <c r="P140" s="29"/>
      <c r="Q140" s="63"/>
    </row>
    <row r="141" spans="1:18" ht="15.75" customHeight="1">
      <c r="A141" s="2" t="s">
        <v>1</v>
      </c>
      <c r="B141" s="3" t="s">
        <v>2</v>
      </c>
      <c r="C141" s="3" t="s">
        <v>3</v>
      </c>
      <c r="D141" s="3" t="s">
        <v>4</v>
      </c>
      <c r="E141" s="3"/>
      <c r="F141" s="4"/>
      <c r="G141" s="5" t="s">
        <v>5</v>
      </c>
      <c r="H141" s="6" t="s">
        <v>6</v>
      </c>
      <c r="I141" s="3" t="s">
        <v>7</v>
      </c>
      <c r="J141" s="3" t="s">
        <v>8</v>
      </c>
      <c r="K141" s="3" t="s">
        <v>8</v>
      </c>
      <c r="L141" s="3" t="s">
        <v>9</v>
      </c>
      <c r="M141" s="3" t="s">
        <v>10</v>
      </c>
      <c r="N141" s="3"/>
      <c r="O141" s="7" t="s">
        <v>11</v>
      </c>
      <c r="P141" s="8" t="s">
        <v>12</v>
      </c>
      <c r="Q141" s="9" t="s">
        <v>13</v>
      </c>
    </row>
    <row r="142" spans="1:18" ht="15.75" customHeight="1">
      <c r="A142" s="10"/>
      <c r="B142" s="12"/>
      <c r="C142" s="10"/>
      <c r="D142" s="10"/>
      <c r="E142" s="10"/>
      <c r="F142" s="10"/>
      <c r="G142" s="13"/>
      <c r="H142" s="10"/>
      <c r="I142" s="10"/>
      <c r="J142" s="14" t="s">
        <v>15</v>
      </c>
      <c r="K142" s="52"/>
      <c r="L142" s="10" t="s">
        <v>33</v>
      </c>
      <c r="M142" s="10"/>
      <c r="N142" s="10"/>
      <c r="O142" s="10"/>
      <c r="P142" s="10"/>
      <c r="Q142" s="10"/>
    </row>
    <row r="143" spans="1:18" ht="15.75" customHeight="1">
      <c r="A143" s="10"/>
      <c r="B143" s="314"/>
      <c r="C143" s="315"/>
      <c r="D143" s="315"/>
      <c r="E143" s="315"/>
      <c r="F143" s="316"/>
      <c r="G143" s="13"/>
      <c r="H143" s="10"/>
      <c r="I143" s="10"/>
      <c r="J143" s="53"/>
      <c r="K143" s="10"/>
      <c r="L143" s="12"/>
      <c r="M143" s="12"/>
      <c r="N143" s="12"/>
      <c r="O143" s="10"/>
      <c r="P143" s="10"/>
      <c r="Q143" s="10"/>
    </row>
    <row r="144" spans="1:18" ht="15.75" customHeight="1">
      <c r="A144" s="10"/>
      <c r="B144" s="70"/>
      <c r="C144" s="70"/>
      <c r="D144" s="101"/>
      <c r="E144" s="70"/>
      <c r="F144" s="70"/>
      <c r="G144" s="13"/>
      <c r="H144" s="10"/>
      <c r="I144" s="10"/>
      <c r="J144" s="19"/>
      <c r="K144" s="10"/>
      <c r="L144" s="12"/>
      <c r="M144" s="12"/>
      <c r="N144" s="12"/>
      <c r="O144" s="10"/>
      <c r="P144" s="10"/>
      <c r="Q144" s="10"/>
    </row>
    <row r="145" spans="1:17" ht="15.75" customHeight="1">
      <c r="A145" s="10">
        <v>1</v>
      </c>
      <c r="B145" s="104"/>
      <c r="C145" s="105"/>
      <c r="D145" s="105"/>
      <c r="E145" s="106"/>
      <c r="F145" s="106"/>
      <c r="G145" s="109"/>
      <c r="H145" s="90"/>
      <c r="I145" s="90"/>
      <c r="J145" s="87"/>
      <c r="K145" s="90"/>
      <c r="L145" s="90"/>
      <c r="M145" s="90"/>
      <c r="N145" s="103"/>
      <c r="O145" s="90"/>
      <c r="P145" s="24"/>
      <c r="Q145" s="102"/>
    </row>
    <row r="146" spans="1:17" ht="15.75" customHeight="1">
      <c r="A146" s="10">
        <v>2</v>
      </c>
      <c r="B146" s="16"/>
      <c r="C146" s="10"/>
      <c r="D146" s="10"/>
      <c r="E146" s="10"/>
      <c r="F146" s="41"/>
      <c r="G146" s="75"/>
      <c r="H146" s="10"/>
      <c r="I146" s="10"/>
      <c r="J146" s="25"/>
      <c r="K146" s="53"/>
      <c r="L146" s="10"/>
      <c r="M146" s="24"/>
      <c r="N146" s="28"/>
      <c r="O146" s="24"/>
      <c r="P146" s="24"/>
      <c r="Q146" s="102"/>
    </row>
    <row r="147" spans="1:17" ht="15.75" customHeight="1">
      <c r="A147" s="29">
        <v>3</v>
      </c>
      <c r="B147" s="16"/>
      <c r="C147" s="16"/>
      <c r="D147" s="16"/>
      <c r="E147" s="16"/>
      <c r="F147" s="98"/>
      <c r="G147" s="99"/>
      <c r="H147" s="16"/>
      <c r="I147" s="16"/>
      <c r="J147" s="41"/>
      <c r="K147" s="41"/>
      <c r="L147" s="10"/>
      <c r="M147" s="10"/>
      <c r="N147" s="30"/>
      <c r="O147" s="29"/>
      <c r="P147" s="24"/>
      <c r="Q147" s="102"/>
    </row>
    <row r="148" spans="1:17" ht="15.75" customHeight="1">
      <c r="A148" s="29">
        <v>4</v>
      </c>
      <c r="B148" s="10"/>
      <c r="C148" s="29"/>
      <c r="D148" s="10"/>
      <c r="E148" s="10"/>
      <c r="F148" s="13"/>
      <c r="G148" s="75"/>
      <c r="H148" s="10"/>
      <c r="I148" s="10"/>
      <c r="J148" s="41"/>
      <c r="K148" s="10"/>
      <c r="L148" s="10"/>
      <c r="M148" s="10"/>
      <c r="N148" s="103"/>
      <c r="O148" s="24"/>
      <c r="P148" s="24"/>
      <c r="Q148" s="102"/>
    </row>
    <row r="149" spans="1:17" ht="15.75" customHeight="1">
      <c r="A149" s="311" t="s">
        <v>69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3"/>
      <c r="P149" s="10"/>
      <c r="Q149" s="15"/>
    </row>
    <row r="150" spans="1:17" ht="15.75" customHeight="1">
      <c r="A150" s="2" t="s">
        <v>1</v>
      </c>
      <c r="B150" s="3" t="s">
        <v>2</v>
      </c>
      <c r="C150" s="3" t="s">
        <v>3</v>
      </c>
      <c r="D150" s="3" t="s">
        <v>4</v>
      </c>
      <c r="E150" s="3"/>
      <c r="F150" s="4"/>
      <c r="G150" s="5" t="s">
        <v>5</v>
      </c>
      <c r="H150" s="6" t="s">
        <v>6</v>
      </c>
      <c r="I150" s="3" t="s">
        <v>7</v>
      </c>
      <c r="J150" s="3" t="s">
        <v>8</v>
      </c>
      <c r="K150" s="3" t="s">
        <v>8</v>
      </c>
      <c r="L150" s="3" t="s">
        <v>9</v>
      </c>
      <c r="M150" s="3" t="s">
        <v>10</v>
      </c>
      <c r="N150" s="3"/>
      <c r="O150" s="7" t="s">
        <v>11</v>
      </c>
      <c r="P150" s="8" t="s">
        <v>12</v>
      </c>
      <c r="Q150" s="9" t="s">
        <v>13</v>
      </c>
    </row>
    <row r="151" spans="1:17" ht="15.75" customHeight="1">
      <c r="A151" s="10"/>
      <c r="B151" s="12"/>
      <c r="C151" s="10"/>
      <c r="D151" s="10"/>
      <c r="E151" s="10"/>
      <c r="F151" s="10"/>
      <c r="G151" s="10"/>
      <c r="H151" s="10"/>
      <c r="I151" s="10"/>
      <c r="J151" s="14" t="s">
        <v>15</v>
      </c>
      <c r="K151" s="10"/>
      <c r="L151" s="10" t="s">
        <v>33</v>
      </c>
      <c r="M151" s="10"/>
      <c r="N151" s="10"/>
      <c r="O151" s="10"/>
      <c r="P151" s="10"/>
      <c r="Q151" s="29"/>
    </row>
    <row r="152" spans="1:17" ht="15.75" customHeight="1">
      <c r="A152" s="29"/>
      <c r="B152" s="314" t="s">
        <v>70</v>
      </c>
      <c r="C152" s="315"/>
      <c r="D152" s="315"/>
      <c r="E152" s="315"/>
      <c r="F152" s="316"/>
      <c r="G152" s="29"/>
      <c r="H152" s="29"/>
      <c r="I152" s="29"/>
      <c r="J152" s="74"/>
      <c r="K152" s="29"/>
      <c r="L152" s="29"/>
      <c r="M152" s="29"/>
      <c r="N152" s="29"/>
      <c r="O152" s="29"/>
      <c r="P152" s="29"/>
      <c r="Q152" s="10"/>
    </row>
    <row r="153" spans="1:17" ht="15.75" customHeight="1">
      <c r="A153" s="10">
        <v>1</v>
      </c>
      <c r="B153" s="104"/>
      <c r="C153" s="105"/>
      <c r="D153" s="105"/>
      <c r="E153" s="106"/>
      <c r="F153" s="106"/>
      <c r="G153" s="109"/>
      <c r="H153" s="90"/>
      <c r="I153" s="90"/>
      <c r="J153" s="87"/>
      <c r="K153" s="90"/>
      <c r="L153" s="90"/>
      <c r="M153" s="90">
        <v>0</v>
      </c>
      <c r="N153" s="103"/>
      <c r="O153" s="90"/>
      <c r="P153" s="29"/>
      <c r="Q153" s="29"/>
    </row>
    <row r="154" spans="1:17" ht="15.75" customHeight="1">
      <c r="A154" s="16">
        <v>2</v>
      </c>
      <c r="B154" s="16"/>
      <c r="C154" s="10"/>
      <c r="D154" s="10"/>
      <c r="E154" s="10"/>
      <c r="F154" s="41"/>
      <c r="G154" s="75"/>
      <c r="H154" s="10"/>
      <c r="I154" s="10"/>
      <c r="J154" s="25"/>
      <c r="K154" s="53"/>
      <c r="L154" s="10"/>
      <c r="M154" s="24"/>
      <c r="N154" s="28"/>
      <c r="O154" s="24"/>
      <c r="P154" s="29"/>
      <c r="Q154" s="29"/>
    </row>
    <row r="155" spans="1:17" ht="15.75" customHeight="1">
      <c r="A155" s="29">
        <v>3</v>
      </c>
      <c r="B155" s="16"/>
      <c r="C155" s="16"/>
      <c r="D155" s="16"/>
      <c r="E155" s="16"/>
      <c r="F155" s="98"/>
      <c r="G155" s="99"/>
      <c r="H155" s="16"/>
      <c r="I155" s="16"/>
      <c r="J155" s="41"/>
      <c r="K155" s="41"/>
      <c r="L155" s="10"/>
      <c r="M155" s="10"/>
      <c r="N155" s="30"/>
      <c r="O155" s="29"/>
      <c r="P155" s="29"/>
      <c r="Q155" s="29"/>
    </row>
    <row r="156" spans="1:17" ht="15.75" customHeight="1">
      <c r="A156" s="29">
        <v>4</v>
      </c>
      <c r="B156" s="27"/>
      <c r="C156" s="21"/>
      <c r="D156" s="21"/>
      <c r="E156" s="22"/>
      <c r="F156" s="22"/>
      <c r="G156" s="46"/>
      <c r="H156" s="24"/>
      <c r="I156" s="24"/>
      <c r="J156" s="25"/>
      <c r="K156" s="24"/>
      <c r="L156" s="24"/>
      <c r="M156" s="29"/>
      <c r="N156" s="30"/>
      <c r="O156" s="29"/>
      <c r="P156" s="29"/>
      <c r="Q156" s="29"/>
    </row>
    <row r="157" spans="1:17" ht="15.75" customHeight="1">
      <c r="A157" s="31"/>
      <c r="B157" s="33"/>
      <c r="C157" s="33">
        <f>SUM(C153:C156)</f>
        <v>0</v>
      </c>
      <c r="D157" s="33"/>
      <c r="E157" s="33"/>
      <c r="F157" s="34"/>
      <c r="G157" s="49">
        <f>SUM(G153:G156)</f>
        <v>0</v>
      </c>
      <c r="H157" s="33"/>
      <c r="I157" s="33">
        <f t="shared" ref="I157:J157" si="11">SUM(I153:I156)</f>
        <v>0</v>
      </c>
      <c r="J157" s="35">
        <f t="shared" si="11"/>
        <v>0</v>
      </c>
      <c r="K157" s="33"/>
      <c r="L157" s="33">
        <f t="shared" ref="L157:M157" si="12">SUM(L153:L156)</f>
        <v>0</v>
      </c>
      <c r="M157" s="33">
        <f t="shared" si="12"/>
        <v>0</v>
      </c>
      <c r="N157" s="33"/>
      <c r="O157" s="33">
        <f t="shared" ref="O157:P157" si="13">SUM(O153:O156)</f>
        <v>0</v>
      </c>
      <c r="P157" s="33">
        <f t="shared" si="13"/>
        <v>0</v>
      </c>
      <c r="Q157" s="51">
        <f>B151-P157+O157</f>
        <v>0</v>
      </c>
    </row>
    <row r="158" spans="1:17" ht="15.75" customHeight="1">
      <c r="A158" s="311" t="s">
        <v>71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3"/>
      <c r="P158" s="10"/>
      <c r="Q158" s="10"/>
    </row>
    <row r="159" spans="1:17" ht="15.75" customHeight="1">
      <c r="A159" s="2" t="s">
        <v>1</v>
      </c>
      <c r="B159" s="3" t="s">
        <v>2</v>
      </c>
      <c r="C159" s="3" t="s">
        <v>3</v>
      </c>
      <c r="D159" s="3" t="s">
        <v>4</v>
      </c>
      <c r="E159" s="3"/>
      <c r="F159" s="4"/>
      <c r="G159" s="5" t="s">
        <v>5</v>
      </c>
      <c r="H159" s="6" t="s">
        <v>6</v>
      </c>
      <c r="I159" s="3" t="s">
        <v>7</v>
      </c>
      <c r="J159" s="3" t="s">
        <v>8</v>
      </c>
      <c r="K159" s="3"/>
      <c r="L159" s="3" t="s">
        <v>9</v>
      </c>
      <c r="M159" s="3" t="s">
        <v>10</v>
      </c>
      <c r="N159" s="3"/>
      <c r="O159" s="7" t="s">
        <v>11</v>
      </c>
      <c r="P159" s="8" t="s">
        <v>12</v>
      </c>
      <c r="Q159" s="9" t="s">
        <v>13</v>
      </c>
    </row>
    <row r="160" spans="1:17" ht="15.75" customHeight="1">
      <c r="A160" s="10"/>
      <c r="B160" s="12"/>
      <c r="C160" s="10"/>
      <c r="D160" s="10"/>
      <c r="E160" s="10"/>
      <c r="F160" s="10"/>
      <c r="G160" s="13"/>
      <c r="H160" s="10"/>
      <c r="I160" s="10"/>
      <c r="J160" s="14" t="s">
        <v>15</v>
      </c>
      <c r="K160" s="52"/>
      <c r="L160" s="10"/>
      <c r="M160" s="10"/>
      <c r="N160" s="10"/>
      <c r="O160" s="10"/>
      <c r="P160" s="10"/>
      <c r="Q160" s="10"/>
    </row>
    <row r="161" spans="1:32" ht="15.75" customHeight="1">
      <c r="A161" s="10"/>
      <c r="B161" s="314" t="s">
        <v>20</v>
      </c>
      <c r="C161" s="315"/>
      <c r="D161" s="315"/>
      <c r="E161" s="315"/>
      <c r="F161" s="316"/>
      <c r="G161" s="13"/>
      <c r="H161" s="10"/>
      <c r="I161" s="10"/>
      <c r="J161" s="19"/>
      <c r="K161" s="10"/>
      <c r="L161" s="12"/>
      <c r="M161" s="12"/>
      <c r="N161" s="12"/>
      <c r="O161" s="10"/>
      <c r="P161" s="10"/>
      <c r="Q161" s="10"/>
    </row>
    <row r="162" spans="1:32" ht="15.75" customHeight="1">
      <c r="A162" s="10">
        <v>1</v>
      </c>
      <c r="B162" s="70"/>
      <c r="C162" s="70"/>
      <c r="D162" s="101"/>
      <c r="E162" s="70"/>
      <c r="F162" s="70"/>
      <c r="G162" s="13"/>
      <c r="H162" s="10"/>
      <c r="I162" s="10"/>
      <c r="J162" s="19"/>
      <c r="K162" s="10"/>
      <c r="L162" s="12"/>
      <c r="M162" s="12"/>
      <c r="N162" s="12"/>
      <c r="O162" s="10"/>
      <c r="P162" s="10"/>
      <c r="Q162" s="10"/>
    </row>
    <row r="163" spans="1:32" ht="15.75" customHeight="1">
      <c r="A163" s="29">
        <v>2</v>
      </c>
      <c r="B163" s="29"/>
      <c r="C163" s="29"/>
      <c r="D163" s="29"/>
      <c r="E163" s="29"/>
      <c r="F163" s="29"/>
      <c r="G163" s="66"/>
      <c r="H163" s="29"/>
      <c r="I163" s="29"/>
      <c r="J163" s="74"/>
      <c r="K163" s="79"/>
      <c r="L163" s="29"/>
      <c r="M163" s="29"/>
      <c r="N163" s="30"/>
      <c r="O163" s="29"/>
      <c r="P163" s="29"/>
      <c r="Q163" s="29"/>
    </row>
    <row r="164" spans="1:32" ht="15.75" customHeight="1">
      <c r="A164" s="29">
        <v>3</v>
      </c>
      <c r="B164" s="29"/>
      <c r="C164" s="29"/>
      <c r="D164" s="29"/>
      <c r="E164" s="29"/>
      <c r="F164" s="29"/>
      <c r="G164" s="66"/>
      <c r="H164" s="29"/>
      <c r="I164" s="29"/>
      <c r="J164" s="74"/>
      <c r="K164" s="79"/>
      <c r="L164" s="29"/>
      <c r="M164" s="29"/>
      <c r="N164" s="30"/>
      <c r="O164" s="29"/>
      <c r="P164" s="29"/>
      <c r="Q164" s="29"/>
    </row>
    <row r="165" spans="1:32" ht="15.75" customHeight="1">
      <c r="A165" s="29">
        <v>4</v>
      </c>
      <c r="B165" s="29"/>
      <c r="C165" s="29"/>
      <c r="D165" s="29"/>
      <c r="E165" s="29"/>
      <c r="F165" s="29"/>
      <c r="G165" s="66"/>
      <c r="H165" s="29"/>
      <c r="I165" s="29"/>
      <c r="J165" s="74"/>
      <c r="K165" s="79"/>
      <c r="L165" s="29"/>
      <c r="M165" s="29"/>
      <c r="N165" s="30"/>
      <c r="O165" s="29"/>
      <c r="P165" s="29"/>
      <c r="Q165" s="29"/>
    </row>
    <row r="166" spans="1:32" ht="15.75" customHeight="1">
      <c r="A166" s="31"/>
      <c r="B166" s="32"/>
      <c r="C166" s="33">
        <f t="shared" ref="C166:D166" si="14">SUM(C163:C165)</f>
        <v>0</v>
      </c>
      <c r="D166" s="33">
        <f t="shared" si="14"/>
        <v>0</v>
      </c>
      <c r="E166" s="33"/>
      <c r="F166" s="33"/>
      <c r="G166" s="34"/>
      <c r="H166" s="33"/>
      <c r="I166" s="33">
        <f t="shared" ref="I166:J166" si="15">SUM(I163:I165)</f>
        <v>0</v>
      </c>
      <c r="J166" s="100">
        <f t="shared" si="15"/>
        <v>0</v>
      </c>
      <c r="K166" s="36"/>
      <c r="L166" s="33">
        <f t="shared" ref="L166:M166" si="16">SUM(L163:L165)</f>
        <v>0</v>
      </c>
      <c r="M166" s="33">
        <f t="shared" si="16"/>
        <v>0</v>
      </c>
      <c r="N166" s="33"/>
      <c r="O166" s="33">
        <f t="shared" ref="O166:P166" si="17">SUM(O163:O165)</f>
        <v>0</v>
      </c>
      <c r="P166" s="33">
        <f t="shared" si="17"/>
        <v>0</v>
      </c>
      <c r="Q166" s="69">
        <f>B160-P166+O166</f>
        <v>0</v>
      </c>
    </row>
    <row r="167" spans="1:32" ht="15.75" customHeight="1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3"/>
      <c r="P167" s="10"/>
      <c r="Q167" s="10"/>
    </row>
    <row r="168" spans="1:32" ht="15.75" customHeight="1">
      <c r="A168" s="2" t="s">
        <v>1</v>
      </c>
      <c r="B168" s="3" t="s">
        <v>2</v>
      </c>
      <c r="C168" s="3" t="s">
        <v>3</v>
      </c>
      <c r="D168" s="3" t="s">
        <v>4</v>
      </c>
      <c r="E168" s="3"/>
      <c r="F168" s="4"/>
      <c r="G168" s="5" t="s">
        <v>5</v>
      </c>
      <c r="H168" s="6" t="s">
        <v>6</v>
      </c>
      <c r="I168" s="3" t="s">
        <v>7</v>
      </c>
      <c r="J168" s="3" t="s">
        <v>8</v>
      </c>
      <c r="K168" s="3"/>
      <c r="L168" s="3" t="s">
        <v>9</v>
      </c>
      <c r="M168" s="3" t="s">
        <v>10</v>
      </c>
      <c r="N168" s="3"/>
      <c r="O168" s="7" t="s">
        <v>11</v>
      </c>
      <c r="P168" s="8" t="s">
        <v>12</v>
      </c>
      <c r="Q168" s="9" t="s">
        <v>13</v>
      </c>
    </row>
    <row r="169" spans="1:32" ht="15.75" customHeight="1">
      <c r="A169" s="10"/>
      <c r="B169" s="12"/>
      <c r="C169" s="10"/>
      <c r="D169" s="10"/>
      <c r="E169" s="10"/>
      <c r="F169" s="10"/>
      <c r="G169" s="13"/>
      <c r="H169" s="10"/>
      <c r="I169" s="10"/>
      <c r="J169" s="14" t="s">
        <v>15</v>
      </c>
      <c r="K169" s="10"/>
      <c r="L169" s="10" t="s">
        <v>72</v>
      </c>
      <c r="M169" s="10"/>
      <c r="N169" s="10"/>
      <c r="O169" s="10"/>
      <c r="P169" s="10"/>
      <c r="Q169" s="62"/>
    </row>
    <row r="170" spans="1:32" ht="15.75" customHeight="1">
      <c r="A170" s="10"/>
      <c r="B170" s="314"/>
      <c r="C170" s="315"/>
      <c r="D170" s="315"/>
      <c r="E170" s="315"/>
      <c r="F170" s="316"/>
      <c r="G170" s="13"/>
      <c r="H170" s="10"/>
      <c r="I170" s="10"/>
      <c r="J170" s="19"/>
      <c r="K170" s="10"/>
      <c r="L170" s="12"/>
      <c r="M170" s="12"/>
      <c r="N170" s="12"/>
      <c r="O170" s="10"/>
      <c r="P170" s="10"/>
      <c r="Q170" s="10"/>
    </row>
    <row r="171" spans="1:32" ht="15.75" customHeight="1">
      <c r="A171" s="31"/>
      <c r="B171" s="33"/>
      <c r="C171" s="33"/>
      <c r="D171" s="33"/>
      <c r="E171" s="33"/>
      <c r="F171" s="33"/>
      <c r="G171" s="34"/>
      <c r="H171" s="33"/>
      <c r="I171" s="33"/>
      <c r="J171" s="100"/>
      <c r="K171" s="33"/>
      <c r="L171" s="33"/>
      <c r="M171" s="33"/>
      <c r="N171" s="33"/>
      <c r="O171" s="33"/>
      <c r="P171" s="38"/>
      <c r="Q171" s="39"/>
    </row>
    <row r="172" spans="1:32" ht="15.75" customHeight="1">
      <c r="A172" s="29"/>
      <c r="B172" s="111"/>
      <c r="C172" s="29"/>
      <c r="D172" s="29"/>
      <c r="E172" s="29"/>
      <c r="F172" s="29"/>
      <c r="G172" s="66"/>
      <c r="H172" s="29"/>
      <c r="I172" s="29"/>
      <c r="J172" s="14"/>
      <c r="K172" s="74"/>
      <c r="L172" s="10"/>
      <c r="M172" s="30"/>
      <c r="N172" s="29"/>
      <c r="O172" s="29"/>
      <c r="P172" s="29"/>
      <c r="Q172" s="29"/>
    </row>
    <row r="173" spans="1:32" ht="15.75" customHeight="1">
      <c r="A173" s="10"/>
      <c r="B173" s="314"/>
      <c r="C173" s="315"/>
      <c r="D173" s="315"/>
      <c r="E173" s="315"/>
      <c r="F173" s="316"/>
      <c r="G173" s="13"/>
      <c r="H173" s="10"/>
      <c r="I173" s="10"/>
      <c r="J173" s="19"/>
      <c r="K173" s="41"/>
      <c r="L173" s="10"/>
      <c r="M173" s="54"/>
      <c r="N173" s="10"/>
      <c r="O173" s="10"/>
      <c r="P173" s="10"/>
      <c r="Q173" s="10"/>
    </row>
    <row r="174" spans="1:32" ht="15.75" customHeight="1">
      <c r="A174" s="31"/>
      <c r="B174" s="33"/>
      <c r="C174" s="33"/>
      <c r="D174" s="33"/>
      <c r="E174" s="33"/>
      <c r="F174" s="33"/>
      <c r="G174" s="34"/>
      <c r="H174" s="33"/>
      <c r="I174" s="33"/>
      <c r="J174" s="100"/>
      <c r="K174" s="36"/>
      <c r="L174" s="33"/>
      <c r="M174" s="33"/>
      <c r="N174" s="33"/>
      <c r="O174" s="33">
        <f>SUM(O173)</f>
        <v>0</v>
      </c>
      <c r="P174" s="33"/>
      <c r="Q174" s="69">
        <f>B172-P174+O174</f>
        <v>0</v>
      </c>
    </row>
    <row r="175" spans="1:32" ht="15.75" customHeight="1">
      <c r="A175" s="311"/>
      <c r="B175" s="312"/>
      <c r="C175" s="312"/>
      <c r="D175" s="312"/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21"/>
      <c r="P175" s="317"/>
      <c r="Q175" s="318"/>
      <c r="R175" s="318"/>
      <c r="S175" s="318"/>
      <c r="T175" s="318"/>
      <c r="U175" s="318"/>
      <c r="V175" s="318"/>
      <c r="W175" s="318"/>
      <c r="X175" s="318"/>
      <c r="Y175" s="318"/>
      <c r="Z175" s="318"/>
      <c r="AA175" s="318"/>
      <c r="AB175" s="318"/>
      <c r="AC175" s="318"/>
      <c r="AD175" s="319"/>
      <c r="AE175" s="10"/>
      <c r="AF175" s="10"/>
    </row>
    <row r="176" spans="1:32" ht="15.75" customHeight="1">
      <c r="A176" s="2" t="s">
        <v>1</v>
      </c>
      <c r="B176" s="3" t="s">
        <v>2</v>
      </c>
      <c r="C176" s="3" t="s">
        <v>3</v>
      </c>
      <c r="D176" s="3" t="s">
        <v>4</v>
      </c>
      <c r="E176" s="3"/>
      <c r="F176" s="4"/>
      <c r="G176" s="5" t="s">
        <v>5</v>
      </c>
      <c r="H176" s="6" t="s">
        <v>6</v>
      </c>
      <c r="I176" s="3" t="s">
        <v>7</v>
      </c>
      <c r="J176" s="3" t="s">
        <v>8</v>
      </c>
      <c r="K176" s="3" t="s">
        <v>8</v>
      </c>
      <c r="L176" s="3" t="s">
        <v>9</v>
      </c>
      <c r="M176" s="3" t="s">
        <v>10</v>
      </c>
      <c r="N176" s="3"/>
      <c r="O176" s="7" t="s">
        <v>11</v>
      </c>
      <c r="P176" s="8" t="s">
        <v>12</v>
      </c>
      <c r="Q176" s="9" t="s">
        <v>13</v>
      </c>
    </row>
    <row r="177" spans="1:17" ht="15.75" customHeight="1">
      <c r="A177" s="10"/>
      <c r="B177" s="12"/>
      <c r="C177" s="10"/>
      <c r="D177" s="10"/>
      <c r="E177" s="10"/>
      <c r="F177" s="10"/>
      <c r="G177" s="13"/>
      <c r="H177" s="10"/>
      <c r="I177" s="10"/>
      <c r="J177" s="14" t="s">
        <v>15</v>
      </c>
      <c r="K177" s="52"/>
      <c r="L177" s="10" t="s">
        <v>33</v>
      </c>
      <c r="M177" s="10"/>
      <c r="N177" s="10"/>
      <c r="O177" s="10"/>
      <c r="P177" s="10"/>
      <c r="Q177" s="62"/>
    </row>
    <row r="178" spans="1:17" ht="15.75" customHeight="1">
      <c r="A178" s="10"/>
      <c r="B178" s="314"/>
      <c r="C178" s="315"/>
      <c r="D178" s="315"/>
      <c r="E178" s="315"/>
      <c r="F178" s="316"/>
      <c r="G178" s="13"/>
      <c r="H178" s="10"/>
      <c r="I178" s="10"/>
      <c r="J178" s="53"/>
      <c r="K178" s="10"/>
      <c r="L178" s="12"/>
      <c r="M178" s="12"/>
      <c r="N178" s="12"/>
      <c r="O178" s="10"/>
      <c r="P178" s="10"/>
      <c r="Q178" s="10"/>
    </row>
    <row r="179" spans="1:17" ht="15.75" customHeight="1">
      <c r="A179" s="10">
        <v>1</v>
      </c>
      <c r="B179" s="10"/>
      <c r="C179" s="10"/>
      <c r="D179" s="10"/>
      <c r="E179" s="10"/>
      <c r="F179" s="10"/>
      <c r="G179" s="13"/>
      <c r="H179" s="10"/>
      <c r="I179" s="10"/>
      <c r="J179" s="41"/>
      <c r="K179" s="10"/>
      <c r="L179" s="10"/>
      <c r="M179" s="10"/>
      <c r="N179" s="54"/>
      <c r="O179" s="10"/>
      <c r="P179" s="10"/>
      <c r="Q179" s="10"/>
    </row>
    <row r="180" spans="1:17" ht="15.75" customHeight="1">
      <c r="A180" s="10">
        <v>2</v>
      </c>
      <c r="B180" s="10"/>
      <c r="C180" s="10"/>
      <c r="D180" s="10"/>
      <c r="E180" s="10"/>
      <c r="F180" s="10"/>
      <c r="G180" s="13"/>
      <c r="H180" s="10"/>
      <c r="I180" s="10"/>
      <c r="J180" s="41"/>
      <c r="K180" s="10"/>
      <c r="L180" s="10"/>
      <c r="M180" s="10"/>
      <c r="N180" s="54"/>
      <c r="O180" s="10"/>
      <c r="P180" s="16"/>
      <c r="Q180" s="16"/>
    </row>
    <row r="181" spans="1:17" ht="15.75" customHeight="1">
      <c r="A181" s="10">
        <v>3</v>
      </c>
      <c r="B181" s="10"/>
      <c r="C181" s="10"/>
      <c r="D181" s="10"/>
      <c r="E181" s="10"/>
      <c r="F181" s="10"/>
      <c r="G181" s="13"/>
      <c r="H181" s="10"/>
      <c r="I181" s="10"/>
      <c r="J181" s="41"/>
      <c r="K181" s="10"/>
      <c r="L181" s="29"/>
      <c r="M181" s="29"/>
      <c r="N181" s="30"/>
      <c r="O181" s="10"/>
      <c r="P181" s="10"/>
      <c r="Q181" s="10"/>
    </row>
    <row r="182" spans="1:17" ht="15.75" customHeight="1">
      <c r="A182" s="29">
        <v>4</v>
      </c>
      <c r="B182" s="29"/>
      <c r="C182" s="29"/>
      <c r="D182" s="29"/>
      <c r="E182" s="29"/>
      <c r="F182" s="29"/>
      <c r="G182" s="66"/>
      <c r="H182" s="29"/>
      <c r="I182" s="29"/>
      <c r="J182" s="68"/>
      <c r="K182" s="29"/>
      <c r="L182" s="29"/>
      <c r="M182" s="29"/>
      <c r="N182" s="30"/>
      <c r="O182" s="29"/>
      <c r="P182" s="29"/>
      <c r="Q182" s="10"/>
    </row>
    <row r="183" spans="1:17" ht="15.75" customHeight="1">
      <c r="A183" s="29">
        <v>5</v>
      </c>
      <c r="B183" s="29"/>
      <c r="C183" s="29"/>
      <c r="D183" s="29"/>
      <c r="E183" s="29"/>
      <c r="F183" s="29"/>
      <c r="G183" s="66"/>
      <c r="H183" s="29"/>
      <c r="I183" s="29"/>
      <c r="J183" s="68"/>
      <c r="K183" s="29"/>
      <c r="L183" s="29"/>
      <c r="M183" s="29"/>
      <c r="N183" s="30"/>
      <c r="O183" s="29"/>
      <c r="P183" s="29"/>
      <c r="Q183" s="10"/>
    </row>
    <row r="184" spans="1:17" ht="15.75" customHeight="1">
      <c r="A184" s="29">
        <v>6</v>
      </c>
      <c r="B184" s="29"/>
      <c r="C184" s="29"/>
      <c r="D184" s="29"/>
      <c r="E184" s="29"/>
      <c r="F184" s="29"/>
      <c r="G184" s="66"/>
      <c r="H184" s="29"/>
      <c r="I184" s="29"/>
      <c r="J184" s="68"/>
      <c r="K184" s="29"/>
      <c r="L184" s="29"/>
      <c r="M184" s="29"/>
      <c r="N184" s="30"/>
      <c r="O184" s="29"/>
      <c r="P184" s="29"/>
      <c r="Q184" s="10"/>
    </row>
    <row r="185" spans="1:17" ht="15.75" customHeight="1">
      <c r="A185" s="29">
        <v>7</v>
      </c>
      <c r="B185" s="29"/>
      <c r="C185" s="29"/>
      <c r="D185" s="29"/>
      <c r="E185" s="29"/>
      <c r="F185" s="29"/>
      <c r="G185" s="66"/>
      <c r="H185" s="29"/>
      <c r="I185" s="29"/>
      <c r="J185" s="68"/>
      <c r="K185" s="79"/>
      <c r="L185" s="29"/>
      <c r="M185" s="29"/>
      <c r="N185" s="30"/>
      <c r="O185" s="29"/>
      <c r="P185" s="29"/>
      <c r="Q185" s="10"/>
    </row>
    <row r="186" spans="1:17" ht="15.75" customHeight="1">
      <c r="A186" s="29"/>
      <c r="B186" s="29"/>
      <c r="C186" s="29"/>
      <c r="D186" s="29"/>
      <c r="E186" s="29"/>
      <c r="F186" s="29"/>
      <c r="G186" s="66"/>
      <c r="H186" s="29"/>
      <c r="I186" s="29"/>
      <c r="J186" s="68"/>
      <c r="K186" s="79"/>
      <c r="L186" s="29"/>
      <c r="M186" s="29"/>
      <c r="N186" s="30"/>
      <c r="O186" s="29"/>
      <c r="P186" s="10"/>
      <c r="Q186" s="29"/>
    </row>
    <row r="187" spans="1:17" ht="15.75" customHeight="1">
      <c r="A187" s="31"/>
      <c r="B187" s="33"/>
      <c r="C187" s="33">
        <f>SUM(C179:C186)</f>
        <v>0</v>
      </c>
      <c r="D187" s="33"/>
      <c r="E187" s="33">
        <f>SUM(E179:E186)</f>
        <v>0</v>
      </c>
      <c r="F187" s="33"/>
      <c r="G187" s="34">
        <f>SUM(G179:G186)</f>
        <v>0</v>
      </c>
      <c r="H187" s="33"/>
      <c r="I187" s="33">
        <f t="shared" ref="I187:J187" si="18">SUM(I179:I186)</f>
        <v>0</v>
      </c>
      <c r="J187" s="35">
        <f t="shared" si="18"/>
        <v>0</v>
      </c>
      <c r="K187" s="36"/>
      <c r="L187" s="33">
        <f>SUM(L179:L186)</f>
        <v>0</v>
      </c>
      <c r="M187" s="33"/>
      <c r="N187" s="33"/>
      <c r="O187" s="33">
        <f t="shared" ref="O187:P187" si="19">SUM(O179:O186)</f>
        <v>0</v>
      </c>
      <c r="P187" s="38">
        <f t="shared" si="19"/>
        <v>0</v>
      </c>
      <c r="Q187" s="39">
        <f>B177+O187-P187</f>
        <v>0</v>
      </c>
    </row>
    <row r="188" spans="1:17" ht="15.75" customHeight="1">
      <c r="A188" s="31"/>
      <c r="B188" s="33"/>
      <c r="C188" s="33"/>
      <c r="D188" s="33"/>
      <c r="E188" s="33"/>
      <c r="F188" s="33"/>
      <c r="G188" s="34"/>
      <c r="H188" s="33"/>
      <c r="I188" s="33"/>
      <c r="J188" s="100"/>
      <c r="K188" s="36"/>
      <c r="L188" s="33"/>
      <c r="M188" s="33"/>
      <c r="N188" s="33"/>
      <c r="O188" s="33"/>
      <c r="P188" s="33"/>
      <c r="Q188" s="69"/>
    </row>
    <row r="189" spans="1:17" ht="15.75" customHeight="1">
      <c r="A189" s="311" t="s">
        <v>73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3"/>
      <c r="P189" s="10"/>
      <c r="Q189" s="10"/>
    </row>
    <row r="190" spans="1:17" ht="15.75" customHeight="1">
      <c r="A190" s="2" t="s">
        <v>1</v>
      </c>
      <c r="B190" s="3" t="s">
        <v>2</v>
      </c>
      <c r="C190" s="3" t="s">
        <v>3</v>
      </c>
      <c r="D190" s="3" t="s">
        <v>4</v>
      </c>
      <c r="E190" s="3"/>
      <c r="F190" s="4"/>
      <c r="G190" s="5" t="s">
        <v>5</v>
      </c>
      <c r="H190" s="6" t="s">
        <v>6</v>
      </c>
      <c r="I190" s="3" t="s">
        <v>7</v>
      </c>
      <c r="J190" s="3" t="s">
        <v>8</v>
      </c>
      <c r="K190" s="3" t="s">
        <v>8</v>
      </c>
      <c r="L190" s="3" t="s">
        <v>9</v>
      </c>
      <c r="M190" s="3" t="s">
        <v>10</v>
      </c>
      <c r="N190" s="3"/>
      <c r="O190" s="7" t="s">
        <v>11</v>
      </c>
      <c r="P190" s="8" t="s">
        <v>12</v>
      </c>
      <c r="Q190" s="9" t="s">
        <v>13</v>
      </c>
    </row>
    <row r="191" spans="1:17" ht="15.75" customHeight="1">
      <c r="A191" s="10"/>
      <c r="B191" s="12"/>
      <c r="C191" s="10"/>
      <c r="D191" s="10"/>
      <c r="E191" s="10"/>
      <c r="F191" s="10"/>
      <c r="G191" s="13"/>
      <c r="H191" s="10"/>
      <c r="I191" s="10"/>
      <c r="J191" s="14" t="s">
        <v>15</v>
      </c>
      <c r="K191" s="52"/>
      <c r="L191" s="10" t="s">
        <v>33</v>
      </c>
      <c r="M191" s="10"/>
      <c r="N191" s="10"/>
      <c r="O191" s="10"/>
      <c r="P191" s="10"/>
      <c r="Q191" s="62"/>
    </row>
    <row r="192" spans="1:17" ht="15.75" customHeight="1">
      <c r="A192" s="10"/>
      <c r="B192" s="314"/>
      <c r="C192" s="315"/>
      <c r="D192" s="315"/>
      <c r="E192" s="315"/>
      <c r="F192" s="316"/>
      <c r="G192" s="13"/>
      <c r="H192" s="10"/>
      <c r="I192" s="10"/>
      <c r="J192" s="53"/>
      <c r="K192" s="10"/>
      <c r="L192" s="12"/>
      <c r="M192" s="12"/>
      <c r="N192" s="12"/>
      <c r="O192" s="10"/>
      <c r="P192" s="10"/>
      <c r="Q192" s="10"/>
    </row>
    <row r="193" spans="1:17" ht="15.75" customHeight="1">
      <c r="A193" s="10">
        <v>1</v>
      </c>
      <c r="B193" s="10"/>
      <c r="C193" s="10"/>
      <c r="D193" s="10"/>
      <c r="E193" s="10"/>
      <c r="F193" s="10"/>
      <c r="G193" s="13"/>
      <c r="H193" s="10"/>
      <c r="I193" s="10"/>
      <c r="J193" s="68"/>
      <c r="K193" s="29"/>
      <c r="L193" s="29"/>
      <c r="M193" s="10"/>
      <c r="N193" s="54"/>
      <c r="O193" s="10"/>
      <c r="P193" s="10"/>
      <c r="Q193" s="10"/>
    </row>
    <row r="194" spans="1:17" ht="15.75" customHeight="1">
      <c r="A194" s="10">
        <v>2</v>
      </c>
      <c r="B194" s="10"/>
      <c r="C194" s="10"/>
      <c r="D194" s="10"/>
      <c r="E194" s="10"/>
      <c r="F194" s="10"/>
      <c r="G194" s="13"/>
      <c r="H194" s="10"/>
      <c r="I194" s="10"/>
      <c r="J194" s="68"/>
      <c r="K194" s="29"/>
      <c r="L194" s="29"/>
      <c r="M194" s="10"/>
      <c r="N194" s="54"/>
      <c r="O194" s="10"/>
      <c r="P194" s="16"/>
      <c r="Q194" s="16"/>
    </row>
    <row r="195" spans="1:17" ht="15.75" customHeight="1">
      <c r="A195" s="10">
        <v>3</v>
      </c>
      <c r="B195" s="10"/>
      <c r="C195" s="10"/>
      <c r="D195" s="10"/>
      <c r="E195" s="10"/>
      <c r="F195" s="10"/>
      <c r="G195" s="13"/>
      <c r="H195" s="10"/>
      <c r="I195" s="10"/>
      <c r="J195" s="41"/>
      <c r="K195" s="10"/>
      <c r="L195" s="29"/>
      <c r="M195" s="29"/>
      <c r="N195" s="30"/>
      <c r="O195" s="10"/>
      <c r="P195" s="10"/>
      <c r="Q195" s="10"/>
    </row>
    <row r="196" spans="1:17" ht="15.75" customHeight="1">
      <c r="A196" s="29">
        <v>4</v>
      </c>
      <c r="B196" s="29"/>
      <c r="C196" s="29"/>
      <c r="D196" s="29"/>
      <c r="E196" s="29"/>
      <c r="F196" s="29"/>
      <c r="G196" s="66"/>
      <c r="H196" s="29"/>
      <c r="I196" s="29"/>
      <c r="J196" s="68"/>
      <c r="K196" s="29"/>
      <c r="L196" s="29"/>
      <c r="M196" s="29"/>
      <c r="N196" s="30"/>
      <c r="O196" s="29"/>
      <c r="P196" s="29"/>
      <c r="Q196" s="10"/>
    </row>
    <row r="197" spans="1:17" ht="15.75" customHeight="1">
      <c r="A197" s="29">
        <v>5</v>
      </c>
      <c r="B197" s="29"/>
      <c r="C197" s="29"/>
      <c r="D197" s="29"/>
      <c r="E197" s="29"/>
      <c r="F197" s="29"/>
      <c r="G197" s="66"/>
      <c r="H197" s="29"/>
      <c r="I197" s="29"/>
      <c r="J197" s="68"/>
      <c r="K197" s="29"/>
      <c r="L197" s="29"/>
      <c r="M197" s="29"/>
      <c r="N197" s="30"/>
      <c r="O197" s="29"/>
      <c r="P197" s="29"/>
      <c r="Q197" s="10"/>
    </row>
    <row r="198" spans="1:17" ht="15.75" customHeight="1">
      <c r="A198" s="29">
        <v>6</v>
      </c>
      <c r="B198" s="29"/>
      <c r="C198" s="29"/>
      <c r="D198" s="29"/>
      <c r="E198" s="29"/>
      <c r="F198" s="29"/>
      <c r="G198" s="66"/>
      <c r="H198" s="29"/>
      <c r="I198" s="29"/>
      <c r="J198" s="68"/>
      <c r="K198" s="29"/>
      <c r="L198" s="29"/>
      <c r="M198" s="29"/>
      <c r="N198" s="30"/>
      <c r="O198" s="29"/>
      <c r="P198" s="29"/>
      <c r="Q198" s="10"/>
    </row>
    <row r="199" spans="1:17" ht="15.75" customHeight="1">
      <c r="A199" s="29">
        <v>7</v>
      </c>
      <c r="B199" s="29"/>
      <c r="C199" s="29"/>
      <c r="D199" s="29"/>
      <c r="E199" s="29"/>
      <c r="F199" s="29"/>
      <c r="G199" s="66"/>
      <c r="H199" s="29"/>
      <c r="I199" s="29"/>
      <c r="J199" s="68"/>
      <c r="K199" s="79"/>
      <c r="L199" s="29"/>
      <c r="M199" s="29"/>
      <c r="N199" s="30"/>
      <c r="O199" s="29"/>
      <c r="P199" s="29"/>
      <c r="Q199" s="10"/>
    </row>
    <row r="200" spans="1:17" ht="15.75" customHeight="1">
      <c r="A200" s="29"/>
      <c r="B200" s="29"/>
      <c r="C200" s="29"/>
      <c r="D200" s="29"/>
      <c r="E200" s="29"/>
      <c r="F200" s="29"/>
      <c r="G200" s="66"/>
      <c r="H200" s="29"/>
      <c r="I200" s="29"/>
      <c r="J200" s="68"/>
      <c r="K200" s="79"/>
      <c r="L200" s="29"/>
      <c r="M200" s="29"/>
      <c r="N200" s="30"/>
      <c r="O200" s="29"/>
      <c r="P200" s="10"/>
      <c r="Q200" s="29"/>
    </row>
    <row r="201" spans="1:17" ht="15.75" customHeight="1">
      <c r="A201" s="31"/>
      <c r="B201" s="33"/>
      <c r="C201" s="33"/>
      <c r="D201" s="33">
        <f t="shared" ref="D201:E201" si="20">SUM(D193:D200)</f>
        <v>0</v>
      </c>
      <c r="E201" s="33">
        <f t="shared" si="20"/>
        <v>0</v>
      </c>
      <c r="F201" s="33"/>
      <c r="G201" s="34">
        <f>SUM(G193:G200)</f>
        <v>0</v>
      </c>
      <c r="H201" s="33"/>
      <c r="I201" s="33">
        <f t="shared" ref="I201:J201" si="21">SUM(I193:I200)</f>
        <v>0</v>
      </c>
      <c r="J201" s="35">
        <f t="shared" si="21"/>
        <v>0</v>
      </c>
      <c r="K201" s="36"/>
      <c r="L201" s="33">
        <f>SUM(L193:L200)</f>
        <v>0</v>
      </c>
      <c r="M201" s="33"/>
      <c r="N201" s="33"/>
      <c r="O201" s="33">
        <f>SUM(O193:O200)</f>
        <v>0</v>
      </c>
      <c r="P201" s="38"/>
      <c r="Q201" s="39"/>
    </row>
    <row r="202" spans="1:17" ht="15.75" customHeight="1">
      <c r="A202" s="311" t="s">
        <v>74</v>
      </c>
      <c r="B202" s="312"/>
      <c r="C202" s="312"/>
      <c r="D202" s="312"/>
      <c r="E202" s="312"/>
      <c r="F202" s="312"/>
      <c r="G202" s="312"/>
      <c r="H202" s="312"/>
      <c r="I202" s="312"/>
      <c r="J202" s="312"/>
      <c r="K202" s="312"/>
      <c r="L202" s="312"/>
      <c r="M202" s="312"/>
      <c r="N202" s="312"/>
      <c r="O202" s="313"/>
      <c r="P202" s="10"/>
      <c r="Q202" s="10"/>
    </row>
    <row r="203" spans="1:17" ht="15.75" customHeight="1">
      <c r="A203" s="2" t="s">
        <v>1</v>
      </c>
      <c r="B203" s="3" t="s">
        <v>2</v>
      </c>
      <c r="C203" s="3" t="s">
        <v>3</v>
      </c>
      <c r="D203" s="3" t="s">
        <v>4</v>
      </c>
      <c r="E203" s="3"/>
      <c r="F203" s="4"/>
      <c r="G203" s="5" t="s">
        <v>5</v>
      </c>
      <c r="H203" s="6" t="s">
        <v>6</v>
      </c>
      <c r="I203" s="3" t="s">
        <v>7</v>
      </c>
      <c r="J203" s="3" t="s">
        <v>8</v>
      </c>
      <c r="K203" s="3" t="s">
        <v>8</v>
      </c>
      <c r="L203" s="3" t="s">
        <v>9</v>
      </c>
      <c r="M203" s="3" t="s">
        <v>10</v>
      </c>
      <c r="N203" s="3"/>
      <c r="O203" s="7" t="s">
        <v>11</v>
      </c>
      <c r="P203" s="8" t="s">
        <v>12</v>
      </c>
      <c r="Q203" s="108" t="s">
        <v>13</v>
      </c>
    </row>
    <row r="204" spans="1:17" ht="15.75" customHeight="1">
      <c r="A204" s="10"/>
      <c r="B204" s="12"/>
      <c r="C204" s="10"/>
      <c r="D204" s="10"/>
      <c r="E204" s="10"/>
      <c r="F204" s="10"/>
      <c r="G204" s="13"/>
      <c r="H204" s="10"/>
      <c r="I204" s="10"/>
      <c r="J204" s="14" t="s">
        <v>15</v>
      </c>
      <c r="K204" s="10"/>
      <c r="L204" s="10" t="s">
        <v>33</v>
      </c>
      <c r="M204" s="12"/>
      <c r="N204" s="12"/>
      <c r="O204" s="10"/>
      <c r="P204" s="10"/>
      <c r="Q204" s="10"/>
    </row>
    <row r="205" spans="1:17" ht="15.75" customHeight="1">
      <c r="A205" s="10"/>
      <c r="B205" s="314"/>
      <c r="C205" s="315"/>
      <c r="D205" s="315"/>
      <c r="E205" s="315"/>
      <c r="F205" s="316"/>
      <c r="G205" s="13"/>
      <c r="H205" s="10"/>
      <c r="I205" s="10"/>
      <c r="J205" s="19"/>
      <c r="K205" s="10"/>
      <c r="L205" s="10"/>
      <c r="M205" s="10"/>
      <c r="N205" s="10"/>
      <c r="O205" s="10"/>
      <c r="P205" s="10"/>
      <c r="Q205" s="10"/>
    </row>
    <row r="206" spans="1:17" ht="15.75" customHeight="1">
      <c r="A206" s="10"/>
      <c r="B206" s="112"/>
      <c r="C206" s="113"/>
      <c r="D206" s="113"/>
      <c r="E206" s="113"/>
      <c r="F206" s="114"/>
      <c r="G206" s="13"/>
      <c r="H206" s="10"/>
      <c r="I206" s="10"/>
      <c r="J206" s="19"/>
      <c r="K206" s="10"/>
      <c r="L206" s="10"/>
      <c r="M206" s="10"/>
      <c r="N206" s="10"/>
      <c r="O206" s="10"/>
      <c r="P206" s="10"/>
      <c r="Q206" s="10"/>
    </row>
    <row r="207" spans="1:17" ht="15.75" customHeight="1">
      <c r="A207" s="10">
        <v>1</v>
      </c>
      <c r="B207" s="10"/>
      <c r="C207" s="10"/>
      <c r="D207" s="10"/>
      <c r="E207" s="10"/>
      <c r="F207" s="10"/>
      <c r="G207" s="13"/>
      <c r="H207" s="10"/>
      <c r="I207" s="10"/>
      <c r="J207" s="19"/>
      <c r="K207" s="10"/>
      <c r="L207" s="10"/>
      <c r="M207" s="10"/>
      <c r="N207" s="54"/>
      <c r="O207" s="10"/>
      <c r="P207" s="16"/>
      <c r="Q207" s="16"/>
    </row>
    <row r="208" spans="1:17" ht="15.75" customHeight="1">
      <c r="A208" s="10">
        <v>2</v>
      </c>
      <c r="B208" s="10"/>
      <c r="C208" s="10"/>
      <c r="D208" s="10"/>
      <c r="E208" s="10"/>
      <c r="F208" s="10"/>
      <c r="G208" s="13"/>
      <c r="H208" s="10"/>
      <c r="I208" s="10"/>
      <c r="J208" s="19"/>
      <c r="K208" s="10"/>
      <c r="L208" s="10"/>
      <c r="M208" s="10"/>
      <c r="N208" s="115"/>
      <c r="O208" s="10"/>
      <c r="P208" s="10"/>
      <c r="Q208" s="10"/>
    </row>
    <row r="209" spans="1:17" ht="15.75" customHeight="1">
      <c r="A209" s="29">
        <v>3</v>
      </c>
      <c r="B209" s="29"/>
      <c r="C209" s="10"/>
      <c r="D209" s="10"/>
      <c r="E209" s="10"/>
      <c r="F209" s="10"/>
      <c r="G209" s="13"/>
      <c r="H209" s="10"/>
      <c r="I209" s="10"/>
      <c r="J209" s="19"/>
      <c r="K209" s="10"/>
      <c r="L209" s="10"/>
      <c r="M209" s="10"/>
      <c r="N209" s="115"/>
      <c r="O209" s="10"/>
      <c r="P209" s="29"/>
      <c r="Q209" s="10"/>
    </row>
    <row r="210" spans="1:17" ht="15.75" customHeight="1">
      <c r="A210" s="29">
        <v>4</v>
      </c>
      <c r="B210" s="29"/>
      <c r="C210" s="29"/>
      <c r="D210" s="29"/>
      <c r="E210" s="29"/>
      <c r="F210" s="29"/>
      <c r="G210" s="66"/>
      <c r="H210" s="29"/>
      <c r="I210" s="29"/>
      <c r="J210" s="74"/>
      <c r="K210" s="29"/>
      <c r="L210" s="10"/>
      <c r="M210" s="30"/>
      <c r="N210" s="29"/>
      <c r="O210" s="29"/>
      <c r="P210" s="10"/>
      <c r="Q210" s="10"/>
    </row>
    <row r="211" spans="1:17" ht="15.75" customHeight="1">
      <c r="A211" s="29">
        <v>5</v>
      </c>
      <c r="B211" s="29"/>
      <c r="C211" s="29"/>
      <c r="D211" s="29"/>
      <c r="E211" s="29"/>
      <c r="F211" s="29"/>
      <c r="G211" s="66"/>
      <c r="H211" s="29"/>
      <c r="I211" s="29"/>
      <c r="J211" s="74"/>
      <c r="K211" s="29"/>
      <c r="L211" s="29"/>
      <c r="M211" s="30"/>
      <c r="N211" s="30"/>
      <c r="O211" s="29"/>
      <c r="P211" s="10"/>
      <c r="Q211" s="10"/>
    </row>
    <row r="212" spans="1:17" ht="15.75" customHeight="1">
      <c r="A212" s="29"/>
      <c r="B212" s="29"/>
      <c r="C212" s="29"/>
      <c r="D212" s="29"/>
      <c r="E212" s="29"/>
      <c r="F212" s="29"/>
      <c r="G212" s="66"/>
      <c r="H212" s="29"/>
      <c r="I212" s="29"/>
      <c r="J212" s="74"/>
      <c r="K212" s="29"/>
      <c r="L212" s="29"/>
      <c r="M212" s="30"/>
      <c r="N212" s="116"/>
      <c r="O212" s="29"/>
      <c r="P212" s="10"/>
      <c r="Q212" s="10"/>
    </row>
    <row r="213" spans="1:17" ht="15.75" customHeight="1">
      <c r="A213" s="29"/>
      <c r="B213" s="29"/>
      <c r="C213" s="29"/>
      <c r="D213" s="29"/>
      <c r="E213" s="29"/>
      <c r="F213" s="29"/>
      <c r="G213" s="66"/>
      <c r="H213" s="29"/>
      <c r="I213" s="29"/>
      <c r="J213" s="74"/>
      <c r="K213" s="29"/>
      <c r="L213" s="29"/>
      <c r="M213" s="30"/>
      <c r="N213" s="29"/>
      <c r="O213" s="29"/>
      <c r="P213" s="29"/>
      <c r="Q213" s="10"/>
    </row>
    <row r="214" spans="1:17" ht="15.75" customHeight="1">
      <c r="A214" s="31"/>
      <c r="B214" s="33"/>
      <c r="C214" s="33">
        <f t="shared" ref="C214:G214" si="22">SUM(C207:C213)</f>
        <v>0</v>
      </c>
      <c r="D214" s="33">
        <f t="shared" si="22"/>
        <v>0</v>
      </c>
      <c r="E214" s="33">
        <f t="shared" si="22"/>
        <v>0</v>
      </c>
      <c r="F214" s="33">
        <f t="shared" si="22"/>
        <v>0</v>
      </c>
      <c r="G214" s="34">
        <f t="shared" si="22"/>
        <v>0</v>
      </c>
      <c r="H214" s="33"/>
      <c r="I214" s="33">
        <f t="shared" ref="I214:J214" si="23">SUM(I207:I213)</f>
        <v>0</v>
      </c>
      <c r="J214" s="100">
        <f t="shared" si="23"/>
        <v>0</v>
      </c>
      <c r="K214" s="33"/>
      <c r="L214" s="33">
        <f>SUM(L207:L213)</f>
        <v>0</v>
      </c>
      <c r="M214" s="33">
        <f>SUM(M208:M213)</f>
        <v>0</v>
      </c>
      <c r="N214" s="33"/>
      <c r="O214" s="33">
        <f t="shared" ref="O214:P214" si="24">SUM(O207:O213)</f>
        <v>0</v>
      </c>
      <c r="P214" s="33">
        <f t="shared" si="24"/>
        <v>0</v>
      </c>
      <c r="Q214" s="51">
        <f>B204+O214-P214</f>
        <v>0</v>
      </c>
    </row>
    <row r="215" spans="1:17" ht="15.75" customHeight="1">
      <c r="A215" s="311" t="s">
        <v>74</v>
      </c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3"/>
      <c r="P215" s="10"/>
      <c r="Q215" s="10"/>
    </row>
    <row r="216" spans="1:17" ht="15.75" customHeight="1">
      <c r="A216" s="2" t="s">
        <v>1</v>
      </c>
      <c r="B216" s="3" t="s">
        <v>2</v>
      </c>
      <c r="C216" s="3" t="s">
        <v>3</v>
      </c>
      <c r="D216" s="3" t="s">
        <v>4</v>
      </c>
      <c r="E216" s="3"/>
      <c r="F216" s="4"/>
      <c r="G216" s="117" t="s">
        <v>5</v>
      </c>
      <c r="H216" s="6" t="s">
        <v>6</v>
      </c>
      <c r="I216" s="3" t="s">
        <v>7</v>
      </c>
      <c r="J216" s="3" t="s">
        <v>8</v>
      </c>
      <c r="K216" s="3" t="s">
        <v>8</v>
      </c>
      <c r="L216" s="3" t="s">
        <v>9</v>
      </c>
      <c r="M216" s="3" t="s">
        <v>10</v>
      </c>
      <c r="N216" s="3"/>
      <c r="O216" s="7" t="s">
        <v>11</v>
      </c>
      <c r="P216" s="8" t="s">
        <v>12</v>
      </c>
      <c r="Q216" s="108" t="s">
        <v>13</v>
      </c>
    </row>
    <row r="217" spans="1:17" ht="15.75" customHeight="1">
      <c r="A217" s="10"/>
      <c r="B217" s="12"/>
      <c r="C217" s="10"/>
      <c r="D217" s="10"/>
      <c r="E217" s="10"/>
      <c r="F217" s="10"/>
      <c r="G217" s="75"/>
      <c r="H217" s="10"/>
      <c r="I217" s="10"/>
      <c r="J217" s="14" t="s">
        <v>15</v>
      </c>
      <c r="K217" s="52"/>
      <c r="L217" s="10" t="s">
        <v>72</v>
      </c>
      <c r="M217" s="10"/>
      <c r="N217" s="10"/>
      <c r="O217" s="10"/>
      <c r="P217" s="10"/>
      <c r="Q217" s="10"/>
    </row>
    <row r="218" spans="1:17" ht="15.75" customHeight="1">
      <c r="A218" s="10"/>
      <c r="B218" s="314"/>
      <c r="C218" s="315"/>
      <c r="D218" s="315"/>
      <c r="E218" s="315"/>
      <c r="F218" s="316"/>
      <c r="G218" s="75"/>
      <c r="H218" s="10"/>
      <c r="I218" s="10"/>
      <c r="J218" s="53"/>
      <c r="K218" s="10"/>
      <c r="L218" s="12"/>
      <c r="M218" s="12"/>
      <c r="N218" s="12"/>
      <c r="O218" s="10"/>
      <c r="P218" s="10"/>
      <c r="Q218" s="10"/>
    </row>
    <row r="219" spans="1:17" ht="15.75" customHeight="1">
      <c r="A219" s="10">
        <v>1</v>
      </c>
      <c r="B219" s="10"/>
      <c r="C219" s="10"/>
      <c r="D219" s="10"/>
      <c r="E219" s="10"/>
      <c r="F219" s="10"/>
      <c r="G219" s="13"/>
      <c r="H219" s="10"/>
      <c r="I219" s="10"/>
      <c r="J219" s="53"/>
      <c r="K219" s="10"/>
      <c r="L219" s="10"/>
      <c r="M219" s="10"/>
      <c r="N219" s="10"/>
      <c r="O219" s="10"/>
      <c r="P219" s="10"/>
      <c r="Q219" s="10"/>
    </row>
    <row r="220" spans="1:17" ht="15.75" customHeight="1">
      <c r="A220" s="10">
        <v>2</v>
      </c>
      <c r="B220" s="10"/>
      <c r="C220" s="10"/>
      <c r="D220" s="10"/>
      <c r="E220" s="10"/>
      <c r="F220" s="10"/>
      <c r="G220" s="13"/>
      <c r="H220" s="10"/>
      <c r="I220" s="10"/>
      <c r="J220" s="53"/>
      <c r="K220" s="10"/>
      <c r="L220" s="10"/>
      <c r="M220" s="10"/>
      <c r="N220" s="10"/>
      <c r="O220" s="10"/>
      <c r="P220" s="16"/>
      <c r="Q220" s="16"/>
    </row>
    <row r="221" spans="1:17" ht="15.75" customHeight="1">
      <c r="A221" s="10">
        <v>3</v>
      </c>
      <c r="B221" s="10"/>
      <c r="C221" s="10"/>
      <c r="D221" s="10"/>
      <c r="E221" s="10"/>
      <c r="F221" s="10"/>
      <c r="G221" s="13"/>
      <c r="H221" s="10"/>
      <c r="I221" s="10"/>
      <c r="J221" s="53"/>
      <c r="K221" s="10"/>
      <c r="L221" s="29"/>
      <c r="M221" s="29"/>
      <c r="N221" s="29"/>
      <c r="O221" s="10"/>
      <c r="P221" s="10"/>
      <c r="Q221" s="10"/>
    </row>
    <row r="222" spans="1:17" ht="15.75" customHeight="1">
      <c r="A222" s="29">
        <v>4</v>
      </c>
      <c r="B222" s="29"/>
      <c r="C222" s="29"/>
      <c r="D222" s="29"/>
      <c r="E222" s="29"/>
      <c r="F222" s="74"/>
      <c r="G222" s="66"/>
      <c r="H222" s="29"/>
      <c r="I222" s="29"/>
      <c r="J222" s="78"/>
      <c r="K222" s="29"/>
      <c r="L222" s="29"/>
      <c r="M222" s="29"/>
      <c r="N222" s="29"/>
      <c r="O222" s="29"/>
      <c r="P222" s="29"/>
      <c r="Q222" s="10"/>
    </row>
    <row r="223" spans="1:17" ht="15.75" customHeight="1">
      <c r="A223" s="29">
        <v>5</v>
      </c>
      <c r="B223" s="29"/>
      <c r="C223" s="29"/>
      <c r="D223" s="29"/>
      <c r="E223" s="29"/>
      <c r="F223" s="74"/>
      <c r="G223" s="66"/>
      <c r="H223" s="29"/>
      <c r="I223" s="29"/>
      <c r="J223" s="78"/>
      <c r="K223" s="29"/>
      <c r="L223" s="29"/>
      <c r="M223" s="29"/>
      <c r="N223" s="29"/>
      <c r="O223" s="29"/>
      <c r="P223" s="29"/>
      <c r="Q223" s="10"/>
    </row>
    <row r="224" spans="1:17" ht="15.75" customHeight="1">
      <c r="A224" s="29">
        <v>6</v>
      </c>
      <c r="B224" s="29"/>
      <c r="C224" s="29"/>
      <c r="D224" s="29"/>
      <c r="E224" s="29"/>
      <c r="F224" s="74"/>
      <c r="G224" s="66"/>
      <c r="H224" s="29"/>
      <c r="I224" s="29"/>
      <c r="J224" s="78"/>
      <c r="K224" s="29"/>
      <c r="L224" s="29"/>
      <c r="M224" s="29"/>
      <c r="N224" s="29"/>
      <c r="O224" s="29"/>
      <c r="P224" s="29"/>
      <c r="Q224" s="10"/>
    </row>
    <row r="225" spans="1:17" ht="15.75" customHeight="1">
      <c r="A225" s="29">
        <v>7</v>
      </c>
      <c r="B225" s="29"/>
      <c r="C225" s="29"/>
      <c r="D225" s="29"/>
      <c r="E225" s="29"/>
      <c r="F225" s="29"/>
      <c r="G225" s="66"/>
      <c r="H225" s="29"/>
      <c r="I225" s="29"/>
      <c r="J225" s="78"/>
      <c r="K225" s="29"/>
      <c r="L225" s="29"/>
      <c r="M225" s="29"/>
      <c r="N225" s="29"/>
      <c r="O225" s="29"/>
      <c r="P225" s="29"/>
      <c r="Q225" s="10"/>
    </row>
    <row r="226" spans="1:17" ht="15.75" customHeight="1">
      <c r="A226" s="29">
        <v>8</v>
      </c>
      <c r="B226" s="29"/>
      <c r="C226" s="29"/>
      <c r="D226" s="29"/>
      <c r="E226" s="29"/>
      <c r="F226" s="29"/>
      <c r="G226" s="66"/>
      <c r="H226" s="29"/>
      <c r="I226" s="29"/>
      <c r="J226" s="78"/>
      <c r="K226" s="29"/>
      <c r="L226" s="29"/>
      <c r="M226" s="29"/>
      <c r="N226" s="29"/>
      <c r="O226" s="29"/>
      <c r="P226" s="29"/>
      <c r="Q226" s="10"/>
    </row>
    <row r="227" spans="1:17" ht="15.75" customHeight="1">
      <c r="A227" s="29"/>
      <c r="B227" s="29"/>
      <c r="C227" s="29"/>
      <c r="D227" s="29"/>
      <c r="E227" s="29"/>
      <c r="F227" s="29"/>
      <c r="G227" s="66"/>
      <c r="H227" s="29"/>
      <c r="I227" s="29"/>
      <c r="J227" s="78"/>
      <c r="K227" s="29"/>
      <c r="L227" s="29"/>
      <c r="M227" s="29"/>
      <c r="N227" s="29"/>
      <c r="O227" s="29"/>
      <c r="P227" s="29"/>
      <c r="Q227" s="29"/>
    </row>
    <row r="228" spans="1:17" ht="15.75" customHeight="1">
      <c r="A228" s="31"/>
      <c r="B228" s="33"/>
      <c r="C228" s="33">
        <f t="shared" ref="C228:D228" si="25">SUM(C219:C227)</f>
        <v>0</v>
      </c>
      <c r="D228" s="33">
        <f t="shared" si="25"/>
        <v>0</v>
      </c>
      <c r="E228" s="33"/>
      <c r="F228" s="33"/>
      <c r="G228" s="34"/>
      <c r="H228" s="33"/>
      <c r="I228" s="33">
        <f t="shared" ref="I228:J228" si="26">SUM(I219:I227)</f>
        <v>0</v>
      </c>
      <c r="J228" s="80">
        <f t="shared" si="26"/>
        <v>0</v>
      </c>
      <c r="K228" s="33"/>
      <c r="L228" s="33">
        <f>SUM(L219:L227)</f>
        <v>0</v>
      </c>
      <c r="M228" s="33">
        <f>SUM(M220:M227)</f>
        <v>0</v>
      </c>
      <c r="N228" s="33"/>
      <c r="O228" s="33">
        <f t="shared" ref="O228:P228" si="27">SUM(O219:O227)</f>
        <v>0</v>
      </c>
      <c r="P228" s="38">
        <f t="shared" si="27"/>
        <v>0</v>
      </c>
      <c r="Q228" s="39"/>
    </row>
    <row r="229" spans="1:17" ht="15.75" customHeight="1">
      <c r="A229" s="311" t="s">
        <v>74</v>
      </c>
      <c r="B229" s="312"/>
      <c r="C229" s="312"/>
      <c r="D229" s="312"/>
      <c r="E229" s="312"/>
      <c r="F229" s="312"/>
      <c r="G229" s="312"/>
      <c r="H229" s="312"/>
      <c r="I229" s="312"/>
      <c r="J229" s="312"/>
      <c r="K229" s="312"/>
      <c r="L229" s="312"/>
      <c r="M229" s="312"/>
      <c r="N229" s="312"/>
      <c r="O229" s="313"/>
      <c r="P229" s="10"/>
      <c r="Q229" s="10"/>
    </row>
    <row r="230" spans="1:17" ht="15.75" customHeight="1">
      <c r="A230" s="2" t="s">
        <v>1</v>
      </c>
      <c r="B230" s="3" t="s">
        <v>2</v>
      </c>
      <c r="C230" s="3" t="s">
        <v>3</v>
      </c>
      <c r="D230" s="3" t="s">
        <v>4</v>
      </c>
      <c r="E230" s="3"/>
      <c r="F230" s="4"/>
      <c r="G230" s="117" t="s">
        <v>5</v>
      </c>
      <c r="H230" s="6" t="s">
        <v>6</v>
      </c>
      <c r="I230" s="3" t="s">
        <v>7</v>
      </c>
      <c r="J230" s="3" t="s">
        <v>8</v>
      </c>
      <c r="K230" s="3" t="s">
        <v>8</v>
      </c>
      <c r="L230" s="3" t="s">
        <v>9</v>
      </c>
      <c r="M230" s="3" t="s">
        <v>10</v>
      </c>
      <c r="N230" s="3"/>
      <c r="O230" s="7" t="s">
        <v>11</v>
      </c>
      <c r="P230" s="8" t="s">
        <v>12</v>
      </c>
      <c r="Q230" s="9" t="s">
        <v>13</v>
      </c>
    </row>
    <row r="231" spans="1:17" ht="15.75" customHeight="1">
      <c r="A231" s="10"/>
      <c r="B231" s="12"/>
      <c r="C231" s="10"/>
      <c r="D231" s="10"/>
      <c r="E231" s="10"/>
      <c r="F231" s="10"/>
      <c r="G231" s="10"/>
      <c r="H231" s="10"/>
      <c r="I231" s="10"/>
      <c r="J231" s="14"/>
      <c r="K231" s="10"/>
      <c r="L231" s="10" t="s">
        <v>72</v>
      </c>
      <c r="M231" s="10"/>
      <c r="N231" s="10"/>
      <c r="O231" s="10"/>
      <c r="P231" s="10"/>
      <c r="Q231" s="62"/>
    </row>
    <row r="232" spans="1:17" ht="15.75" customHeight="1">
      <c r="A232" s="10"/>
      <c r="B232" s="314"/>
      <c r="C232" s="315"/>
      <c r="D232" s="315"/>
      <c r="E232" s="315"/>
      <c r="F232" s="316"/>
      <c r="G232" s="10"/>
      <c r="H232" s="10"/>
      <c r="I232" s="10"/>
      <c r="J232" s="53"/>
      <c r="K232" s="10"/>
      <c r="L232" s="12"/>
      <c r="M232" s="12"/>
      <c r="N232" s="12"/>
      <c r="O232" s="10"/>
      <c r="P232" s="10"/>
      <c r="Q232" s="10"/>
    </row>
    <row r="233" spans="1:17" ht="15.75" customHeight="1">
      <c r="A233" s="10"/>
      <c r="B233" s="112"/>
      <c r="C233" s="70"/>
      <c r="D233" s="10"/>
      <c r="E233" s="10"/>
      <c r="F233" s="70"/>
      <c r="G233" s="10"/>
      <c r="H233" s="10"/>
      <c r="I233" s="10"/>
      <c r="J233" s="53"/>
      <c r="K233" s="10"/>
      <c r="L233" s="12"/>
      <c r="M233" s="12"/>
      <c r="N233" s="12"/>
      <c r="O233" s="10"/>
      <c r="P233" s="10"/>
      <c r="Q233" s="10"/>
    </row>
    <row r="234" spans="1:17" ht="15.75" customHeight="1">
      <c r="A234" s="10">
        <v>1</v>
      </c>
      <c r="B234" s="15"/>
      <c r="C234" s="10"/>
      <c r="D234" s="24"/>
      <c r="E234" s="10"/>
      <c r="F234" s="10"/>
      <c r="G234" s="75"/>
      <c r="H234" s="10"/>
      <c r="I234" s="10"/>
      <c r="J234" s="41"/>
      <c r="K234" s="10"/>
      <c r="L234" s="10"/>
      <c r="M234" s="10"/>
      <c r="N234" s="10"/>
      <c r="O234" s="10"/>
      <c r="P234" s="10"/>
      <c r="Q234" s="10"/>
    </row>
    <row r="235" spans="1:17" ht="15.75" customHeight="1">
      <c r="A235" s="10">
        <v>2</v>
      </c>
      <c r="B235" s="15"/>
      <c r="C235" s="10"/>
      <c r="D235" s="22"/>
      <c r="E235" s="70"/>
      <c r="F235" s="10"/>
      <c r="G235" s="75"/>
      <c r="H235" s="10"/>
      <c r="I235" s="10"/>
      <c r="J235" s="41"/>
      <c r="K235" s="10"/>
      <c r="L235" s="10"/>
      <c r="M235" s="10"/>
      <c r="N235" s="10"/>
      <c r="O235" s="10"/>
      <c r="P235" s="16"/>
      <c r="Q235" s="16"/>
    </row>
    <row r="236" spans="1:17" ht="15.75" customHeight="1">
      <c r="A236" s="10">
        <v>3</v>
      </c>
      <c r="B236" s="10"/>
      <c r="C236" s="29"/>
      <c r="D236" s="24"/>
      <c r="E236" s="10"/>
      <c r="F236" s="29"/>
      <c r="G236" s="77"/>
      <c r="H236" s="29"/>
      <c r="I236" s="29"/>
      <c r="J236" s="68"/>
      <c r="K236" s="29"/>
      <c r="L236" s="10"/>
      <c r="M236" s="30"/>
      <c r="N236" s="29"/>
      <c r="O236" s="29"/>
      <c r="P236" s="10"/>
      <c r="Q236" s="10"/>
    </row>
    <row r="237" spans="1:17" ht="15.75" customHeight="1">
      <c r="A237" s="29">
        <v>4</v>
      </c>
      <c r="B237" s="29"/>
      <c r="C237" s="29"/>
      <c r="D237" s="90"/>
      <c r="E237" s="29"/>
      <c r="F237" s="29"/>
      <c r="G237" s="77"/>
      <c r="H237" s="29"/>
      <c r="I237" s="29"/>
      <c r="J237" s="68"/>
      <c r="K237" s="29"/>
      <c r="L237" s="10"/>
      <c r="M237" s="30"/>
      <c r="N237" s="30"/>
      <c r="O237" s="29"/>
      <c r="P237" s="29"/>
      <c r="Q237" s="10"/>
    </row>
    <row r="238" spans="1:17" ht="15.75" customHeight="1">
      <c r="A238" s="29">
        <v>5</v>
      </c>
      <c r="B238" s="29"/>
      <c r="C238" s="29"/>
      <c r="D238" s="90"/>
      <c r="E238" s="29"/>
      <c r="F238" s="29"/>
      <c r="G238" s="77"/>
      <c r="H238" s="29"/>
      <c r="I238" s="29"/>
      <c r="J238" s="68"/>
      <c r="K238" s="29"/>
      <c r="L238" s="29"/>
      <c r="M238" s="30"/>
      <c r="N238" s="30"/>
      <c r="O238" s="29"/>
      <c r="P238" s="29"/>
      <c r="Q238" s="10"/>
    </row>
    <row r="239" spans="1:17" ht="15.75" customHeight="1">
      <c r="A239" s="29">
        <v>6</v>
      </c>
      <c r="B239" s="29"/>
      <c r="C239" s="29"/>
      <c r="D239" s="90"/>
      <c r="E239" s="29"/>
      <c r="F239" s="29"/>
      <c r="G239" s="77"/>
      <c r="H239" s="29"/>
      <c r="I239" s="29"/>
      <c r="J239" s="68"/>
      <c r="K239" s="29"/>
      <c r="L239" s="29"/>
      <c r="M239" s="29"/>
      <c r="N239" s="29"/>
      <c r="O239" s="29"/>
      <c r="P239" s="29"/>
      <c r="Q239" s="10"/>
    </row>
    <row r="240" spans="1:17" ht="15.75" customHeight="1">
      <c r="A240" s="29">
        <v>7</v>
      </c>
      <c r="B240" s="29"/>
      <c r="C240" s="29"/>
      <c r="D240" s="90"/>
      <c r="E240" s="29"/>
      <c r="F240" s="29"/>
      <c r="G240" s="77"/>
      <c r="H240" s="29"/>
      <c r="I240" s="29"/>
      <c r="J240" s="68"/>
      <c r="K240" s="29"/>
      <c r="L240" s="29"/>
      <c r="M240" s="29"/>
      <c r="N240" s="29"/>
      <c r="O240" s="29"/>
      <c r="P240" s="29"/>
      <c r="Q240" s="10"/>
    </row>
    <row r="241" spans="1:17" ht="15.75" customHeight="1">
      <c r="A241" s="29">
        <v>8</v>
      </c>
      <c r="B241" s="29"/>
      <c r="C241" s="29"/>
      <c r="D241" s="90"/>
      <c r="E241" s="29"/>
      <c r="F241" s="29"/>
      <c r="G241" s="77"/>
      <c r="H241" s="29"/>
      <c r="I241" s="29"/>
      <c r="J241" s="68"/>
      <c r="K241" s="29"/>
      <c r="L241" s="29"/>
      <c r="M241" s="29"/>
      <c r="N241" s="29"/>
      <c r="O241" s="29"/>
      <c r="P241" s="29"/>
      <c r="Q241" s="29"/>
    </row>
    <row r="242" spans="1:17" ht="15.75" customHeight="1">
      <c r="A242" s="29"/>
      <c r="B242" s="29"/>
      <c r="C242" s="29"/>
      <c r="D242" s="90"/>
      <c r="E242" s="29"/>
      <c r="F242" s="29"/>
      <c r="G242" s="77"/>
      <c r="H242" s="29"/>
      <c r="I242" s="29"/>
      <c r="J242" s="68"/>
      <c r="K242" s="29"/>
      <c r="L242" s="29"/>
      <c r="M242" s="29"/>
      <c r="N242" s="29"/>
      <c r="O242" s="29"/>
      <c r="P242" s="29"/>
      <c r="Q242" s="29"/>
    </row>
    <row r="243" spans="1:17" ht="15.75" customHeight="1">
      <c r="A243" s="31"/>
      <c r="B243" s="33"/>
      <c r="C243" s="33">
        <f t="shared" ref="C243:G243" si="28">SUM(C234:C242)</f>
        <v>0</v>
      </c>
      <c r="D243" s="48">
        <f t="shared" si="28"/>
        <v>0</v>
      </c>
      <c r="E243" s="33">
        <f t="shared" si="28"/>
        <v>0</v>
      </c>
      <c r="F243" s="33">
        <f t="shared" si="28"/>
        <v>0</v>
      </c>
      <c r="G243" s="49">
        <f t="shared" si="28"/>
        <v>0</v>
      </c>
      <c r="H243" s="33"/>
      <c r="I243" s="33">
        <f t="shared" ref="I243:J243" si="29">SUM(I234:I242)</f>
        <v>0</v>
      </c>
      <c r="J243" s="35">
        <f t="shared" si="29"/>
        <v>0</v>
      </c>
      <c r="K243" s="33"/>
      <c r="L243" s="33">
        <f t="shared" ref="L243:M243" si="30">SUM(L234:L242)</f>
        <v>0</v>
      </c>
      <c r="M243" s="33">
        <f t="shared" si="30"/>
        <v>0</v>
      </c>
      <c r="N243" s="33"/>
      <c r="O243" s="33">
        <f>SUM(O234:O242)</f>
        <v>0</v>
      </c>
      <c r="P243" s="8"/>
      <c r="Q243" s="9"/>
    </row>
    <row r="244" spans="1:17" ht="15.75" customHeight="1">
      <c r="A244" s="311" t="s">
        <v>75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3"/>
      <c r="P244" s="10"/>
      <c r="Q244" s="63"/>
    </row>
    <row r="245" spans="1:17" ht="15.75" customHeight="1">
      <c r="A245" s="2" t="s">
        <v>1</v>
      </c>
      <c r="B245" s="3" t="s">
        <v>2</v>
      </c>
      <c r="C245" s="3" t="s">
        <v>3</v>
      </c>
      <c r="D245" s="3" t="s">
        <v>4</v>
      </c>
      <c r="E245" s="3"/>
      <c r="F245" s="4"/>
      <c r="G245" s="117" t="s">
        <v>5</v>
      </c>
      <c r="H245" s="6" t="s">
        <v>6</v>
      </c>
      <c r="I245" s="3" t="s">
        <v>7</v>
      </c>
      <c r="J245" s="3" t="s">
        <v>8</v>
      </c>
      <c r="K245" s="3" t="s">
        <v>8</v>
      </c>
      <c r="L245" s="3" t="s">
        <v>9</v>
      </c>
      <c r="M245" s="3" t="s">
        <v>10</v>
      </c>
      <c r="N245" s="3"/>
      <c r="O245" s="7" t="s">
        <v>11</v>
      </c>
      <c r="P245" s="8" t="s">
        <v>12</v>
      </c>
      <c r="Q245" s="108" t="s">
        <v>13</v>
      </c>
    </row>
    <row r="246" spans="1:17" ht="15.75" customHeight="1">
      <c r="A246" s="10"/>
      <c r="B246" s="12"/>
      <c r="C246" s="10"/>
      <c r="D246" s="10"/>
      <c r="E246" s="10"/>
      <c r="F246" s="10"/>
      <c r="G246" s="75"/>
      <c r="H246" s="10"/>
      <c r="I246" s="10"/>
      <c r="J246" s="14"/>
      <c r="K246" s="52"/>
      <c r="L246" s="10" t="s">
        <v>72</v>
      </c>
      <c r="M246" s="10"/>
      <c r="N246" s="10"/>
      <c r="O246" s="10"/>
      <c r="P246" s="10"/>
      <c r="Q246" s="10"/>
    </row>
    <row r="247" spans="1:17" ht="15.75" customHeight="1">
      <c r="A247" s="10"/>
      <c r="B247" s="314"/>
      <c r="C247" s="315"/>
      <c r="D247" s="315"/>
      <c r="E247" s="315"/>
      <c r="F247" s="316"/>
      <c r="G247" s="75"/>
      <c r="H247" s="10"/>
      <c r="I247" s="10"/>
      <c r="J247" s="53"/>
      <c r="K247" s="10"/>
      <c r="L247" s="12"/>
      <c r="M247" s="12"/>
      <c r="N247" s="12"/>
      <c r="O247" s="10"/>
      <c r="P247" s="10"/>
      <c r="Q247" s="10"/>
    </row>
    <row r="248" spans="1:17" ht="15.75" customHeight="1">
      <c r="A248" s="10">
        <v>1</v>
      </c>
      <c r="B248" s="10"/>
      <c r="C248" s="10"/>
      <c r="D248" s="10"/>
      <c r="E248" s="10"/>
      <c r="F248" s="10"/>
      <c r="G248" s="13"/>
      <c r="H248" s="10"/>
      <c r="I248" s="10"/>
      <c r="J248" s="41"/>
      <c r="K248" s="10"/>
      <c r="L248" s="10"/>
      <c r="M248" s="10"/>
      <c r="N248" s="10"/>
      <c r="O248" s="10"/>
      <c r="P248" s="10"/>
      <c r="Q248" s="10"/>
    </row>
    <row r="249" spans="1:17" ht="15.75" customHeight="1">
      <c r="A249" s="10">
        <v>2</v>
      </c>
      <c r="B249" s="10"/>
      <c r="C249" s="10"/>
      <c r="D249" s="10"/>
      <c r="E249" s="10"/>
      <c r="F249" s="10"/>
      <c r="G249" s="13"/>
      <c r="H249" s="10"/>
      <c r="I249" s="10"/>
      <c r="J249" s="41"/>
      <c r="K249" s="10"/>
      <c r="L249" s="10"/>
      <c r="M249" s="10"/>
      <c r="N249" s="10"/>
      <c r="O249" s="10"/>
      <c r="P249" s="16"/>
      <c r="Q249" s="16"/>
    </row>
    <row r="250" spans="1:17" ht="15.75" customHeight="1">
      <c r="A250" s="10">
        <v>3</v>
      </c>
      <c r="B250" s="10"/>
      <c r="C250" s="10"/>
      <c r="D250" s="10"/>
      <c r="E250" s="10"/>
      <c r="F250" s="10"/>
      <c r="G250" s="13"/>
      <c r="H250" s="10"/>
      <c r="I250" s="10"/>
      <c r="J250" s="41"/>
      <c r="K250" s="10"/>
      <c r="L250" s="29"/>
      <c r="M250" s="29"/>
      <c r="N250" s="29"/>
      <c r="O250" s="10"/>
      <c r="P250" s="10"/>
      <c r="Q250" s="10"/>
    </row>
    <row r="251" spans="1:17" ht="15.75" customHeight="1">
      <c r="A251" s="29">
        <v>4</v>
      </c>
      <c r="B251" s="29"/>
      <c r="C251" s="29"/>
      <c r="D251" s="29"/>
      <c r="E251" s="29"/>
      <c r="F251" s="74"/>
      <c r="G251" s="66"/>
      <c r="H251" s="29"/>
      <c r="I251" s="29"/>
      <c r="J251" s="68"/>
      <c r="K251" s="29"/>
      <c r="L251" s="29"/>
      <c r="M251" s="29"/>
      <c r="N251" s="29"/>
      <c r="O251" s="29"/>
      <c r="P251" s="29"/>
      <c r="Q251" s="10"/>
    </row>
    <row r="252" spans="1:17" ht="15.75" customHeight="1">
      <c r="A252" s="29">
        <v>5</v>
      </c>
      <c r="B252" s="29"/>
      <c r="C252" s="29"/>
      <c r="D252" s="29"/>
      <c r="E252" s="29"/>
      <c r="F252" s="74"/>
      <c r="G252" s="66"/>
      <c r="H252" s="29"/>
      <c r="I252" s="29"/>
      <c r="J252" s="68"/>
      <c r="K252" s="29"/>
      <c r="L252" s="29"/>
      <c r="M252" s="29"/>
      <c r="N252" s="29"/>
      <c r="O252" s="29"/>
      <c r="P252" s="29"/>
      <c r="Q252" s="10"/>
    </row>
    <row r="253" spans="1:17" ht="15.75" customHeight="1">
      <c r="A253" s="29">
        <v>6</v>
      </c>
      <c r="B253" s="29"/>
      <c r="C253" s="29"/>
      <c r="D253" s="29"/>
      <c r="E253" s="29"/>
      <c r="F253" s="74"/>
      <c r="G253" s="66"/>
      <c r="H253" s="29"/>
      <c r="I253" s="29"/>
      <c r="J253" s="68"/>
      <c r="K253" s="29"/>
      <c r="L253" s="29"/>
      <c r="M253" s="29"/>
      <c r="N253" s="29"/>
      <c r="O253" s="29"/>
      <c r="P253" s="29"/>
      <c r="Q253" s="10"/>
    </row>
    <row r="254" spans="1:17" ht="15.75" customHeight="1">
      <c r="A254" s="29">
        <v>7</v>
      </c>
      <c r="B254" s="29"/>
      <c r="C254" s="29"/>
      <c r="D254" s="29"/>
      <c r="E254" s="29"/>
      <c r="F254" s="29"/>
      <c r="G254" s="66"/>
      <c r="H254" s="29"/>
      <c r="I254" s="29"/>
      <c r="J254" s="68"/>
      <c r="K254" s="29"/>
      <c r="L254" s="29"/>
      <c r="M254" s="29"/>
      <c r="N254" s="29"/>
      <c r="O254" s="29"/>
      <c r="P254" s="29"/>
      <c r="Q254" s="10"/>
    </row>
    <row r="255" spans="1:17" ht="15.75" customHeight="1">
      <c r="A255" s="29"/>
      <c r="B255" s="29"/>
      <c r="C255" s="29"/>
      <c r="D255" s="29"/>
      <c r="E255" s="29"/>
      <c r="F255" s="29"/>
      <c r="G255" s="66"/>
      <c r="H255" s="29"/>
      <c r="I255" s="29"/>
      <c r="J255" s="68"/>
      <c r="K255" s="29"/>
      <c r="L255" s="29"/>
      <c r="M255" s="29"/>
      <c r="N255" s="29"/>
      <c r="O255" s="29"/>
      <c r="P255" s="29"/>
      <c r="Q255" s="10"/>
    </row>
    <row r="256" spans="1:17" ht="15.75" customHeight="1">
      <c r="A256" s="29"/>
      <c r="B256" s="29"/>
      <c r="C256" s="29"/>
      <c r="D256" s="29"/>
      <c r="E256" s="29"/>
      <c r="F256" s="29"/>
      <c r="G256" s="66"/>
      <c r="H256" s="29"/>
      <c r="I256" s="29"/>
      <c r="J256" s="68"/>
      <c r="K256" s="29"/>
      <c r="L256" s="29"/>
      <c r="M256" s="29"/>
      <c r="N256" s="29"/>
      <c r="O256" s="29"/>
      <c r="P256" s="29"/>
      <c r="Q256" s="29"/>
    </row>
    <row r="257" spans="1:17" ht="15.75" customHeight="1">
      <c r="A257" s="31"/>
      <c r="B257" s="33"/>
      <c r="C257" s="33">
        <f t="shared" ref="C257:D257" si="31">SUM(C248:C256)</f>
        <v>0</v>
      </c>
      <c r="D257" s="33">
        <f t="shared" si="31"/>
        <v>0</v>
      </c>
      <c r="E257" s="33"/>
      <c r="F257" s="33"/>
      <c r="G257" s="34">
        <f>SUM(G248:G256)</f>
        <v>0</v>
      </c>
      <c r="H257" s="33"/>
      <c r="I257" s="33">
        <f t="shared" ref="I257:J257" si="32">SUM(I248:I256)</f>
        <v>0</v>
      </c>
      <c r="J257" s="35">
        <f t="shared" si="32"/>
        <v>0</v>
      </c>
      <c r="K257" s="33"/>
      <c r="L257" s="33">
        <f t="shared" ref="L257:M257" si="33">SUM(L248:L256)</f>
        <v>0</v>
      </c>
      <c r="M257" s="33">
        <f t="shared" si="33"/>
        <v>0</v>
      </c>
      <c r="N257" s="33"/>
      <c r="O257" s="33"/>
      <c r="P257" s="38">
        <f>SUM(P248:P256)</f>
        <v>0</v>
      </c>
      <c r="Q257" s="39"/>
    </row>
    <row r="258" spans="1:17" ht="15.75" customHeight="1">
      <c r="C258" s="118"/>
      <c r="D258" s="67"/>
      <c r="E258" s="118"/>
      <c r="F258" s="67"/>
      <c r="G258" s="67"/>
      <c r="H258" s="110"/>
      <c r="I258" s="110"/>
      <c r="J258" s="110" t="s">
        <v>15</v>
      </c>
      <c r="K258" s="110"/>
      <c r="L258" s="110"/>
      <c r="M258" s="110"/>
      <c r="N258" s="110" t="s">
        <v>76</v>
      </c>
      <c r="O258" s="110" t="s">
        <v>77</v>
      </c>
      <c r="P258" s="110"/>
      <c r="Q258" s="110"/>
    </row>
    <row r="259" spans="1:17" ht="15.75" customHeight="1">
      <c r="C259" s="118"/>
      <c r="D259" s="67"/>
      <c r="E259" s="118"/>
      <c r="F259" s="67"/>
      <c r="G259" s="67"/>
      <c r="H259" s="67"/>
      <c r="I259" s="67"/>
      <c r="J259" s="110" t="e">
        <f>#REF!+#REF!+#REF!+#REF!+J99+#REF!+J121+#REF!+#REF!+#REF!+#REF!+J157</f>
        <v>#REF!</v>
      </c>
      <c r="K259" s="110"/>
      <c r="L259" s="110"/>
      <c r="M259" s="110"/>
      <c r="N259" s="110" t="e">
        <f>#REF!+C64+#REF!+#REF!+#REF!+#REF!+C157</f>
        <v>#REF!</v>
      </c>
      <c r="O259" s="110" t="e">
        <f>#REF!+G64+#REF!+#REF!+#REF!+#REF!+G121+#REF!+#REF!+#REF!</f>
        <v>#REF!</v>
      </c>
      <c r="P259" s="110"/>
      <c r="Q259" s="110"/>
    </row>
    <row r="260" spans="1:17" ht="15.75" customHeight="1">
      <c r="C260" s="118"/>
      <c r="D260" s="67"/>
      <c r="E260" s="118"/>
      <c r="F260" s="67"/>
      <c r="G260" s="67"/>
      <c r="H260" s="67"/>
      <c r="I260" s="67"/>
      <c r="J260" s="67"/>
      <c r="K260" s="67"/>
      <c r="L260" s="67"/>
      <c r="M260" s="67"/>
    </row>
    <row r="261" spans="1:17" ht="15.75" customHeight="1">
      <c r="C261" s="118"/>
      <c r="D261" s="67"/>
      <c r="E261" s="118"/>
      <c r="F261" s="67"/>
      <c r="G261" s="67"/>
      <c r="H261" s="67"/>
      <c r="I261" s="67"/>
      <c r="J261" s="67"/>
      <c r="K261" s="67"/>
      <c r="L261" s="67"/>
      <c r="M261" s="67"/>
    </row>
    <row r="262" spans="1:17" ht="15.75" customHeight="1">
      <c r="C262" s="119"/>
      <c r="D262" s="67"/>
      <c r="E262" s="118"/>
      <c r="F262" s="67"/>
      <c r="G262" s="67"/>
      <c r="H262" s="67"/>
      <c r="I262" s="67"/>
      <c r="J262" s="67"/>
      <c r="K262" s="67"/>
      <c r="L262" s="67"/>
      <c r="M262" s="67"/>
    </row>
    <row r="263" spans="1:17" ht="15.75" customHeight="1">
      <c r="C263" s="120"/>
      <c r="D263" s="67"/>
      <c r="E263" s="119"/>
      <c r="F263" s="67"/>
      <c r="G263" s="67"/>
      <c r="H263" s="67"/>
      <c r="I263" s="67"/>
      <c r="J263" s="67"/>
      <c r="K263" s="67"/>
      <c r="L263" s="67"/>
      <c r="M263" s="67"/>
    </row>
    <row r="264" spans="1:17" ht="15.75" customHeight="1">
      <c r="C264" s="120"/>
      <c r="D264" s="67"/>
      <c r="E264" s="120"/>
      <c r="F264" s="67"/>
      <c r="G264" s="67"/>
      <c r="H264" s="67"/>
      <c r="I264" s="67"/>
      <c r="J264" s="67"/>
      <c r="K264" s="67"/>
      <c r="L264" s="67"/>
      <c r="M264" s="67"/>
    </row>
    <row r="265" spans="1:17" ht="15.75" customHeight="1">
      <c r="C265" s="120"/>
      <c r="D265" s="67"/>
      <c r="E265" s="120"/>
      <c r="G265" s="67"/>
      <c r="H265" s="67"/>
      <c r="I265" s="67"/>
      <c r="J265" s="67"/>
      <c r="K265" s="67"/>
      <c r="L265" s="67"/>
      <c r="M265" s="67"/>
    </row>
    <row r="266" spans="1:17" ht="15.75" customHeight="1">
      <c r="C266" s="120"/>
      <c r="D266" s="67"/>
      <c r="E266" s="120"/>
      <c r="F266" s="67"/>
      <c r="G266" s="67"/>
      <c r="H266" s="67"/>
      <c r="I266" s="67"/>
      <c r="J266" s="67"/>
      <c r="K266" s="67"/>
      <c r="L266" s="67"/>
      <c r="M266" s="67"/>
    </row>
    <row r="267" spans="1:17" ht="15.75" customHeight="1">
      <c r="C267" s="120"/>
      <c r="D267" s="67"/>
      <c r="E267" s="120"/>
      <c r="F267" s="67"/>
      <c r="G267" s="67"/>
      <c r="H267" s="67"/>
      <c r="I267" s="67"/>
      <c r="J267" s="67"/>
      <c r="K267" s="67"/>
      <c r="L267" s="67"/>
      <c r="M267" s="67"/>
    </row>
    <row r="268" spans="1:17" ht="15.75" customHeight="1">
      <c r="C268" s="120"/>
      <c r="D268" s="67"/>
      <c r="E268" s="120"/>
      <c r="F268" s="67"/>
      <c r="G268" s="67"/>
      <c r="H268" s="67"/>
      <c r="I268" s="67"/>
      <c r="J268" s="67"/>
      <c r="K268" s="67"/>
      <c r="L268" s="67"/>
      <c r="M268" s="67"/>
    </row>
    <row r="269" spans="1:17" ht="15.75" customHeight="1">
      <c r="C269" s="120"/>
      <c r="D269" s="67"/>
      <c r="E269" s="120"/>
      <c r="F269" s="67"/>
      <c r="G269" s="67"/>
      <c r="H269" s="67"/>
      <c r="I269" s="67"/>
      <c r="J269" s="67"/>
      <c r="K269" s="67"/>
      <c r="L269" s="67"/>
      <c r="M269" s="67"/>
    </row>
    <row r="270" spans="1:17" ht="15.75" customHeight="1">
      <c r="C270" s="120"/>
      <c r="D270" s="67"/>
      <c r="E270" s="120"/>
      <c r="F270" s="67"/>
      <c r="G270" s="67"/>
      <c r="H270" s="67"/>
      <c r="I270" s="67"/>
      <c r="J270" s="67"/>
      <c r="K270" s="67"/>
      <c r="L270" s="67"/>
      <c r="M270" s="67"/>
    </row>
    <row r="271" spans="1:17" ht="15.75" customHeight="1">
      <c r="C271" s="120"/>
      <c r="D271" s="67"/>
      <c r="E271" s="120"/>
      <c r="F271" s="67"/>
      <c r="G271" s="67"/>
      <c r="H271" s="67"/>
      <c r="I271" s="67"/>
      <c r="J271" s="67"/>
      <c r="K271" s="67"/>
      <c r="L271" s="67"/>
      <c r="M271" s="67"/>
    </row>
    <row r="272" spans="1:17" ht="15.75" customHeight="1">
      <c r="C272" s="120"/>
      <c r="D272" s="67"/>
      <c r="E272" s="67"/>
      <c r="F272" s="67"/>
      <c r="G272" s="67"/>
      <c r="H272" s="67"/>
      <c r="I272" s="67"/>
      <c r="J272" s="67"/>
      <c r="K272" s="67"/>
      <c r="L272" s="67"/>
      <c r="M272" s="67"/>
    </row>
    <row r="273" spans="3:13" ht="15.75" customHeight="1"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</row>
    <row r="274" spans="3:13" ht="15.75" customHeight="1"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</row>
    <row r="275" spans="3:13" ht="15.75" customHeight="1"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</row>
    <row r="276" spans="3:13" ht="15.75" customHeight="1"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</row>
    <row r="277" spans="3:13" ht="15.75" customHeight="1"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</row>
    <row r="278" spans="3:13" ht="15.75" customHeight="1"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</row>
    <row r="279" spans="3:13" ht="15.75" customHeight="1"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</row>
    <row r="280" spans="3:13" ht="15.75" customHeight="1"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</row>
    <row r="281" spans="3:13" ht="15.75" customHeight="1"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</row>
    <row r="282" spans="3:13" ht="15.75" customHeight="1"/>
    <row r="283" spans="3:13" ht="15.75" customHeight="1"/>
    <row r="284" spans="3:13" ht="15.75" customHeight="1"/>
    <row r="285" spans="3:13" ht="15.75" customHeight="1"/>
    <row r="286" spans="3:13" ht="15.75" customHeight="1"/>
    <row r="287" spans="3:13" ht="15.75" customHeight="1"/>
    <row r="288" spans="3:1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P175:AD175"/>
    <mergeCell ref="A89:O89"/>
    <mergeCell ref="B92:F92"/>
    <mergeCell ref="A100:O100"/>
    <mergeCell ref="B135:F135"/>
    <mergeCell ref="B143:F143"/>
    <mergeCell ref="B103:F103"/>
    <mergeCell ref="A110:O110"/>
    <mergeCell ref="B113:F113"/>
    <mergeCell ref="A122:O122"/>
    <mergeCell ref="B125:F125"/>
    <mergeCell ref="A132:O132"/>
    <mergeCell ref="A140:O140"/>
    <mergeCell ref="A65:O65"/>
    <mergeCell ref="N67:R67"/>
    <mergeCell ref="B68:F68"/>
    <mergeCell ref="A77:O77"/>
    <mergeCell ref="B80:F80"/>
    <mergeCell ref="N43:R43"/>
    <mergeCell ref="B44:F44"/>
    <mergeCell ref="A52:O52"/>
    <mergeCell ref="N54:R54"/>
    <mergeCell ref="B55:F55"/>
    <mergeCell ref="B27:F27"/>
    <mergeCell ref="A31:O31"/>
    <mergeCell ref="N33:R33"/>
    <mergeCell ref="B34:F34"/>
    <mergeCell ref="A41:O41"/>
    <mergeCell ref="A18:O18"/>
    <mergeCell ref="N20:R20"/>
    <mergeCell ref="B21:F21"/>
    <mergeCell ref="A24:O24"/>
    <mergeCell ref="N26:R26"/>
    <mergeCell ref="A1:O1"/>
    <mergeCell ref="B4:F4"/>
    <mergeCell ref="A9:O9"/>
    <mergeCell ref="M11:Q11"/>
    <mergeCell ref="B12:F12"/>
    <mergeCell ref="B247:F247"/>
    <mergeCell ref="B178:F178"/>
    <mergeCell ref="A189:O189"/>
    <mergeCell ref="B192:F192"/>
    <mergeCell ref="A202:O202"/>
    <mergeCell ref="B205:F205"/>
    <mergeCell ref="A215:O215"/>
    <mergeCell ref="B218:F218"/>
    <mergeCell ref="B170:F170"/>
    <mergeCell ref="B173:F173"/>
    <mergeCell ref="A229:O229"/>
    <mergeCell ref="B232:F232"/>
    <mergeCell ref="A244:O244"/>
    <mergeCell ref="A175:O175"/>
    <mergeCell ref="A149:O149"/>
    <mergeCell ref="B152:F152"/>
    <mergeCell ref="A158:O158"/>
    <mergeCell ref="B161:F161"/>
    <mergeCell ref="A167:O167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10.7109375" customWidth="1"/>
    <col min="8" max="8" width="7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9.85546875" customWidth="1"/>
    <col min="17" max="17" width="13.140625" customWidth="1"/>
    <col min="18" max="18" width="7.42578125" customWidth="1"/>
    <col min="19" max="26" width="8.7109375" customWidth="1"/>
  </cols>
  <sheetData>
    <row r="1" spans="1:26" ht="15.75">
      <c r="A1" s="317" t="s">
        <v>737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26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108</v>
      </c>
      <c r="F2" s="4" t="s">
        <v>109</v>
      </c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SUM(#REF!+O21+#REF!+#REF!+#REF!+#REF!+#REF!+O114+#REF!+#REF!+#REF!+#REF!+#REF!+#REF!+#REF!+#REF!+#REF!+#REF!+#REF!+#REF!+O241+#REF!)</f>
        <v>#REF!</v>
      </c>
    </row>
    <row r="3" spans="1:26">
      <c r="A3" s="10"/>
      <c r="B3" s="12">
        <v>13624</v>
      </c>
      <c r="C3" s="10"/>
      <c r="D3" s="10"/>
      <c r="E3" s="10"/>
      <c r="F3" s="10"/>
      <c r="G3" s="13"/>
      <c r="H3" s="10"/>
      <c r="I3" s="10"/>
      <c r="J3" s="14" t="s">
        <v>15</v>
      </c>
      <c r="K3" s="10"/>
      <c r="L3" s="10" t="s">
        <v>443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</row>
    <row r="4" spans="1:26">
      <c r="A4" s="29"/>
      <c r="B4" s="314" t="s">
        <v>20</v>
      </c>
      <c r="C4" s="315"/>
      <c r="D4" s="315"/>
      <c r="E4" s="315"/>
      <c r="F4" s="316"/>
      <c r="G4" s="13"/>
      <c r="H4" s="10"/>
      <c r="I4" s="10"/>
      <c r="J4" s="19"/>
      <c r="K4" s="10"/>
      <c r="L4" s="12"/>
      <c r="M4" s="12"/>
      <c r="N4" s="12"/>
      <c r="O4" s="10"/>
      <c r="P4" s="10" t="s">
        <v>738</v>
      </c>
      <c r="Q4" s="10"/>
      <c r="R4" s="10"/>
    </row>
    <row r="5" spans="1:26">
      <c r="A5" s="10">
        <v>1</v>
      </c>
      <c r="B5" s="27" t="s">
        <v>725</v>
      </c>
      <c r="C5" s="21">
        <v>1000</v>
      </c>
      <c r="D5" s="21"/>
      <c r="E5" s="22"/>
      <c r="F5" s="22"/>
      <c r="G5" s="46"/>
      <c r="H5" s="24"/>
      <c r="I5" s="24">
        <v>3000</v>
      </c>
      <c r="J5" s="25"/>
      <c r="K5" s="24"/>
      <c r="L5" s="24"/>
      <c r="M5" s="24"/>
      <c r="N5" s="28"/>
      <c r="O5" s="24">
        <v>4000</v>
      </c>
      <c r="P5" s="10" t="s">
        <v>739</v>
      </c>
      <c r="Q5" s="10"/>
      <c r="R5" s="10"/>
    </row>
    <row r="6" spans="1:26">
      <c r="A6" s="10">
        <v>2</v>
      </c>
      <c r="B6" s="29" t="s">
        <v>740</v>
      </c>
      <c r="C6" s="29">
        <v>2000</v>
      </c>
      <c r="D6" s="29"/>
      <c r="E6" s="29"/>
      <c r="F6" s="29"/>
      <c r="G6" s="66">
        <v>1300</v>
      </c>
      <c r="H6" s="29"/>
      <c r="I6" s="29">
        <v>3000</v>
      </c>
      <c r="J6" s="68">
        <v>1000</v>
      </c>
      <c r="K6" s="29"/>
      <c r="L6" s="29"/>
      <c r="M6" s="29"/>
      <c r="N6" s="30"/>
      <c r="O6" s="29">
        <v>7300</v>
      </c>
      <c r="P6" s="16"/>
      <c r="Q6" s="16"/>
      <c r="R6" s="10"/>
    </row>
    <row r="7" spans="1:26">
      <c r="A7" s="10">
        <v>3</v>
      </c>
      <c r="B7" s="29" t="s">
        <v>736</v>
      </c>
      <c r="C7" s="21">
        <v>1000</v>
      </c>
      <c r="D7" s="21"/>
      <c r="E7" s="22"/>
      <c r="F7" s="22"/>
      <c r="G7" s="46">
        <v>400</v>
      </c>
      <c r="H7" s="24"/>
      <c r="I7" s="24">
        <v>3000</v>
      </c>
      <c r="J7" s="25">
        <v>1000</v>
      </c>
      <c r="K7" s="24"/>
      <c r="L7" s="24"/>
      <c r="M7" s="30"/>
      <c r="N7" s="30"/>
      <c r="O7" s="29">
        <v>5400</v>
      </c>
      <c r="P7" s="29"/>
      <c r="Q7" s="10"/>
      <c r="R7" s="29"/>
    </row>
    <row r="8" spans="1:26">
      <c r="A8" s="10">
        <v>4</v>
      </c>
      <c r="B8" s="29" t="s">
        <v>741</v>
      </c>
      <c r="C8" s="21">
        <v>1000</v>
      </c>
      <c r="D8" s="21"/>
      <c r="E8" s="22"/>
      <c r="F8" s="22"/>
      <c r="G8" s="46"/>
      <c r="H8" s="24"/>
      <c r="I8" s="24">
        <v>3000</v>
      </c>
      <c r="J8" s="25"/>
      <c r="K8" s="24"/>
      <c r="L8" s="24"/>
      <c r="M8" s="30"/>
      <c r="N8" s="30"/>
      <c r="O8" s="29">
        <v>4000</v>
      </c>
      <c r="P8" s="29"/>
      <c r="Q8" s="10"/>
      <c r="R8" s="29"/>
    </row>
    <row r="9" spans="1:26">
      <c r="A9" s="10">
        <v>5</v>
      </c>
      <c r="B9" s="29" t="s">
        <v>691</v>
      </c>
      <c r="C9" s="21"/>
      <c r="D9" s="21"/>
      <c r="E9" s="22"/>
      <c r="F9" s="22"/>
      <c r="G9" s="46"/>
      <c r="H9" s="24"/>
      <c r="I9" s="24"/>
      <c r="J9" s="68">
        <v>1000</v>
      </c>
      <c r="K9" s="29"/>
      <c r="L9" s="29"/>
      <c r="M9" s="29"/>
      <c r="N9" s="30"/>
      <c r="O9" s="29">
        <v>1000</v>
      </c>
      <c r="P9" s="29"/>
      <c r="Q9" s="10"/>
      <c r="R9" s="29"/>
    </row>
    <row r="10" spans="1:26">
      <c r="A10" s="10">
        <v>6</v>
      </c>
      <c r="B10" s="29" t="s">
        <v>666</v>
      </c>
      <c r="C10" s="29"/>
      <c r="D10" s="29"/>
      <c r="E10" s="29"/>
      <c r="F10" s="29"/>
      <c r="G10" s="77">
        <v>650</v>
      </c>
      <c r="H10" s="29"/>
      <c r="I10" s="29"/>
      <c r="J10" s="68"/>
      <c r="K10" s="29"/>
      <c r="L10" s="29"/>
      <c r="M10" s="29"/>
      <c r="N10" s="30"/>
      <c r="O10" s="29">
        <v>650</v>
      </c>
      <c r="P10" s="29"/>
      <c r="Q10" s="10"/>
      <c r="R10" s="29"/>
    </row>
    <row r="11" spans="1:26">
      <c r="A11" s="29">
        <v>7</v>
      </c>
      <c r="B11" s="29"/>
      <c r="C11" s="29"/>
      <c r="D11" s="29"/>
      <c r="E11" s="29"/>
      <c r="F11" s="29"/>
      <c r="G11" s="77"/>
      <c r="H11" s="29"/>
      <c r="I11" s="29"/>
      <c r="J11" s="68"/>
      <c r="K11" s="29"/>
      <c r="L11" s="29"/>
      <c r="M11" s="29"/>
      <c r="N11" s="30"/>
      <c r="O11" s="29"/>
      <c r="P11" s="29"/>
      <c r="Q11" s="10"/>
      <c r="R11" s="29"/>
    </row>
    <row r="12" spans="1:26">
      <c r="A12" s="31"/>
      <c r="B12" s="32"/>
      <c r="C12" s="32">
        <f t="shared" ref="C12:E12" si="0">SUM(C3:C11)</f>
        <v>5000</v>
      </c>
      <c r="D12" s="33">
        <f t="shared" si="0"/>
        <v>0</v>
      </c>
      <c r="E12" s="33">
        <f t="shared" si="0"/>
        <v>0</v>
      </c>
      <c r="F12" s="33"/>
      <c r="G12" s="34">
        <f>SUM(G3:G11)</f>
        <v>2350</v>
      </c>
      <c r="H12" s="33"/>
      <c r="I12" s="33">
        <f t="shared" ref="I12:J12" si="1">SUM(I3:I11)</f>
        <v>12000</v>
      </c>
      <c r="J12" s="35">
        <f t="shared" si="1"/>
        <v>3000</v>
      </c>
      <c r="K12" s="36"/>
      <c r="L12" s="33"/>
      <c r="M12" s="37"/>
      <c r="N12" s="33"/>
      <c r="O12" s="33">
        <v>22350</v>
      </c>
      <c r="P12" s="38">
        <v>29000</v>
      </c>
      <c r="Q12" s="39">
        <v>7000</v>
      </c>
      <c r="R12" s="199"/>
    </row>
    <row r="13" spans="1:26" ht="15.75">
      <c r="A13" s="317" t="s">
        <v>742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9"/>
      <c r="P13" s="1"/>
    </row>
    <row r="14" spans="1:26" ht="51.75">
      <c r="A14" s="2" t="s">
        <v>1</v>
      </c>
      <c r="B14" s="3" t="s">
        <v>2</v>
      </c>
      <c r="C14" s="3" t="s">
        <v>3</v>
      </c>
      <c r="D14" s="3" t="s">
        <v>4</v>
      </c>
      <c r="E14" s="3" t="s">
        <v>108</v>
      </c>
      <c r="F14" s="4" t="s">
        <v>109</v>
      </c>
      <c r="G14" s="5" t="s">
        <v>5</v>
      </c>
      <c r="H14" s="6" t="s">
        <v>6</v>
      </c>
      <c r="I14" s="3" t="s">
        <v>7</v>
      </c>
      <c r="J14" s="3" t="s">
        <v>8</v>
      </c>
      <c r="K14" s="3" t="s">
        <v>8</v>
      </c>
      <c r="L14" s="3" t="s">
        <v>9</v>
      </c>
      <c r="M14" s="3" t="s">
        <v>10</v>
      </c>
      <c r="N14" s="3"/>
      <c r="O14" s="7" t="s">
        <v>11</v>
      </c>
      <c r="P14" s="8" t="s">
        <v>12</v>
      </c>
      <c r="Q14" s="40" t="s">
        <v>13</v>
      </c>
      <c r="R14" s="10" t="s">
        <v>14</v>
      </c>
    </row>
    <row r="15" spans="1:26">
      <c r="A15" s="10"/>
      <c r="B15" s="12">
        <v>7000</v>
      </c>
      <c r="C15" s="10"/>
      <c r="D15" s="10"/>
      <c r="E15" s="10"/>
      <c r="F15" s="10"/>
      <c r="G15" s="10"/>
      <c r="H15" s="10"/>
      <c r="I15" s="10"/>
      <c r="J15" s="14" t="s">
        <v>15</v>
      </c>
      <c r="K15" s="41"/>
      <c r="L15" s="10" t="s">
        <v>260</v>
      </c>
      <c r="M15" s="314"/>
      <c r="N15" s="315"/>
      <c r="O15" s="315"/>
      <c r="P15" s="315"/>
      <c r="Q15" s="316"/>
      <c r="R15" s="10"/>
    </row>
    <row r="16" spans="1:26">
      <c r="A16" s="10"/>
      <c r="B16" s="314" t="s">
        <v>20</v>
      </c>
      <c r="C16" s="315"/>
      <c r="D16" s="315"/>
      <c r="E16" s="315"/>
      <c r="F16" s="316"/>
      <c r="G16" s="10"/>
      <c r="H16" s="10"/>
      <c r="I16" s="10"/>
      <c r="J16" s="41"/>
      <c r="K16" s="10"/>
      <c r="L16" s="10"/>
      <c r="M16" s="10"/>
      <c r="N16" s="10"/>
      <c r="O16" s="10"/>
      <c r="P16" s="10"/>
      <c r="Q16" s="15"/>
      <c r="R16" s="10"/>
    </row>
    <row r="17" spans="1:26">
      <c r="A17" s="10">
        <v>1</v>
      </c>
      <c r="B17" s="42" t="s">
        <v>740</v>
      </c>
      <c r="C17" s="43"/>
      <c r="D17" s="43"/>
      <c r="E17" s="43"/>
      <c r="F17" s="44"/>
      <c r="G17" s="13">
        <v>400</v>
      </c>
      <c r="H17" s="10"/>
      <c r="I17" s="10"/>
      <c r="J17" s="47">
        <v>1000</v>
      </c>
      <c r="K17" s="10"/>
      <c r="L17" s="10">
        <v>600</v>
      </c>
      <c r="M17" s="12"/>
      <c r="N17" s="12"/>
      <c r="O17" s="10">
        <v>2000</v>
      </c>
      <c r="P17" s="10"/>
      <c r="Q17" s="10"/>
      <c r="R17" s="10"/>
    </row>
    <row r="18" spans="1:26">
      <c r="A18" s="10">
        <v>2</v>
      </c>
      <c r="B18" s="29" t="s">
        <v>736</v>
      </c>
      <c r="C18" s="29"/>
      <c r="D18" s="29"/>
      <c r="E18" s="29"/>
      <c r="F18" s="29"/>
      <c r="G18" s="77">
        <v>400</v>
      </c>
      <c r="H18" s="29"/>
      <c r="I18" s="29"/>
      <c r="J18" s="68">
        <v>1000</v>
      </c>
      <c r="K18" s="29"/>
      <c r="L18" s="29">
        <v>600</v>
      </c>
      <c r="M18" s="10"/>
      <c r="N18" s="54"/>
      <c r="O18" s="10">
        <v>2000</v>
      </c>
      <c r="P18" s="10"/>
      <c r="Q18" s="10"/>
      <c r="R18" s="10"/>
    </row>
    <row r="19" spans="1:26">
      <c r="A19" s="10">
        <v>3</v>
      </c>
      <c r="B19" s="29" t="s">
        <v>743</v>
      </c>
      <c r="C19" s="10"/>
      <c r="D19" s="10"/>
      <c r="E19" s="10"/>
      <c r="F19" s="10"/>
      <c r="G19" s="75">
        <v>900</v>
      </c>
      <c r="H19" s="10"/>
      <c r="I19" s="10"/>
      <c r="J19" s="41"/>
      <c r="K19" s="10"/>
      <c r="L19" s="10"/>
      <c r="M19" s="10"/>
      <c r="N19" s="115"/>
      <c r="O19" s="10">
        <v>900</v>
      </c>
      <c r="P19" s="10"/>
      <c r="Q19" s="10"/>
      <c r="R19" s="10"/>
    </row>
    <row r="20" spans="1:26">
      <c r="A20" s="10">
        <v>4</v>
      </c>
      <c r="B20" s="10"/>
      <c r="C20" s="10"/>
      <c r="D20" s="10"/>
      <c r="E20" s="10"/>
      <c r="F20" s="10"/>
      <c r="G20" s="75"/>
      <c r="H20" s="10"/>
      <c r="I20" s="10"/>
      <c r="J20" s="47"/>
      <c r="K20" s="10"/>
      <c r="L20" s="10"/>
      <c r="M20" s="12"/>
      <c r="N20" s="54"/>
      <c r="O20" s="10"/>
      <c r="P20" s="10"/>
      <c r="Q20" s="10"/>
      <c r="R20" s="10"/>
    </row>
    <row r="21" spans="1:26" ht="15.75" customHeight="1">
      <c r="A21" s="31"/>
      <c r="B21" s="33"/>
      <c r="C21" s="48">
        <f t="shared" ref="C21:D21" si="2">SUM(C18:C20)</f>
        <v>0</v>
      </c>
      <c r="D21" s="48">
        <f t="shared" si="2"/>
        <v>0</v>
      </c>
      <c r="E21" s="33"/>
      <c r="F21" s="49">
        <f>SUM(F18:F20)</f>
        <v>0</v>
      </c>
      <c r="G21" s="34">
        <v>1700</v>
      </c>
      <c r="H21" s="33"/>
      <c r="I21" s="33">
        <f t="shared" ref="I21:J21" si="3">SUM(I17:I20)</f>
        <v>0</v>
      </c>
      <c r="J21" s="50">
        <f t="shared" si="3"/>
        <v>2000</v>
      </c>
      <c r="K21" s="33"/>
      <c r="L21" s="33">
        <v>1200</v>
      </c>
      <c r="M21" s="33">
        <f>SUM(M18:M20)</f>
        <v>0</v>
      </c>
      <c r="N21" s="33"/>
      <c r="O21" s="33">
        <f>SUM(O17:O20)</f>
        <v>4900</v>
      </c>
      <c r="P21" s="33"/>
      <c r="Q21" s="51">
        <v>11900</v>
      </c>
      <c r="R21" s="12"/>
    </row>
    <row r="22" spans="1:26" ht="15.75" customHeight="1">
      <c r="A22" s="317" t="s">
        <v>744</v>
      </c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9"/>
      <c r="P22" s="1"/>
    </row>
    <row r="23" spans="1:26" ht="15.75" customHeight="1">
      <c r="A23" s="2" t="s">
        <v>1</v>
      </c>
      <c r="B23" s="3" t="s">
        <v>2</v>
      </c>
      <c r="C23" s="3" t="s">
        <v>3</v>
      </c>
      <c r="D23" s="3" t="s">
        <v>4</v>
      </c>
      <c r="E23" s="3" t="s">
        <v>108</v>
      </c>
      <c r="F23" s="4" t="s">
        <v>109</v>
      </c>
      <c r="G23" s="5" t="s">
        <v>5</v>
      </c>
      <c r="H23" s="6" t="s">
        <v>6</v>
      </c>
      <c r="I23" s="3" t="s">
        <v>7</v>
      </c>
      <c r="J23" s="3" t="s">
        <v>8</v>
      </c>
      <c r="K23" s="3" t="s">
        <v>8</v>
      </c>
      <c r="L23" s="3" t="s">
        <v>9</v>
      </c>
      <c r="M23" s="3" t="s">
        <v>10</v>
      </c>
      <c r="N23" s="3"/>
      <c r="O23" s="7" t="s">
        <v>11</v>
      </c>
      <c r="P23" s="8" t="s">
        <v>12</v>
      </c>
      <c r="Q23" s="40" t="s">
        <v>13</v>
      </c>
      <c r="R23" s="10" t="s">
        <v>14</v>
      </c>
    </row>
    <row r="24" spans="1:26" ht="15.75" customHeight="1">
      <c r="A24" s="10"/>
      <c r="B24" s="51">
        <v>11900</v>
      </c>
      <c r="C24" s="10"/>
      <c r="D24" s="10"/>
      <c r="E24" s="10"/>
      <c r="F24" s="10"/>
      <c r="G24" s="13"/>
      <c r="H24" s="10"/>
      <c r="I24" s="10"/>
      <c r="J24" s="14" t="s">
        <v>15</v>
      </c>
      <c r="K24" s="52"/>
      <c r="L24" s="10" t="s">
        <v>443</v>
      </c>
      <c r="M24" s="10"/>
      <c r="N24" s="320"/>
      <c r="O24" s="315"/>
      <c r="P24" s="315"/>
      <c r="Q24" s="315"/>
      <c r="R24" s="316"/>
    </row>
    <row r="25" spans="1:26" ht="15.75" customHeight="1">
      <c r="A25" s="10"/>
      <c r="B25" s="314" t="s">
        <v>20</v>
      </c>
      <c r="C25" s="315"/>
      <c r="D25" s="315"/>
      <c r="E25" s="315"/>
      <c r="F25" s="316"/>
      <c r="G25" s="13"/>
      <c r="H25" s="10"/>
      <c r="I25" s="10"/>
      <c r="J25" s="53"/>
      <c r="K25" s="10"/>
      <c r="L25" s="10"/>
      <c r="M25" s="10"/>
      <c r="N25" s="10"/>
      <c r="O25" s="10"/>
      <c r="P25" s="10"/>
      <c r="Q25" s="15"/>
      <c r="R25" s="10"/>
    </row>
    <row r="26" spans="1:26" ht="15.75" customHeight="1">
      <c r="A26" s="16">
        <v>1</v>
      </c>
      <c r="B26" s="20" t="s">
        <v>740</v>
      </c>
      <c r="C26" s="29">
        <v>1000</v>
      </c>
      <c r="D26" s="29"/>
      <c r="E26" s="29"/>
      <c r="F26" s="29"/>
      <c r="G26" s="77">
        <v>400</v>
      </c>
      <c r="H26" s="29"/>
      <c r="I26" s="29">
        <v>3000</v>
      </c>
      <c r="J26" s="25">
        <v>1000</v>
      </c>
      <c r="K26" s="24"/>
      <c r="L26" s="24">
        <v>600</v>
      </c>
      <c r="M26" s="29"/>
      <c r="N26" s="30"/>
      <c r="O26" s="29">
        <v>6000</v>
      </c>
      <c r="P26" s="16" t="s">
        <v>745</v>
      </c>
      <c r="Q26" s="55"/>
      <c r="R26" s="16"/>
    </row>
    <row r="27" spans="1:26" ht="15.75" customHeight="1">
      <c r="A27" s="10">
        <v>2</v>
      </c>
      <c r="B27" s="20" t="s">
        <v>736</v>
      </c>
      <c r="C27" s="21">
        <v>1000</v>
      </c>
      <c r="D27" s="21"/>
      <c r="E27" s="22"/>
      <c r="F27" s="22"/>
      <c r="G27" s="242">
        <v>400</v>
      </c>
      <c r="H27" s="24"/>
      <c r="I27" s="24">
        <v>3000</v>
      </c>
      <c r="J27" s="25">
        <v>1000</v>
      </c>
      <c r="K27" s="24"/>
      <c r="L27" s="24">
        <v>600</v>
      </c>
      <c r="M27" s="24"/>
      <c r="N27" s="28"/>
      <c r="O27" s="10">
        <v>6000</v>
      </c>
      <c r="P27" s="10"/>
      <c r="Q27" s="55"/>
      <c r="R27" s="10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29">
        <v>3</v>
      </c>
      <c r="B28" s="29" t="s">
        <v>110</v>
      </c>
      <c r="C28" s="10">
        <v>1000</v>
      </c>
      <c r="D28" s="10"/>
      <c r="E28" s="10"/>
      <c r="F28" s="10"/>
      <c r="G28" s="75"/>
      <c r="H28" s="10"/>
      <c r="I28" s="10"/>
      <c r="J28" s="41"/>
      <c r="K28" s="10"/>
      <c r="L28" s="10"/>
      <c r="M28" s="10"/>
      <c r="N28" s="115"/>
      <c r="O28" s="10">
        <v>1000</v>
      </c>
      <c r="P28" s="29"/>
      <c r="Q28" s="63"/>
      <c r="R28" s="10"/>
    </row>
    <row r="29" spans="1:26" ht="15.75" customHeight="1">
      <c r="A29" s="29">
        <v>4</v>
      </c>
      <c r="B29" s="29" t="s">
        <v>746</v>
      </c>
      <c r="C29" s="21">
        <v>2000</v>
      </c>
      <c r="D29" s="21"/>
      <c r="E29" s="22"/>
      <c r="F29" s="22"/>
      <c r="G29" s="23"/>
      <c r="H29" s="24"/>
      <c r="I29" s="24">
        <v>3000</v>
      </c>
      <c r="J29" s="25">
        <v>1000</v>
      </c>
      <c r="K29" s="24"/>
      <c r="L29" s="24">
        <v>600</v>
      </c>
      <c r="M29" s="29"/>
      <c r="N29" s="54"/>
      <c r="O29" s="10">
        <v>6600</v>
      </c>
      <c r="P29" s="16"/>
      <c r="Q29" s="55"/>
      <c r="R29" s="29"/>
    </row>
    <row r="30" spans="1:26" ht="15.75" customHeight="1">
      <c r="A30" s="29">
        <v>5</v>
      </c>
      <c r="B30" s="29" t="s">
        <v>139</v>
      </c>
      <c r="C30" s="10">
        <v>2000</v>
      </c>
      <c r="D30" s="10"/>
      <c r="E30" s="10"/>
      <c r="F30" s="41"/>
      <c r="G30" s="75"/>
      <c r="H30" s="10"/>
      <c r="I30" s="10">
        <v>3000</v>
      </c>
      <c r="J30" s="41">
        <v>1300</v>
      </c>
      <c r="K30" s="10"/>
      <c r="L30" s="10"/>
      <c r="M30" s="10"/>
      <c r="N30" s="121" t="s">
        <v>747</v>
      </c>
      <c r="O30" s="10">
        <v>4150</v>
      </c>
      <c r="P30" s="29"/>
      <c r="Q30" s="63"/>
      <c r="R30" s="29"/>
    </row>
    <row r="31" spans="1:26" ht="15.75" customHeight="1">
      <c r="A31" s="29">
        <v>6</v>
      </c>
      <c r="B31" s="29" t="s">
        <v>748</v>
      </c>
      <c r="C31" s="29"/>
      <c r="D31" s="29"/>
      <c r="E31" s="29"/>
      <c r="F31" s="29"/>
      <c r="G31" s="77">
        <v>1000</v>
      </c>
      <c r="H31" s="29"/>
      <c r="I31" s="29"/>
      <c r="J31" s="68"/>
      <c r="K31" s="29"/>
      <c r="L31" s="29"/>
      <c r="M31" s="29"/>
      <c r="N31" s="30"/>
      <c r="O31" s="29">
        <v>1000</v>
      </c>
      <c r="P31" s="29"/>
      <c r="Q31" s="63"/>
      <c r="R31" s="29"/>
    </row>
    <row r="32" spans="1:26" ht="15.75" customHeight="1">
      <c r="A32" s="141">
        <v>7</v>
      </c>
      <c r="B32" s="141" t="s">
        <v>233</v>
      </c>
      <c r="C32" s="182"/>
      <c r="D32" s="141"/>
      <c r="E32" s="141"/>
      <c r="F32" s="141"/>
      <c r="G32" s="257"/>
      <c r="H32" s="141"/>
      <c r="I32" s="141"/>
      <c r="J32" s="184">
        <v>1000</v>
      </c>
      <c r="K32" s="141"/>
      <c r="L32" s="141"/>
      <c r="M32" s="141"/>
      <c r="N32" s="214"/>
      <c r="O32" s="141">
        <v>1000</v>
      </c>
      <c r="P32" s="141"/>
      <c r="Q32" s="185"/>
      <c r="R32" s="29"/>
    </row>
    <row r="33" spans="1:26" ht="15.75" customHeight="1">
      <c r="A33" s="141">
        <v>8</v>
      </c>
      <c r="B33" s="141" t="s">
        <v>722</v>
      </c>
      <c r="C33" s="182"/>
      <c r="D33" s="141"/>
      <c r="E33" s="141"/>
      <c r="F33" s="141"/>
      <c r="G33" s="257">
        <v>400</v>
      </c>
      <c r="H33" s="141"/>
      <c r="I33" s="141"/>
      <c r="J33" s="184">
        <v>1000</v>
      </c>
      <c r="K33" s="141"/>
      <c r="L33" s="141">
        <v>600</v>
      </c>
      <c r="M33" s="141"/>
      <c r="N33" s="214"/>
      <c r="O33" s="141">
        <v>2000</v>
      </c>
      <c r="P33" s="141"/>
      <c r="Q33" s="185"/>
      <c r="R33" s="29"/>
    </row>
    <row r="34" spans="1:26" ht="15.75" customHeight="1">
      <c r="A34" s="141">
        <v>9</v>
      </c>
      <c r="B34" s="141" t="s">
        <v>691</v>
      </c>
      <c r="C34" s="182"/>
      <c r="D34" s="141"/>
      <c r="E34" s="141"/>
      <c r="F34" s="141"/>
      <c r="G34" s="257"/>
      <c r="H34" s="141"/>
      <c r="I34" s="141"/>
      <c r="J34" s="184">
        <v>1000</v>
      </c>
      <c r="K34" s="141"/>
      <c r="L34" s="141"/>
      <c r="M34" s="141"/>
      <c r="N34" s="214"/>
      <c r="O34" s="141">
        <v>1000</v>
      </c>
      <c r="P34" s="141"/>
      <c r="Q34" s="185"/>
      <c r="R34" s="29"/>
    </row>
    <row r="35" spans="1:26" ht="15.75" customHeight="1">
      <c r="A35" s="141">
        <v>10</v>
      </c>
      <c r="B35" s="67"/>
      <c r="C35" s="182"/>
      <c r="D35" s="141"/>
      <c r="E35" s="141"/>
      <c r="F35" s="141"/>
      <c r="G35" s="257"/>
      <c r="H35" s="141"/>
      <c r="I35" s="141"/>
      <c r="J35" s="184"/>
      <c r="K35" s="141"/>
      <c r="L35" s="141"/>
      <c r="M35" s="141"/>
      <c r="N35" s="214"/>
      <c r="O35" s="141"/>
      <c r="P35" s="141"/>
      <c r="Q35" s="185"/>
      <c r="R35" s="29"/>
    </row>
    <row r="36" spans="1:26" ht="15.75" customHeight="1">
      <c r="A36" s="67"/>
      <c r="B36" s="67"/>
      <c r="C36" s="182"/>
      <c r="D36" s="141"/>
      <c r="E36" s="141"/>
      <c r="F36" s="141"/>
      <c r="G36" s="257"/>
      <c r="H36" s="141"/>
      <c r="I36" s="141"/>
      <c r="J36" s="184"/>
      <c r="K36" s="141"/>
      <c r="L36" s="141"/>
      <c r="M36" s="141"/>
      <c r="N36" s="214"/>
      <c r="O36" s="141"/>
      <c r="P36" s="141"/>
      <c r="Q36" s="185"/>
      <c r="R36" s="29"/>
    </row>
    <row r="37" spans="1:26" ht="15.75" customHeight="1">
      <c r="A37" s="56"/>
      <c r="B37" s="57"/>
      <c r="C37" s="58">
        <f t="shared" ref="C37:D37" si="4">SUM(C26:C31)</f>
        <v>7000</v>
      </c>
      <c r="D37" s="33">
        <f t="shared" si="4"/>
        <v>0</v>
      </c>
      <c r="E37" s="33"/>
      <c r="F37" s="33"/>
      <c r="G37" s="49">
        <v>2200</v>
      </c>
      <c r="H37" s="33"/>
      <c r="I37" s="33">
        <f>SUM(I26:I31)</f>
        <v>12000</v>
      </c>
      <c r="J37" s="35">
        <f>SUM(J26:J34)</f>
        <v>7300</v>
      </c>
      <c r="K37" s="36">
        <f>SUM(K26:K31)</f>
        <v>0</v>
      </c>
      <c r="L37" s="33">
        <v>2400</v>
      </c>
      <c r="M37" s="33">
        <f>SUM(M26:M31)</f>
        <v>0</v>
      </c>
      <c r="N37" s="33"/>
      <c r="O37" s="33">
        <v>27750</v>
      </c>
      <c r="P37" s="33">
        <v>37000</v>
      </c>
      <c r="Q37" s="51">
        <v>2650</v>
      </c>
      <c r="R37" s="10"/>
      <c r="S37" s="10"/>
      <c r="T37" s="10"/>
    </row>
    <row r="38" spans="1:26" ht="15.75" customHeight="1">
      <c r="A38" s="311" t="s">
        <v>749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3"/>
      <c r="P38" s="33"/>
      <c r="Q38" s="40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2" t="s">
        <v>1</v>
      </c>
      <c r="B39" s="3" t="s">
        <v>2</v>
      </c>
      <c r="C39" s="3" t="s">
        <v>3</v>
      </c>
      <c r="D39" s="3" t="s">
        <v>4</v>
      </c>
      <c r="E39" s="3" t="s">
        <v>108</v>
      </c>
      <c r="F39" s="4" t="s">
        <v>109</v>
      </c>
      <c r="G39" s="5" t="s">
        <v>5</v>
      </c>
      <c r="H39" s="6" t="s">
        <v>6</v>
      </c>
      <c r="I39" s="3" t="s">
        <v>7</v>
      </c>
      <c r="J39" s="3" t="s">
        <v>8</v>
      </c>
      <c r="K39" s="3" t="s">
        <v>8</v>
      </c>
      <c r="L39" s="3" t="s">
        <v>9</v>
      </c>
      <c r="M39" s="3" t="s">
        <v>10</v>
      </c>
      <c r="N39" s="3"/>
      <c r="O39" s="7" t="s">
        <v>11</v>
      </c>
      <c r="P39" s="8" t="s">
        <v>12</v>
      </c>
      <c r="Q39" s="40" t="s">
        <v>13</v>
      </c>
      <c r="R39" s="10" t="s">
        <v>14</v>
      </c>
    </row>
    <row r="40" spans="1:26" ht="15.75" customHeight="1">
      <c r="A40" s="10"/>
      <c r="B40" s="12">
        <v>2650</v>
      </c>
      <c r="C40" s="10"/>
      <c r="D40" s="10"/>
      <c r="E40" s="10"/>
      <c r="F40" s="10"/>
      <c r="G40" s="10"/>
      <c r="H40" s="10"/>
      <c r="I40" s="10"/>
      <c r="J40" s="14" t="s">
        <v>15</v>
      </c>
      <c r="K40" s="10"/>
      <c r="L40" s="10" t="s">
        <v>750</v>
      </c>
      <c r="M40" s="10"/>
      <c r="N40" s="320"/>
      <c r="O40" s="315"/>
      <c r="P40" s="315"/>
      <c r="Q40" s="315"/>
      <c r="R40" s="316"/>
    </row>
    <row r="41" spans="1:26" ht="15.75" customHeight="1">
      <c r="A41" s="16"/>
      <c r="B41" s="314" t="s">
        <v>20</v>
      </c>
      <c r="C41" s="315"/>
      <c r="D41" s="315"/>
      <c r="E41" s="315"/>
      <c r="F41" s="316"/>
      <c r="G41" s="10"/>
      <c r="H41" s="10"/>
      <c r="I41" s="10"/>
      <c r="J41" s="53"/>
      <c r="K41" s="10"/>
      <c r="L41" s="10"/>
      <c r="M41" s="10"/>
      <c r="N41" s="10"/>
      <c r="O41" s="10"/>
      <c r="P41" s="10"/>
      <c r="Q41" s="15"/>
      <c r="R41" s="10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0">
        <v>1</v>
      </c>
      <c r="B42" s="20" t="s">
        <v>740</v>
      </c>
      <c r="C42" s="29"/>
      <c r="D42" s="29"/>
      <c r="E42" s="29"/>
      <c r="F42" s="29"/>
      <c r="G42" s="77">
        <v>400</v>
      </c>
      <c r="H42" s="29"/>
      <c r="I42" s="29"/>
      <c r="J42" s="25">
        <v>1000</v>
      </c>
      <c r="K42" s="24"/>
      <c r="L42" s="24">
        <v>600</v>
      </c>
      <c r="M42" s="29"/>
      <c r="N42" s="30"/>
      <c r="O42" s="29">
        <v>2000</v>
      </c>
      <c r="P42" s="16"/>
      <c r="Q42" s="55"/>
      <c r="R42" s="16"/>
    </row>
    <row r="43" spans="1:26" ht="15.75" customHeight="1">
      <c r="A43" s="29">
        <v>2</v>
      </c>
      <c r="B43" s="20" t="s">
        <v>746</v>
      </c>
      <c r="C43" s="29"/>
      <c r="D43" s="29"/>
      <c r="E43" s="29"/>
      <c r="F43" s="29"/>
      <c r="G43" s="77"/>
      <c r="H43" s="29"/>
      <c r="I43" s="29"/>
      <c r="J43" s="68">
        <v>1000</v>
      </c>
      <c r="K43" s="29"/>
      <c r="L43" s="29">
        <v>600</v>
      </c>
      <c r="M43" s="10"/>
      <c r="N43" s="54"/>
      <c r="O43" s="10">
        <v>1600</v>
      </c>
      <c r="P43" s="10"/>
      <c r="Q43" s="15"/>
      <c r="R43" s="10"/>
    </row>
    <row r="44" spans="1:26" ht="15.75" customHeight="1">
      <c r="A44" s="29">
        <v>3</v>
      </c>
      <c r="B44" s="10" t="s">
        <v>751</v>
      </c>
      <c r="C44" s="10"/>
      <c r="D44" s="10"/>
      <c r="E44" s="10"/>
      <c r="F44" s="10"/>
      <c r="G44" s="75">
        <v>800</v>
      </c>
      <c r="H44" s="10"/>
      <c r="I44" s="10"/>
      <c r="J44" s="47"/>
      <c r="K44" s="10"/>
      <c r="L44" s="10"/>
      <c r="M44" s="10"/>
      <c r="N44" s="54"/>
      <c r="O44" s="10">
        <v>800</v>
      </c>
      <c r="P44" s="29"/>
      <c r="Q44" s="63"/>
      <c r="R44" s="10"/>
    </row>
    <row r="45" spans="1:26" ht="15.75" customHeight="1">
      <c r="A45" s="10">
        <v>4</v>
      </c>
      <c r="B45" s="29" t="s">
        <v>139</v>
      </c>
      <c r="C45" s="29"/>
      <c r="D45" s="29"/>
      <c r="E45" s="29"/>
      <c r="F45" s="66"/>
      <c r="G45" s="77"/>
      <c r="H45" s="29"/>
      <c r="I45" s="29"/>
      <c r="J45" s="68">
        <v>1300</v>
      </c>
      <c r="K45" s="29"/>
      <c r="L45" s="29">
        <v>600</v>
      </c>
      <c r="M45" s="29"/>
      <c r="N45" s="30" t="s">
        <v>752</v>
      </c>
      <c r="O45" s="29">
        <v>4000</v>
      </c>
      <c r="P45" s="29"/>
      <c r="Q45" s="63"/>
      <c r="R45" s="29"/>
    </row>
    <row r="46" spans="1:26" ht="15.75" customHeight="1">
      <c r="A46" s="29">
        <v>5</v>
      </c>
      <c r="B46" s="29" t="s">
        <v>753</v>
      </c>
      <c r="C46" s="21"/>
      <c r="D46" s="21"/>
      <c r="E46" s="22"/>
      <c r="F46" s="22"/>
      <c r="G46" s="77">
        <v>1000</v>
      </c>
      <c r="H46" s="24"/>
      <c r="I46" s="24"/>
      <c r="J46" s="25"/>
      <c r="K46" s="24"/>
      <c r="L46" s="24"/>
      <c r="M46" s="24"/>
      <c r="N46" s="28"/>
      <c r="O46" s="24">
        <v>1000</v>
      </c>
      <c r="P46" s="29"/>
      <c r="Q46" s="63"/>
      <c r="R46" s="29"/>
    </row>
    <row r="47" spans="1:26" ht="15.75" customHeight="1">
      <c r="A47" s="29">
        <v>6</v>
      </c>
      <c r="B47" s="29" t="s">
        <v>233</v>
      </c>
      <c r="C47" s="29"/>
      <c r="D47" s="10"/>
      <c r="E47" s="10"/>
      <c r="F47" s="29"/>
      <c r="G47" s="75"/>
      <c r="H47" s="10"/>
      <c r="I47" s="10"/>
      <c r="J47" s="68">
        <v>1000</v>
      </c>
      <c r="K47" s="79"/>
      <c r="L47" s="29"/>
      <c r="M47" s="29"/>
      <c r="N47" s="54"/>
      <c r="O47" s="29">
        <v>1000</v>
      </c>
      <c r="P47" s="29"/>
      <c r="Q47" s="63"/>
      <c r="R47" s="29"/>
    </row>
    <row r="48" spans="1:26" ht="15.75" customHeight="1">
      <c r="A48" s="182"/>
      <c r="B48" s="141"/>
      <c r="C48" s="141"/>
      <c r="D48" s="141"/>
      <c r="E48" s="141"/>
      <c r="F48" s="183"/>
      <c r="G48" s="257"/>
      <c r="H48" s="141"/>
      <c r="I48" s="141"/>
      <c r="J48" s="184"/>
      <c r="K48" s="141"/>
      <c r="L48" s="141"/>
      <c r="M48" s="141"/>
      <c r="N48" s="141"/>
      <c r="O48" s="141"/>
      <c r="P48" s="141"/>
      <c r="Q48" s="185"/>
      <c r="R48" s="141"/>
    </row>
    <row r="49" spans="1:26" ht="15.75" customHeight="1">
      <c r="A49" s="31"/>
      <c r="B49" s="33"/>
      <c r="C49" s="33">
        <f>SUM(C42:C48)</f>
        <v>0</v>
      </c>
      <c r="D49" s="33">
        <f>SUM(D41:D47)</f>
        <v>0</v>
      </c>
      <c r="E49" s="33"/>
      <c r="F49" s="34">
        <f>SUM(F41:F47)</f>
        <v>0</v>
      </c>
      <c r="G49" s="34">
        <v>2200</v>
      </c>
      <c r="H49" s="33"/>
      <c r="I49" s="33">
        <f>SUM(I41:I47)</f>
        <v>0</v>
      </c>
      <c r="J49" s="35">
        <f>SUM(J41:J48)</f>
        <v>4300</v>
      </c>
      <c r="K49" s="33"/>
      <c r="L49" s="33">
        <f>SUM(L42:L48)</f>
        <v>1800</v>
      </c>
      <c r="M49" s="33">
        <f>SUM(M41:M47)</f>
        <v>0</v>
      </c>
      <c r="N49" s="33"/>
      <c r="O49" s="33">
        <f>SUM(O41:O48)</f>
        <v>10400</v>
      </c>
      <c r="P49" s="33"/>
      <c r="Q49" s="51">
        <v>13050</v>
      </c>
      <c r="R49" s="33"/>
      <c r="S49" s="123"/>
      <c r="T49" s="123"/>
      <c r="U49" s="123"/>
      <c r="V49" s="123"/>
      <c r="W49" s="123"/>
      <c r="X49" s="123"/>
      <c r="Y49" s="123"/>
      <c r="Z49" s="123"/>
    </row>
    <row r="50" spans="1:26" ht="15.75" customHeight="1">
      <c r="A50" s="311" t="s">
        <v>754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3"/>
      <c r="P50" s="33"/>
      <c r="Q50" s="72"/>
      <c r="R50" s="73"/>
      <c r="S50" s="67"/>
      <c r="T50" s="67"/>
      <c r="U50" s="67"/>
      <c r="V50" s="67"/>
      <c r="W50" s="67"/>
      <c r="X50" s="67"/>
      <c r="Y50" s="67"/>
      <c r="Z50" s="67"/>
    </row>
    <row r="51" spans="1:26" ht="15.75" customHeight="1">
      <c r="A51" s="2" t="s">
        <v>1</v>
      </c>
      <c r="B51" s="3" t="s">
        <v>2</v>
      </c>
      <c r="C51" s="3" t="s">
        <v>3</v>
      </c>
      <c r="D51" s="3" t="s">
        <v>4</v>
      </c>
      <c r="E51" s="3" t="s">
        <v>108</v>
      </c>
      <c r="F51" s="4" t="s">
        <v>109</v>
      </c>
      <c r="G51" s="5" t="s">
        <v>5</v>
      </c>
      <c r="H51" s="6" t="s">
        <v>6</v>
      </c>
      <c r="I51" s="3" t="s">
        <v>7</v>
      </c>
      <c r="J51" s="3" t="s">
        <v>8</v>
      </c>
      <c r="K51" s="3" t="s">
        <v>8</v>
      </c>
      <c r="L51" s="3" t="s">
        <v>9</v>
      </c>
      <c r="M51" s="3" t="s">
        <v>10</v>
      </c>
      <c r="N51" s="3"/>
      <c r="O51" s="7" t="s">
        <v>11</v>
      </c>
      <c r="P51" s="8" t="s">
        <v>12</v>
      </c>
      <c r="Q51" s="40" t="s">
        <v>13</v>
      </c>
      <c r="R51" s="10" t="s">
        <v>14</v>
      </c>
      <c r="S51" s="67"/>
      <c r="T51" s="67"/>
      <c r="U51" s="67"/>
      <c r="V51" s="67"/>
      <c r="W51" s="67"/>
      <c r="X51" s="67"/>
      <c r="Y51" s="67"/>
      <c r="Z51" s="67"/>
    </row>
    <row r="52" spans="1:26" ht="15.75" customHeight="1">
      <c r="A52" s="10"/>
      <c r="B52" s="12">
        <v>13050</v>
      </c>
      <c r="C52" s="10"/>
      <c r="D52" s="10"/>
      <c r="E52" s="10"/>
      <c r="F52" s="10"/>
      <c r="G52" s="10"/>
      <c r="H52" s="10"/>
      <c r="I52" s="10"/>
      <c r="J52" s="14" t="s">
        <v>15</v>
      </c>
      <c r="K52" s="53"/>
      <c r="L52" s="10"/>
      <c r="M52" s="10"/>
      <c r="N52" s="314" t="s">
        <v>454</v>
      </c>
      <c r="O52" s="315"/>
      <c r="P52" s="315"/>
      <c r="Q52" s="315"/>
      <c r="R52" s="316"/>
      <c r="S52" s="67"/>
      <c r="T52" s="67"/>
      <c r="U52" s="67"/>
      <c r="V52" s="67"/>
      <c r="W52" s="67"/>
      <c r="X52" s="67"/>
      <c r="Y52" s="67"/>
      <c r="Z52" s="67"/>
    </row>
    <row r="53" spans="1:26" ht="15.75" customHeight="1">
      <c r="A53" s="10"/>
      <c r="B53" s="314" t="s">
        <v>755</v>
      </c>
      <c r="C53" s="315"/>
      <c r="D53" s="315"/>
      <c r="E53" s="315"/>
      <c r="F53" s="316"/>
      <c r="G53" s="10"/>
      <c r="H53" s="10"/>
      <c r="I53" s="10"/>
      <c r="J53" s="53"/>
      <c r="K53" s="10"/>
      <c r="L53" s="10"/>
      <c r="M53" s="10"/>
      <c r="N53" s="10"/>
      <c r="O53" s="10"/>
      <c r="P53" s="10" t="s">
        <v>756</v>
      </c>
      <c r="Q53" s="15"/>
      <c r="R53" s="10"/>
      <c r="S53" s="67"/>
      <c r="T53" s="67"/>
      <c r="U53" s="67"/>
      <c r="V53" s="67"/>
      <c r="W53" s="67"/>
      <c r="X53" s="67"/>
      <c r="Y53" s="67"/>
      <c r="Z53" s="67"/>
    </row>
    <row r="54" spans="1:26" ht="15.75" customHeight="1">
      <c r="A54" s="10"/>
      <c r="B54" s="70"/>
      <c r="C54" s="70"/>
      <c r="D54" s="70"/>
      <c r="E54" s="70"/>
      <c r="F54" s="70"/>
      <c r="G54" s="10"/>
      <c r="H54" s="10"/>
      <c r="I54" s="10"/>
      <c r="J54" s="53"/>
      <c r="K54" s="10"/>
      <c r="L54" s="10"/>
      <c r="M54" s="10"/>
      <c r="N54" s="10"/>
      <c r="O54" s="10"/>
      <c r="P54" s="10"/>
      <c r="Q54" s="15"/>
      <c r="R54" s="10"/>
      <c r="S54" s="67"/>
      <c r="T54" s="67"/>
      <c r="U54" s="67"/>
      <c r="V54" s="67"/>
      <c r="W54" s="67"/>
      <c r="X54" s="67"/>
      <c r="Y54" s="67"/>
      <c r="Z54" s="67"/>
    </row>
    <row r="55" spans="1:26" ht="15.75" customHeight="1">
      <c r="A55" s="10">
        <v>1</v>
      </c>
      <c r="B55" s="16" t="s">
        <v>740</v>
      </c>
      <c r="C55" s="10">
        <v>1000</v>
      </c>
      <c r="D55" s="10"/>
      <c r="E55" s="10"/>
      <c r="F55" s="41"/>
      <c r="G55" s="13">
        <v>400</v>
      </c>
      <c r="H55" s="10"/>
      <c r="I55" s="10">
        <v>3000</v>
      </c>
      <c r="J55" s="41">
        <v>1000</v>
      </c>
      <c r="K55" s="53"/>
      <c r="L55" s="10">
        <v>600</v>
      </c>
      <c r="M55" s="71"/>
      <c r="N55" s="71"/>
      <c r="O55" s="55">
        <v>6000</v>
      </c>
      <c r="P55" s="16"/>
      <c r="Q55" s="55"/>
      <c r="R55" s="16"/>
      <c r="S55" s="67"/>
      <c r="T55" s="67"/>
      <c r="U55" s="67"/>
      <c r="V55" s="67"/>
      <c r="W55" s="67"/>
      <c r="X55" s="67"/>
      <c r="Y55" s="67"/>
      <c r="Z55" s="67"/>
    </row>
    <row r="56" spans="1:26" ht="15.75" customHeight="1">
      <c r="A56" s="16">
        <v>2</v>
      </c>
      <c r="B56" s="10" t="s">
        <v>757</v>
      </c>
      <c r="C56" s="10">
        <v>1000</v>
      </c>
      <c r="D56" s="10"/>
      <c r="E56" s="10"/>
      <c r="F56" s="41"/>
      <c r="G56" s="13"/>
      <c r="H56" s="10"/>
      <c r="I56" s="10"/>
      <c r="J56" s="41"/>
      <c r="K56" s="53"/>
      <c r="L56" s="10"/>
      <c r="M56" s="71"/>
      <c r="N56" s="71"/>
      <c r="O56" s="55">
        <v>1000</v>
      </c>
      <c r="P56" s="16"/>
      <c r="Q56" s="55"/>
      <c r="R56" s="16"/>
      <c r="S56" s="67"/>
      <c r="T56" s="67"/>
      <c r="U56" s="67"/>
      <c r="V56" s="67"/>
      <c r="W56" s="67"/>
      <c r="X56" s="67"/>
      <c r="Y56" s="67"/>
      <c r="Z56" s="67"/>
    </row>
    <row r="57" spans="1:26" ht="15.75" customHeight="1">
      <c r="A57" s="10">
        <v>3</v>
      </c>
      <c r="B57" s="29" t="s">
        <v>167</v>
      </c>
      <c r="C57" s="21">
        <v>1000</v>
      </c>
      <c r="D57" s="21"/>
      <c r="E57" s="22"/>
      <c r="F57" s="22"/>
      <c r="G57" s="292"/>
      <c r="H57" s="24"/>
      <c r="I57" s="24">
        <v>3000</v>
      </c>
      <c r="J57" s="25">
        <v>1000</v>
      </c>
      <c r="K57" s="24"/>
      <c r="L57" s="24"/>
      <c r="M57" s="24"/>
      <c r="N57" s="28"/>
      <c r="O57" s="10">
        <v>5000</v>
      </c>
      <c r="P57" s="10"/>
      <c r="Q57" s="15"/>
      <c r="R57" s="10"/>
      <c r="S57" s="67"/>
      <c r="T57" s="67"/>
      <c r="U57" s="67"/>
      <c r="V57" s="67"/>
      <c r="W57" s="67"/>
      <c r="X57" s="67"/>
      <c r="Y57" s="67"/>
      <c r="Z57" s="67"/>
    </row>
    <row r="58" spans="1:26" ht="15.75" customHeight="1">
      <c r="A58" s="10">
        <v>4</v>
      </c>
      <c r="B58" s="29" t="s">
        <v>746</v>
      </c>
      <c r="C58" s="105">
        <v>1000</v>
      </c>
      <c r="D58" s="105"/>
      <c r="E58" s="106"/>
      <c r="F58" s="106"/>
      <c r="G58" s="66"/>
      <c r="H58" s="90"/>
      <c r="I58" s="90">
        <v>3000</v>
      </c>
      <c r="J58" s="87">
        <v>1000</v>
      </c>
      <c r="K58" s="90"/>
      <c r="L58" s="90">
        <v>600</v>
      </c>
      <c r="M58" s="24"/>
      <c r="N58" s="28"/>
      <c r="O58" s="10">
        <v>5600</v>
      </c>
      <c r="P58" s="10"/>
      <c r="Q58" s="15"/>
      <c r="R58" s="10"/>
      <c r="S58" s="67"/>
      <c r="T58" s="67"/>
      <c r="U58" s="67"/>
      <c r="V58" s="67"/>
      <c r="W58" s="67"/>
      <c r="X58" s="67"/>
      <c r="Y58" s="67"/>
      <c r="Z58" s="67"/>
    </row>
    <row r="59" spans="1:26" ht="15.75" customHeight="1">
      <c r="A59" s="29">
        <v>5</v>
      </c>
      <c r="B59" s="10" t="s">
        <v>722</v>
      </c>
      <c r="C59" s="29">
        <v>1000</v>
      </c>
      <c r="D59" s="29"/>
      <c r="E59" s="29"/>
      <c r="F59" s="66"/>
      <c r="G59" s="66"/>
      <c r="H59" s="29"/>
      <c r="I59" s="29">
        <v>3000</v>
      </c>
      <c r="J59" s="68"/>
      <c r="K59" s="78"/>
      <c r="L59" s="29"/>
      <c r="M59" s="10"/>
      <c r="N59" s="54"/>
      <c r="O59" s="24">
        <v>4000</v>
      </c>
      <c r="P59" s="10"/>
      <c r="Q59" s="15"/>
      <c r="R59" s="10"/>
      <c r="S59" s="67"/>
      <c r="T59" s="67"/>
      <c r="U59" s="67"/>
      <c r="V59" s="67"/>
      <c r="W59" s="67"/>
      <c r="X59" s="67"/>
      <c r="Y59" s="67"/>
      <c r="Z59" s="67"/>
    </row>
    <row r="60" spans="1:26" ht="15.75" customHeight="1">
      <c r="A60" s="29">
        <v>6</v>
      </c>
      <c r="B60" s="10" t="s">
        <v>691</v>
      </c>
      <c r="C60" s="29"/>
      <c r="D60" s="29"/>
      <c r="E60" s="29"/>
      <c r="F60" s="66"/>
      <c r="G60" s="66"/>
      <c r="H60" s="29"/>
      <c r="I60" s="29"/>
      <c r="J60" s="68">
        <v>1000</v>
      </c>
      <c r="K60" s="78"/>
      <c r="L60" s="29"/>
      <c r="M60" s="29"/>
      <c r="N60" s="30"/>
      <c r="O60" s="90">
        <v>1000</v>
      </c>
      <c r="P60" s="10"/>
      <c r="Q60" s="15"/>
      <c r="R60" s="10"/>
      <c r="S60" s="67"/>
      <c r="T60" s="67"/>
      <c r="U60" s="67"/>
      <c r="V60" s="67"/>
      <c r="W60" s="67"/>
      <c r="X60" s="67"/>
      <c r="Y60" s="67"/>
      <c r="Z60" s="67"/>
    </row>
    <row r="61" spans="1:26" ht="15.75" customHeight="1">
      <c r="A61" s="29">
        <v>7</v>
      </c>
      <c r="B61" s="29" t="s">
        <v>139</v>
      </c>
      <c r="C61" s="90">
        <v>1000</v>
      </c>
      <c r="D61" s="90"/>
      <c r="E61" s="29"/>
      <c r="F61" s="66"/>
      <c r="G61" s="66"/>
      <c r="H61" s="29"/>
      <c r="I61" s="29">
        <v>3000</v>
      </c>
      <c r="J61" s="68">
        <v>1300</v>
      </c>
      <c r="K61" s="29"/>
      <c r="L61" s="29">
        <v>850</v>
      </c>
      <c r="M61" s="29"/>
      <c r="N61" s="30" t="s">
        <v>758</v>
      </c>
      <c r="O61" s="29">
        <v>6500</v>
      </c>
      <c r="P61" s="29"/>
      <c r="Q61" s="63"/>
      <c r="R61" s="29"/>
      <c r="S61" s="67"/>
      <c r="T61" s="67"/>
      <c r="U61" s="67"/>
      <c r="V61" s="67"/>
      <c r="W61" s="67"/>
      <c r="X61" s="67"/>
      <c r="Y61" s="67"/>
      <c r="Z61" s="67"/>
    </row>
    <row r="62" spans="1:26" ht="15.75" customHeight="1">
      <c r="A62" s="29">
        <v>8</v>
      </c>
      <c r="B62" s="29" t="s">
        <v>233</v>
      </c>
      <c r="C62" s="90"/>
      <c r="D62" s="90"/>
      <c r="E62" s="29"/>
      <c r="F62" s="66"/>
      <c r="G62" s="66"/>
      <c r="H62" s="29"/>
      <c r="I62" s="29"/>
      <c r="J62" s="68">
        <v>1000</v>
      </c>
      <c r="K62" s="29"/>
      <c r="L62" s="90"/>
      <c r="M62" s="29"/>
      <c r="N62" s="30"/>
      <c r="O62" s="90">
        <v>1000</v>
      </c>
      <c r="P62" s="29"/>
      <c r="Q62" s="63"/>
      <c r="R62" s="29"/>
      <c r="S62" s="67"/>
      <c r="T62" s="67"/>
      <c r="U62" s="67"/>
      <c r="V62" s="67"/>
      <c r="W62" s="67"/>
      <c r="X62" s="67"/>
      <c r="Y62" s="67"/>
      <c r="Z62" s="67"/>
    </row>
    <row r="63" spans="1:26" ht="15.75" customHeight="1">
      <c r="A63" s="182">
        <v>9</v>
      </c>
      <c r="B63" s="141" t="s">
        <v>759</v>
      </c>
      <c r="C63" s="225"/>
      <c r="D63" s="225"/>
      <c r="E63" s="141"/>
      <c r="F63" s="183"/>
      <c r="G63" s="183">
        <v>2000</v>
      </c>
      <c r="H63" s="141"/>
      <c r="I63" s="141">
        <v>3000</v>
      </c>
      <c r="J63" s="184"/>
      <c r="K63" s="141"/>
      <c r="L63" s="225"/>
      <c r="M63" s="141"/>
      <c r="N63" s="214"/>
      <c r="O63" s="225">
        <v>5000</v>
      </c>
      <c r="P63" s="141"/>
      <c r="Q63" s="185"/>
      <c r="R63" s="185"/>
      <c r="S63" s="67"/>
      <c r="T63" s="67"/>
      <c r="U63" s="67"/>
      <c r="V63" s="67"/>
      <c r="W63" s="67"/>
      <c r="X63" s="67"/>
      <c r="Y63" s="67"/>
      <c r="Z63" s="67"/>
    </row>
    <row r="64" spans="1:26" ht="15.75" customHeight="1">
      <c r="A64" s="182">
        <v>10</v>
      </c>
      <c r="B64" s="141" t="s">
        <v>666</v>
      </c>
      <c r="C64" s="225"/>
      <c r="D64" s="225"/>
      <c r="E64" s="141"/>
      <c r="F64" s="183"/>
      <c r="G64" s="183">
        <v>800</v>
      </c>
      <c r="H64" s="141"/>
      <c r="I64" s="141"/>
      <c r="J64" s="184"/>
      <c r="K64" s="141"/>
      <c r="L64" s="225"/>
      <c r="M64" s="141"/>
      <c r="N64" s="214"/>
      <c r="O64" s="225"/>
      <c r="P64" s="141"/>
      <c r="Q64" s="185"/>
      <c r="R64" s="185"/>
      <c r="S64" s="67"/>
      <c r="T64" s="67"/>
      <c r="U64" s="67"/>
      <c r="V64" s="67"/>
      <c r="W64" s="67"/>
      <c r="X64" s="67"/>
      <c r="Y64" s="67"/>
      <c r="Z64" s="67"/>
    </row>
    <row r="65" spans="1:26" ht="15.75" customHeight="1">
      <c r="A65" s="31"/>
      <c r="B65" s="33"/>
      <c r="C65" s="48">
        <f t="shared" ref="C65:F65" si="5">SUM(C55:C62)</f>
        <v>6000</v>
      </c>
      <c r="D65" s="48">
        <f t="shared" si="5"/>
        <v>0</v>
      </c>
      <c r="E65" s="33">
        <f t="shared" si="5"/>
        <v>0</v>
      </c>
      <c r="F65" s="34">
        <f t="shared" si="5"/>
        <v>0</v>
      </c>
      <c r="G65" s="34">
        <f>SUM(G54:G64)</f>
        <v>3200</v>
      </c>
      <c r="H65" s="33"/>
      <c r="I65" s="33">
        <f>SUM(I55:I63)</f>
        <v>18000</v>
      </c>
      <c r="J65" s="35">
        <f t="shared" ref="J65:L65" si="6">SUM(J55:J62)</f>
        <v>6300</v>
      </c>
      <c r="K65" s="80">
        <f t="shared" si="6"/>
        <v>0</v>
      </c>
      <c r="L65" s="48">
        <f t="shared" si="6"/>
        <v>2050</v>
      </c>
      <c r="M65" s="33"/>
      <c r="N65" s="37"/>
      <c r="O65" s="48">
        <f>SUM(O54:O64)</f>
        <v>35100</v>
      </c>
      <c r="P65" s="33">
        <v>34000</v>
      </c>
      <c r="Q65" s="51">
        <v>14150</v>
      </c>
      <c r="R65" s="81"/>
      <c r="S65" s="67"/>
      <c r="T65" s="67"/>
      <c r="U65" s="67"/>
      <c r="V65" s="67"/>
      <c r="W65" s="67"/>
      <c r="X65" s="67"/>
      <c r="Y65" s="67"/>
      <c r="Z65" s="67"/>
    </row>
    <row r="66" spans="1:26" ht="15.75" customHeight="1">
      <c r="A66" s="317" t="s">
        <v>760</v>
      </c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9"/>
      <c r="P66" s="33"/>
      <c r="Q66" s="72"/>
      <c r="R66" s="73"/>
      <c r="S66" s="67"/>
      <c r="T66" s="67"/>
      <c r="U66" s="67"/>
      <c r="V66" s="67"/>
      <c r="W66" s="67"/>
      <c r="X66" s="67"/>
      <c r="Y66" s="67"/>
      <c r="Z66" s="67"/>
    </row>
    <row r="67" spans="1:26" ht="15.75" customHeight="1">
      <c r="A67" s="2" t="s">
        <v>1</v>
      </c>
      <c r="B67" s="3" t="s">
        <v>2</v>
      </c>
      <c r="C67" s="3" t="s">
        <v>3</v>
      </c>
      <c r="D67" s="3" t="s">
        <v>4</v>
      </c>
      <c r="E67" s="3" t="s">
        <v>108</v>
      </c>
      <c r="F67" s="4" t="s">
        <v>109</v>
      </c>
      <c r="G67" s="5" t="s">
        <v>5</v>
      </c>
      <c r="H67" s="6" t="s">
        <v>6</v>
      </c>
      <c r="I67" s="3" t="s">
        <v>7</v>
      </c>
      <c r="J67" s="3" t="s">
        <v>8</v>
      </c>
      <c r="K67" s="3" t="s">
        <v>8</v>
      </c>
      <c r="L67" s="3" t="s">
        <v>9</v>
      </c>
      <c r="M67" s="3" t="s">
        <v>10</v>
      </c>
      <c r="N67" s="3"/>
      <c r="O67" s="7" t="s">
        <v>11</v>
      </c>
      <c r="P67" s="8" t="s">
        <v>12</v>
      </c>
      <c r="Q67" s="40" t="s">
        <v>13</v>
      </c>
      <c r="R67" s="10" t="s">
        <v>14</v>
      </c>
      <c r="S67" s="67"/>
      <c r="T67" s="67"/>
      <c r="U67" s="67"/>
      <c r="V67" s="67"/>
      <c r="W67" s="67"/>
      <c r="X67" s="67"/>
      <c r="Y67" s="67"/>
      <c r="Z67" s="67"/>
    </row>
    <row r="68" spans="1:26" ht="15.75" customHeight="1">
      <c r="A68" s="10"/>
      <c r="B68" s="12">
        <v>14150</v>
      </c>
      <c r="C68" s="10"/>
      <c r="D68" s="10"/>
      <c r="E68" s="10"/>
      <c r="F68" s="10"/>
      <c r="G68" s="10"/>
      <c r="H68" s="10"/>
      <c r="I68" s="10"/>
      <c r="J68" s="14" t="s">
        <v>15</v>
      </c>
      <c r="K68" s="53"/>
      <c r="L68" s="10"/>
      <c r="M68" s="10"/>
      <c r="N68" s="314" t="s">
        <v>454</v>
      </c>
      <c r="O68" s="315"/>
      <c r="P68" s="315"/>
      <c r="Q68" s="315"/>
      <c r="R68" s="316"/>
      <c r="S68" s="67"/>
      <c r="T68" s="67"/>
      <c r="U68" s="67"/>
      <c r="V68" s="67"/>
      <c r="W68" s="67"/>
      <c r="X68" s="67"/>
      <c r="Y68" s="67"/>
      <c r="Z68" s="67"/>
    </row>
    <row r="69" spans="1:26" ht="15.75" customHeight="1">
      <c r="A69" s="10"/>
      <c r="B69" s="314" t="s">
        <v>20</v>
      </c>
      <c r="C69" s="315"/>
      <c r="D69" s="315"/>
      <c r="E69" s="315"/>
      <c r="F69" s="316"/>
      <c r="G69" s="10"/>
      <c r="H69" s="10"/>
      <c r="I69" s="10"/>
      <c r="J69" s="41"/>
      <c r="K69" s="10"/>
      <c r="L69" s="12"/>
      <c r="M69" s="12"/>
      <c r="N69" s="12"/>
      <c r="O69" s="10"/>
      <c r="P69" s="10"/>
      <c r="Q69" s="15"/>
      <c r="R69" s="10"/>
      <c r="S69" s="67"/>
      <c r="T69" s="67"/>
      <c r="U69" s="67"/>
      <c r="V69" s="67"/>
      <c r="W69" s="67"/>
      <c r="X69" s="67"/>
      <c r="Y69" s="67"/>
      <c r="Z69" s="67"/>
    </row>
    <row r="70" spans="1:26" ht="15.75" customHeight="1">
      <c r="A70" s="10"/>
      <c r="B70" s="70"/>
      <c r="C70" s="70"/>
      <c r="D70" s="70"/>
      <c r="E70" s="70"/>
      <c r="F70" s="70"/>
      <c r="G70" s="10"/>
      <c r="H70" s="10"/>
      <c r="I70" s="10"/>
      <c r="J70" s="41"/>
      <c r="K70" s="10"/>
      <c r="L70" s="12"/>
      <c r="M70" s="12"/>
      <c r="N70" s="12"/>
      <c r="O70" s="10"/>
      <c r="P70" s="10"/>
      <c r="Q70" s="15"/>
      <c r="R70" s="10"/>
      <c r="S70" s="67"/>
      <c r="T70" s="67"/>
      <c r="U70" s="67"/>
      <c r="V70" s="67"/>
      <c r="W70" s="67"/>
      <c r="X70" s="67"/>
      <c r="Y70" s="67"/>
      <c r="Z70" s="67"/>
    </row>
    <row r="71" spans="1:26" ht="15.75" customHeight="1">
      <c r="A71" s="10">
        <v>1</v>
      </c>
      <c r="B71" s="16" t="s">
        <v>167</v>
      </c>
      <c r="C71" s="10">
        <v>1000</v>
      </c>
      <c r="D71" s="10"/>
      <c r="E71" s="10"/>
      <c r="F71" s="41"/>
      <c r="G71" s="13"/>
      <c r="H71" s="10"/>
      <c r="I71" s="10">
        <v>3000</v>
      </c>
      <c r="J71" s="41"/>
      <c r="K71" s="53"/>
      <c r="L71" s="10"/>
      <c r="M71" s="71"/>
      <c r="N71" s="71"/>
      <c r="O71" s="55">
        <v>4000</v>
      </c>
      <c r="P71" s="10" t="s">
        <v>761</v>
      </c>
      <c r="Q71" s="15"/>
      <c r="R71" s="10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16">
        <v>2</v>
      </c>
      <c r="B72" s="10" t="s">
        <v>757</v>
      </c>
      <c r="C72" s="10"/>
      <c r="D72" s="10"/>
      <c r="E72" s="10"/>
      <c r="F72" s="41"/>
      <c r="G72" s="13"/>
      <c r="H72" s="10"/>
      <c r="I72" s="10"/>
      <c r="J72" s="41">
        <v>1000</v>
      </c>
      <c r="K72" s="10"/>
      <c r="L72" s="10">
        <v>850</v>
      </c>
      <c r="M72" s="10"/>
      <c r="N72" s="121"/>
      <c r="O72" s="10">
        <v>1850</v>
      </c>
      <c r="P72" s="16"/>
      <c r="Q72" s="55"/>
      <c r="R72" s="16"/>
      <c r="S72" s="67"/>
      <c r="T72" s="67"/>
      <c r="U72" s="67"/>
      <c r="V72" s="67"/>
      <c r="W72" s="67"/>
      <c r="X72" s="67"/>
      <c r="Y72" s="67"/>
      <c r="Z72" s="67"/>
    </row>
    <row r="73" spans="1:26" ht="15.75" customHeight="1">
      <c r="A73" s="10">
        <v>3</v>
      </c>
      <c r="B73" s="29" t="s">
        <v>740</v>
      </c>
      <c r="C73" s="10">
        <v>1000</v>
      </c>
      <c r="D73" s="10"/>
      <c r="E73" s="10"/>
      <c r="F73" s="10"/>
      <c r="G73" s="13">
        <v>400</v>
      </c>
      <c r="H73" s="10"/>
      <c r="I73" s="10">
        <v>3000</v>
      </c>
      <c r="J73" s="41">
        <v>1000</v>
      </c>
      <c r="K73" s="10"/>
      <c r="L73" s="24">
        <v>600</v>
      </c>
      <c r="M73" s="10"/>
      <c r="N73" s="54"/>
      <c r="O73" s="29">
        <v>6000</v>
      </c>
      <c r="P73" s="10"/>
      <c r="Q73" s="15"/>
      <c r="R73" s="10"/>
      <c r="S73" s="67"/>
      <c r="T73" s="67"/>
      <c r="U73" s="67"/>
      <c r="V73" s="67"/>
      <c r="W73" s="67"/>
      <c r="X73" s="67"/>
      <c r="Y73" s="67"/>
      <c r="Z73" s="67"/>
    </row>
    <row r="74" spans="1:26" ht="15.75" customHeight="1">
      <c r="A74" s="10">
        <v>4</v>
      </c>
      <c r="B74" s="10" t="s">
        <v>139</v>
      </c>
      <c r="C74" s="29">
        <v>1000</v>
      </c>
      <c r="D74" s="29"/>
      <c r="E74" s="29"/>
      <c r="F74" s="66"/>
      <c r="G74" s="66"/>
      <c r="H74" s="29"/>
      <c r="I74" s="29">
        <v>3000</v>
      </c>
      <c r="J74" s="68">
        <v>1300</v>
      </c>
      <c r="K74" s="78"/>
      <c r="L74" s="29">
        <v>850</v>
      </c>
      <c r="M74" s="10"/>
      <c r="N74" s="54" t="s">
        <v>762</v>
      </c>
      <c r="O74" s="24">
        <v>5800</v>
      </c>
      <c r="P74" s="10"/>
      <c r="Q74" s="15"/>
      <c r="R74" s="10"/>
      <c r="S74" s="67"/>
      <c r="T74" s="67"/>
      <c r="U74" s="67"/>
      <c r="V74" s="67"/>
      <c r="W74" s="67"/>
      <c r="X74" s="67"/>
      <c r="Y74" s="67"/>
      <c r="Z74" s="67"/>
    </row>
    <row r="75" spans="1:26" ht="15.75" customHeight="1">
      <c r="A75" s="29">
        <v>5</v>
      </c>
      <c r="B75" s="10" t="s">
        <v>252</v>
      </c>
      <c r="C75" s="24">
        <v>2000</v>
      </c>
      <c r="D75" s="24"/>
      <c r="E75" s="10"/>
      <c r="F75" s="13"/>
      <c r="G75" s="13"/>
      <c r="H75" s="10"/>
      <c r="I75" s="10">
        <v>3000</v>
      </c>
      <c r="J75" s="68"/>
      <c r="K75" s="29"/>
      <c r="L75" s="29"/>
      <c r="M75" s="29"/>
      <c r="N75" s="30"/>
      <c r="O75" s="29">
        <v>5000</v>
      </c>
      <c r="P75" s="10"/>
      <c r="Q75" s="15"/>
      <c r="R75" s="10"/>
      <c r="S75" s="67"/>
      <c r="T75" s="67"/>
      <c r="U75" s="67"/>
      <c r="V75" s="67"/>
      <c r="W75" s="67"/>
      <c r="X75" s="67"/>
      <c r="Y75" s="67"/>
      <c r="Z75" s="67"/>
    </row>
    <row r="76" spans="1:26" ht="15.75" customHeight="1">
      <c r="A76" s="29">
        <v>6</v>
      </c>
      <c r="B76" s="29" t="s">
        <v>763</v>
      </c>
      <c r="C76" s="90">
        <v>1000</v>
      </c>
      <c r="D76" s="90"/>
      <c r="E76" s="29"/>
      <c r="F76" s="66"/>
      <c r="G76" s="66"/>
      <c r="H76" s="29"/>
      <c r="I76" s="29">
        <v>3000</v>
      </c>
      <c r="J76" s="68"/>
      <c r="K76" s="29"/>
      <c r="L76" s="29"/>
      <c r="M76" s="29"/>
      <c r="N76" s="30"/>
      <c r="O76" s="29">
        <v>4000</v>
      </c>
      <c r="P76" s="29"/>
      <c r="Q76" s="63"/>
      <c r="R76" s="29"/>
      <c r="S76" s="67"/>
      <c r="T76" s="67"/>
      <c r="U76" s="67"/>
      <c r="V76" s="67"/>
      <c r="W76" s="67"/>
      <c r="X76" s="67"/>
      <c r="Y76" s="67"/>
      <c r="Z76" s="67"/>
    </row>
    <row r="77" spans="1:26" ht="15.75" customHeight="1">
      <c r="A77" s="29">
        <v>7</v>
      </c>
      <c r="B77" s="29" t="s">
        <v>746</v>
      </c>
      <c r="C77" s="90">
        <v>1000</v>
      </c>
      <c r="D77" s="90"/>
      <c r="E77" s="29"/>
      <c r="F77" s="66"/>
      <c r="G77" s="66"/>
      <c r="H77" s="29"/>
      <c r="I77" s="29">
        <v>3000</v>
      </c>
      <c r="J77" s="68">
        <v>1000</v>
      </c>
      <c r="K77" s="29"/>
      <c r="L77" s="29">
        <v>600</v>
      </c>
      <c r="M77" s="29"/>
      <c r="N77" s="30"/>
      <c r="O77" s="29">
        <v>5600</v>
      </c>
      <c r="P77" s="29"/>
      <c r="Q77" s="63"/>
      <c r="R77" s="29"/>
      <c r="S77" s="67"/>
      <c r="T77" s="67"/>
      <c r="U77" s="67"/>
      <c r="V77" s="67"/>
      <c r="W77" s="67"/>
      <c r="X77" s="67"/>
      <c r="Y77" s="67"/>
      <c r="Z77" s="67"/>
    </row>
    <row r="78" spans="1:26" ht="15.75" customHeight="1">
      <c r="A78" s="29">
        <v>8</v>
      </c>
      <c r="B78" s="29" t="s">
        <v>764</v>
      </c>
      <c r="C78" s="90">
        <v>2000</v>
      </c>
      <c r="D78" s="90"/>
      <c r="E78" s="29"/>
      <c r="F78" s="66"/>
      <c r="G78" s="66"/>
      <c r="H78" s="29"/>
      <c r="I78" s="29">
        <v>3000</v>
      </c>
      <c r="J78" s="68"/>
      <c r="K78" s="29"/>
      <c r="L78" s="29"/>
      <c r="M78" s="29"/>
      <c r="N78" s="30"/>
      <c r="O78" s="29">
        <v>5000</v>
      </c>
      <c r="P78" s="29"/>
      <c r="Q78" s="63"/>
      <c r="R78" s="29"/>
      <c r="S78" s="67"/>
      <c r="T78" s="67"/>
      <c r="U78" s="67"/>
      <c r="V78" s="67"/>
      <c r="W78" s="67"/>
      <c r="X78" s="67"/>
      <c r="Y78" s="67"/>
      <c r="Z78" s="67"/>
    </row>
    <row r="79" spans="1:26" ht="15.75" customHeight="1">
      <c r="A79" s="29">
        <v>9</v>
      </c>
      <c r="B79" s="29" t="s">
        <v>765</v>
      </c>
      <c r="C79" s="90">
        <v>1000</v>
      </c>
      <c r="D79" s="90"/>
      <c r="E79" s="29"/>
      <c r="F79" s="66"/>
      <c r="G79" s="66"/>
      <c r="H79" s="29"/>
      <c r="I79" s="29"/>
      <c r="J79" s="68"/>
      <c r="K79" s="29"/>
      <c r="L79" s="29">
        <v>700</v>
      </c>
      <c r="M79" s="29"/>
      <c r="N79" s="30"/>
      <c r="O79" s="29">
        <v>1700</v>
      </c>
      <c r="P79" s="29"/>
      <c r="Q79" s="63"/>
      <c r="R79" s="29"/>
      <c r="S79" s="67"/>
      <c r="T79" s="67"/>
      <c r="U79" s="67"/>
      <c r="V79" s="67"/>
      <c r="W79" s="67"/>
      <c r="X79" s="67"/>
      <c r="Y79" s="67"/>
      <c r="Z79" s="67"/>
    </row>
    <row r="80" spans="1:26" ht="15.75" customHeight="1">
      <c r="A80" s="29">
        <v>10</v>
      </c>
      <c r="B80" s="29" t="s">
        <v>766</v>
      </c>
      <c r="C80" s="90"/>
      <c r="D80" s="90"/>
      <c r="E80" s="29"/>
      <c r="F80" s="66"/>
      <c r="G80" s="66">
        <v>900</v>
      </c>
      <c r="H80" s="29"/>
      <c r="I80" s="29"/>
      <c r="J80" s="68"/>
      <c r="K80" s="29"/>
      <c r="L80" s="29"/>
      <c r="M80" s="29"/>
      <c r="N80" s="30"/>
      <c r="O80" s="29">
        <v>900</v>
      </c>
      <c r="P80" s="29"/>
      <c r="Q80" s="63"/>
      <c r="R80" s="29"/>
      <c r="S80" s="67"/>
      <c r="T80" s="67"/>
      <c r="U80" s="67"/>
      <c r="V80" s="67"/>
      <c r="W80" s="67"/>
      <c r="X80" s="67"/>
      <c r="Y80" s="67"/>
      <c r="Z80" s="67"/>
    </row>
    <row r="81" spans="1:26" ht="15.75" customHeight="1">
      <c r="A81" s="29">
        <v>11</v>
      </c>
      <c r="B81" s="29" t="s">
        <v>233</v>
      </c>
      <c r="C81" s="90"/>
      <c r="D81" s="90"/>
      <c r="E81" s="29"/>
      <c r="F81" s="66"/>
      <c r="G81" s="66"/>
      <c r="H81" s="29"/>
      <c r="I81" s="29"/>
      <c r="J81" s="68">
        <v>1000</v>
      </c>
      <c r="K81" s="29"/>
      <c r="L81" s="29"/>
      <c r="M81" s="29"/>
      <c r="N81" s="30"/>
      <c r="O81" s="29">
        <v>1000</v>
      </c>
      <c r="P81" s="29"/>
      <c r="Q81" s="63"/>
      <c r="R81" s="29"/>
      <c r="S81" s="67"/>
      <c r="T81" s="67"/>
      <c r="U81" s="67"/>
      <c r="V81" s="67"/>
      <c r="W81" s="67"/>
      <c r="X81" s="67"/>
      <c r="Y81" s="67"/>
      <c r="Z81" s="67"/>
    </row>
    <row r="82" spans="1:26" ht="15.75" customHeight="1">
      <c r="A82" s="29">
        <v>12</v>
      </c>
      <c r="B82" s="29"/>
      <c r="C82" s="90"/>
      <c r="D82" s="90"/>
      <c r="E82" s="29"/>
      <c r="F82" s="66"/>
      <c r="G82" s="66"/>
      <c r="H82" s="29"/>
      <c r="I82" s="29"/>
      <c r="J82" s="68"/>
      <c r="K82" s="29"/>
      <c r="L82" s="29"/>
      <c r="M82" s="29"/>
      <c r="N82" s="30"/>
      <c r="O82" s="29"/>
      <c r="P82" s="29"/>
      <c r="Q82" s="63"/>
      <c r="R82" s="29"/>
      <c r="S82" s="67"/>
      <c r="T82" s="67"/>
      <c r="U82" s="67"/>
      <c r="V82" s="67"/>
      <c r="W82" s="67"/>
      <c r="X82" s="67"/>
      <c r="Y82" s="67"/>
      <c r="Z82" s="67"/>
    </row>
    <row r="83" spans="1:26" ht="15.75" customHeight="1">
      <c r="A83" s="31"/>
      <c r="B83" s="33"/>
      <c r="C83" s="48">
        <f t="shared" ref="C83:G83" si="7">SUM(C71:C82)</f>
        <v>10000</v>
      </c>
      <c r="D83" s="48">
        <f t="shared" si="7"/>
        <v>0</v>
      </c>
      <c r="E83" s="33">
        <f t="shared" si="7"/>
        <v>0</v>
      </c>
      <c r="F83" s="34">
        <f t="shared" si="7"/>
        <v>0</v>
      </c>
      <c r="G83" s="34">
        <f t="shared" si="7"/>
        <v>1300</v>
      </c>
      <c r="H83" s="33"/>
      <c r="I83" s="33">
        <f t="shared" ref="I83:L83" si="8">SUM(I71:I82)</f>
        <v>21000</v>
      </c>
      <c r="J83" s="35">
        <f t="shared" si="8"/>
        <v>5300</v>
      </c>
      <c r="K83" s="80">
        <f t="shared" si="8"/>
        <v>0</v>
      </c>
      <c r="L83" s="48">
        <f t="shared" si="8"/>
        <v>3600</v>
      </c>
      <c r="M83" s="33"/>
      <c r="N83" s="37"/>
      <c r="O83" s="48">
        <v>40850</v>
      </c>
      <c r="P83" s="33">
        <v>50000</v>
      </c>
      <c r="Q83" s="51">
        <v>5000</v>
      </c>
      <c r="R83" s="81"/>
      <c r="S83" s="67"/>
      <c r="T83" s="67"/>
      <c r="U83" s="67"/>
      <c r="V83" s="67"/>
      <c r="W83" s="67"/>
      <c r="X83" s="67"/>
      <c r="Y83" s="67"/>
      <c r="Z83" s="67"/>
    </row>
    <row r="84" spans="1:26" ht="17.25" customHeight="1">
      <c r="A84" s="311" t="s">
        <v>767</v>
      </c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  <c r="N84" s="312"/>
      <c r="O84" s="313"/>
      <c r="P84" s="33"/>
      <c r="Q84" s="69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50.25" customHeight="1">
      <c r="A85" s="2" t="s">
        <v>1</v>
      </c>
      <c r="B85" s="3" t="s">
        <v>2</v>
      </c>
      <c r="C85" s="3" t="s">
        <v>3</v>
      </c>
      <c r="D85" s="3" t="s">
        <v>4</v>
      </c>
      <c r="E85" s="3" t="s">
        <v>108</v>
      </c>
      <c r="F85" s="4" t="s">
        <v>109</v>
      </c>
      <c r="G85" s="5" t="s">
        <v>5</v>
      </c>
      <c r="H85" s="6" t="s">
        <v>6</v>
      </c>
      <c r="I85" s="3" t="s">
        <v>7</v>
      </c>
      <c r="J85" s="3" t="s">
        <v>8</v>
      </c>
      <c r="K85" s="3" t="s">
        <v>8</v>
      </c>
      <c r="L85" s="3" t="s">
        <v>9</v>
      </c>
      <c r="M85" s="3" t="s">
        <v>10</v>
      </c>
      <c r="N85" s="3"/>
      <c r="O85" s="7" t="s">
        <v>11</v>
      </c>
      <c r="P85" s="8" t="s">
        <v>12</v>
      </c>
      <c r="Q85" s="40" t="s">
        <v>13</v>
      </c>
      <c r="R85" s="7"/>
    </row>
    <row r="86" spans="1:26" ht="15.75" customHeight="1">
      <c r="A86" s="10"/>
      <c r="B86" s="12">
        <v>5000</v>
      </c>
      <c r="C86" s="10"/>
      <c r="D86" s="10"/>
      <c r="E86" s="10"/>
      <c r="F86" s="10"/>
      <c r="G86" s="10"/>
      <c r="H86" s="10"/>
      <c r="I86" s="10"/>
      <c r="J86" s="14" t="s">
        <v>15</v>
      </c>
      <c r="K86" s="53"/>
      <c r="L86" s="10"/>
      <c r="M86" s="10"/>
      <c r="N86" s="314" t="s">
        <v>454</v>
      </c>
      <c r="O86" s="315"/>
      <c r="P86" s="315"/>
      <c r="Q86" s="315"/>
      <c r="R86" s="316"/>
    </row>
    <row r="87" spans="1:26" ht="15.75" customHeight="1">
      <c r="A87" s="10"/>
      <c r="B87" s="314" t="s">
        <v>20</v>
      </c>
      <c r="C87" s="315"/>
      <c r="D87" s="315"/>
      <c r="E87" s="315"/>
      <c r="F87" s="316"/>
      <c r="G87" s="10"/>
      <c r="H87" s="10"/>
      <c r="I87" s="10"/>
      <c r="J87" s="53"/>
      <c r="K87" s="10"/>
      <c r="L87" s="10"/>
      <c r="M87" s="10"/>
      <c r="N87" s="10"/>
      <c r="O87" s="10"/>
      <c r="P87" s="10"/>
      <c r="Q87" s="15"/>
      <c r="R87" s="10"/>
    </row>
    <row r="88" spans="1:26" ht="15.75" customHeight="1">
      <c r="A88" s="10"/>
      <c r="B88" s="70"/>
      <c r="C88" s="70"/>
      <c r="D88" s="70"/>
      <c r="E88" s="70"/>
      <c r="F88" s="70"/>
      <c r="G88" s="10"/>
      <c r="H88" s="10"/>
      <c r="I88" s="10"/>
      <c r="J88" s="53"/>
      <c r="K88" s="10"/>
      <c r="L88" s="10"/>
      <c r="M88" s="10"/>
      <c r="N88" s="10"/>
      <c r="O88" s="10"/>
      <c r="P88" s="10" t="s">
        <v>768</v>
      </c>
      <c r="Q88" s="15"/>
      <c r="R88" s="10"/>
    </row>
    <row r="89" spans="1:26" ht="15.75" customHeight="1">
      <c r="A89" s="16">
        <v>1</v>
      </c>
      <c r="B89" s="16" t="s">
        <v>740</v>
      </c>
      <c r="C89" s="10"/>
      <c r="D89" s="10"/>
      <c r="E89" s="10"/>
      <c r="F89" s="41"/>
      <c r="G89" s="13">
        <v>400</v>
      </c>
      <c r="H89" s="10"/>
      <c r="I89" s="10"/>
      <c r="J89" s="41">
        <v>1000</v>
      </c>
      <c r="K89" s="53"/>
      <c r="L89" s="10">
        <v>600</v>
      </c>
      <c r="M89" s="71"/>
      <c r="N89" s="71"/>
      <c r="O89" s="55">
        <v>2000</v>
      </c>
      <c r="P89" s="16"/>
      <c r="Q89" s="55"/>
      <c r="R89" s="16"/>
      <c r="S89" s="11" t="s">
        <v>34</v>
      </c>
    </row>
    <row r="90" spans="1:26" ht="15.75" customHeight="1">
      <c r="A90" s="10">
        <v>2</v>
      </c>
      <c r="B90" s="10" t="s">
        <v>746</v>
      </c>
      <c r="C90" s="10"/>
      <c r="D90" s="10"/>
      <c r="E90" s="10"/>
      <c r="F90" s="10"/>
      <c r="G90" s="13"/>
      <c r="H90" s="10"/>
      <c r="I90" s="10"/>
      <c r="J90" s="41">
        <v>1000</v>
      </c>
      <c r="K90" s="53"/>
      <c r="L90" s="24">
        <v>600</v>
      </c>
      <c r="M90" s="10"/>
      <c r="N90" s="54"/>
      <c r="O90" s="29">
        <v>1600</v>
      </c>
      <c r="P90" s="10"/>
      <c r="Q90" s="15"/>
      <c r="R90" s="10"/>
    </row>
    <row r="91" spans="1:26" ht="15.75" customHeight="1">
      <c r="A91" s="29">
        <v>3</v>
      </c>
      <c r="B91" s="29" t="s">
        <v>757</v>
      </c>
      <c r="C91" s="29"/>
      <c r="D91" s="29"/>
      <c r="E91" s="29"/>
      <c r="F91" s="66"/>
      <c r="G91" s="66"/>
      <c r="H91" s="29"/>
      <c r="I91" s="29"/>
      <c r="J91" s="68">
        <v>1000</v>
      </c>
      <c r="K91" s="78"/>
      <c r="L91" s="29">
        <v>850</v>
      </c>
      <c r="M91" s="10"/>
      <c r="N91" s="54"/>
      <c r="O91" s="24">
        <v>1850</v>
      </c>
      <c r="P91" s="29"/>
      <c r="Q91" s="63"/>
      <c r="R91" s="10"/>
    </row>
    <row r="92" spans="1:26" ht="15.75" customHeight="1">
      <c r="A92" s="29">
        <v>4</v>
      </c>
      <c r="B92" s="29" t="s">
        <v>139</v>
      </c>
      <c r="C92" s="29"/>
      <c r="D92" s="29"/>
      <c r="E92" s="29"/>
      <c r="F92" s="68"/>
      <c r="G92" s="66"/>
      <c r="H92" s="29"/>
      <c r="I92" s="29"/>
      <c r="J92" s="68">
        <v>1300</v>
      </c>
      <c r="K92" s="78"/>
      <c r="L92" s="29">
        <v>850</v>
      </c>
      <c r="M92" s="29"/>
      <c r="N92" s="30"/>
      <c r="O92" s="29">
        <v>2150</v>
      </c>
      <c r="P92" s="29"/>
      <c r="Q92" s="63"/>
      <c r="R92" s="10"/>
    </row>
    <row r="93" spans="1:26" ht="15.75" customHeight="1">
      <c r="A93" s="29">
        <v>5</v>
      </c>
      <c r="B93" s="29" t="s">
        <v>233</v>
      </c>
      <c r="C93" s="29"/>
      <c r="D93" s="29"/>
      <c r="E93" s="29"/>
      <c r="F93" s="66"/>
      <c r="G93" s="66"/>
      <c r="H93" s="29"/>
      <c r="I93" s="29"/>
      <c r="J93" s="68">
        <v>1000</v>
      </c>
      <c r="K93" s="78"/>
      <c r="L93" s="29"/>
      <c r="M93" s="29"/>
      <c r="N93" s="30"/>
      <c r="O93" s="29">
        <v>1000</v>
      </c>
      <c r="P93" s="29"/>
      <c r="Q93" s="63"/>
      <c r="R93" s="10"/>
    </row>
    <row r="94" spans="1:26" ht="15.75" customHeight="1">
      <c r="A94" s="29">
        <v>6</v>
      </c>
      <c r="B94" s="29"/>
      <c r="C94" s="29"/>
      <c r="D94" s="29"/>
      <c r="E94" s="29"/>
      <c r="F94" s="68"/>
      <c r="G94" s="66"/>
      <c r="H94" s="29"/>
      <c r="I94" s="29"/>
      <c r="J94" s="68"/>
      <c r="K94" s="78"/>
      <c r="L94" s="29"/>
      <c r="M94" s="29"/>
      <c r="N94" s="30"/>
      <c r="O94" s="29"/>
      <c r="P94" s="29"/>
      <c r="Q94" s="63"/>
      <c r="R94" s="29"/>
    </row>
    <row r="95" spans="1:26" ht="15.75" customHeight="1">
      <c r="A95" s="29">
        <v>8</v>
      </c>
      <c r="B95" s="29"/>
      <c r="C95" s="29"/>
      <c r="D95" s="29"/>
      <c r="E95" s="29"/>
      <c r="F95" s="68"/>
      <c r="G95" s="66">
        <v>400</v>
      </c>
      <c r="H95" s="29"/>
      <c r="I95" s="29"/>
      <c r="J95" s="68">
        <f>SUM(J88:J94)</f>
        <v>5300</v>
      </c>
      <c r="K95" s="78"/>
      <c r="L95" s="29">
        <f>SUM(L88:L94)</f>
        <v>2900</v>
      </c>
      <c r="M95" s="29"/>
      <c r="N95" s="30"/>
      <c r="O95" s="29">
        <v>8600</v>
      </c>
      <c r="P95" s="29">
        <v>5000</v>
      </c>
      <c r="Q95" s="63">
        <v>8600</v>
      </c>
      <c r="R95" s="29"/>
    </row>
    <row r="96" spans="1:2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63"/>
      <c r="R96" s="29"/>
    </row>
    <row r="97" spans="1:26" ht="15.75" customHeight="1">
      <c r="A97" s="317" t="s">
        <v>769</v>
      </c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9"/>
      <c r="P97" s="8"/>
      <c r="Q97" s="82"/>
      <c r="R97" s="10"/>
    </row>
    <row r="98" spans="1:26" ht="48" customHeight="1">
      <c r="A98" s="2" t="s">
        <v>1</v>
      </c>
      <c r="B98" s="3" t="s">
        <v>2</v>
      </c>
      <c r="C98" s="3" t="s">
        <v>3</v>
      </c>
      <c r="D98" s="3" t="s">
        <v>4</v>
      </c>
      <c r="E98" s="3" t="s">
        <v>108</v>
      </c>
      <c r="F98" s="4" t="s">
        <v>109</v>
      </c>
      <c r="G98" s="5" t="s">
        <v>5</v>
      </c>
      <c r="H98" s="6" t="s">
        <v>6</v>
      </c>
      <c r="I98" s="3" t="s">
        <v>7</v>
      </c>
      <c r="J98" s="3" t="s">
        <v>8</v>
      </c>
      <c r="K98" s="3" t="s">
        <v>8</v>
      </c>
      <c r="L98" s="3" t="s">
        <v>9</v>
      </c>
      <c r="M98" s="3" t="s">
        <v>10</v>
      </c>
      <c r="N98" s="3"/>
      <c r="O98" s="7" t="s">
        <v>11</v>
      </c>
      <c r="P98" s="8" t="s">
        <v>12</v>
      </c>
      <c r="Q98" s="40" t="s">
        <v>13</v>
      </c>
      <c r="R98" s="10" t="s">
        <v>14</v>
      </c>
    </row>
    <row r="99" spans="1:26" ht="21.75" hidden="1" customHeight="1">
      <c r="A99" s="10"/>
      <c r="B99" s="12">
        <v>23445</v>
      </c>
      <c r="C99" s="10"/>
      <c r="D99" s="10"/>
      <c r="E99" s="10"/>
      <c r="F99" s="10"/>
      <c r="G99" s="10"/>
      <c r="H99" s="10"/>
      <c r="I99" s="10"/>
      <c r="J99" s="14" t="s">
        <v>15</v>
      </c>
      <c r="K99" s="52"/>
      <c r="L99" s="10" t="s">
        <v>33</v>
      </c>
      <c r="M99" s="10"/>
      <c r="N99" s="320"/>
      <c r="O99" s="315"/>
      <c r="P99" s="315"/>
      <c r="Q99" s="315"/>
      <c r="R99" s="316"/>
    </row>
    <row r="100" spans="1:26" ht="15.75" hidden="1" customHeight="1">
      <c r="A100" s="29"/>
      <c r="B100" s="314" t="s">
        <v>102</v>
      </c>
      <c r="C100" s="315"/>
      <c r="D100" s="315"/>
      <c r="E100" s="315"/>
      <c r="F100" s="316"/>
      <c r="G100" s="10"/>
      <c r="H100" s="10"/>
      <c r="I100" s="10"/>
      <c r="J100" s="74"/>
      <c r="K100" s="10"/>
      <c r="L100" s="12"/>
      <c r="M100" s="12"/>
      <c r="N100" s="12"/>
      <c r="O100" s="10"/>
      <c r="P100" s="10"/>
      <c r="Q100" s="15"/>
      <c r="R100" s="10"/>
    </row>
    <row r="101" spans="1:26" ht="15.75" hidden="1" customHeight="1">
      <c r="A101" s="29"/>
      <c r="B101" s="70"/>
      <c r="C101" s="70"/>
      <c r="D101" s="83"/>
      <c r="E101" s="70"/>
      <c r="F101" s="84"/>
      <c r="G101" s="10"/>
      <c r="H101" s="10"/>
      <c r="I101" s="10"/>
      <c r="J101" s="74"/>
      <c r="K101" s="10"/>
      <c r="L101" s="12"/>
      <c r="M101" s="12"/>
      <c r="N101" s="85" t="s">
        <v>34</v>
      </c>
      <c r="O101" s="10"/>
      <c r="P101" s="10"/>
      <c r="Q101" s="15"/>
      <c r="R101" s="10"/>
    </row>
    <row r="102" spans="1:26" ht="15.75" hidden="1" customHeight="1">
      <c r="A102" s="10">
        <v>1</v>
      </c>
      <c r="B102" s="10" t="s">
        <v>103</v>
      </c>
      <c r="C102" s="10"/>
      <c r="D102" s="10"/>
      <c r="E102" s="10"/>
      <c r="F102" s="13"/>
      <c r="G102" s="75"/>
      <c r="H102" s="10"/>
      <c r="I102" s="10"/>
      <c r="J102" s="41"/>
      <c r="K102" s="10"/>
      <c r="L102" s="10"/>
      <c r="M102" s="10"/>
      <c r="N102" s="54"/>
      <c r="O102" s="10">
        <v>0</v>
      </c>
      <c r="P102" s="10">
        <v>30500</v>
      </c>
      <c r="Q102" s="10" t="s">
        <v>104</v>
      </c>
      <c r="R102" s="10"/>
    </row>
    <row r="103" spans="1:26" ht="15.75" customHeight="1">
      <c r="A103" s="10"/>
      <c r="B103" s="111">
        <v>8600</v>
      </c>
      <c r="C103" s="10"/>
      <c r="D103" s="10"/>
      <c r="E103" s="10"/>
      <c r="F103" s="13"/>
      <c r="G103" s="75"/>
      <c r="H103" s="10"/>
      <c r="I103" s="10"/>
      <c r="J103" s="14" t="s">
        <v>15</v>
      </c>
      <c r="K103" s="53"/>
      <c r="L103" s="10"/>
      <c r="M103" s="10"/>
      <c r="N103" s="314" t="s">
        <v>454</v>
      </c>
      <c r="O103" s="315"/>
      <c r="P103" s="315"/>
      <c r="Q103" s="315"/>
      <c r="R103" s="316"/>
    </row>
    <row r="104" spans="1:26" ht="15.75" customHeight="1">
      <c r="A104" s="10"/>
      <c r="B104" s="314" t="s">
        <v>20</v>
      </c>
      <c r="C104" s="315"/>
      <c r="D104" s="315"/>
      <c r="E104" s="315"/>
      <c r="F104" s="316"/>
      <c r="G104" s="75"/>
      <c r="H104" s="10"/>
      <c r="I104" s="10"/>
      <c r="J104" s="41"/>
      <c r="K104" s="10"/>
      <c r="L104" s="30"/>
      <c r="M104" s="10"/>
      <c r="N104" s="30"/>
      <c r="O104" s="10"/>
      <c r="P104" s="10"/>
      <c r="Q104" s="10"/>
      <c r="R104" s="10"/>
    </row>
    <row r="105" spans="1:26" ht="15.75" customHeight="1">
      <c r="A105" s="10">
        <v>1</v>
      </c>
      <c r="B105" s="29" t="s">
        <v>770</v>
      </c>
      <c r="C105" s="10">
        <v>1000</v>
      </c>
      <c r="D105" s="10"/>
      <c r="E105" s="10"/>
      <c r="F105" s="13"/>
      <c r="G105" s="75">
        <v>400</v>
      </c>
      <c r="H105" s="10"/>
      <c r="I105" s="10">
        <v>3000</v>
      </c>
      <c r="J105" s="41">
        <v>1000</v>
      </c>
      <c r="K105" s="53"/>
      <c r="L105" s="29">
        <v>600</v>
      </c>
      <c r="M105" s="10"/>
      <c r="N105" s="30"/>
      <c r="O105" s="10">
        <v>6000</v>
      </c>
      <c r="P105" s="10" t="s">
        <v>739</v>
      </c>
      <c r="Q105" s="10"/>
      <c r="R105" s="10"/>
    </row>
    <row r="106" spans="1:26" ht="15.75" customHeight="1">
      <c r="A106" s="16">
        <v>2</v>
      </c>
      <c r="B106" s="97" t="s">
        <v>252</v>
      </c>
      <c r="C106" s="16">
        <v>1000</v>
      </c>
      <c r="D106" s="16"/>
      <c r="E106" s="16"/>
      <c r="F106" s="98"/>
      <c r="G106" s="99"/>
      <c r="H106" s="16"/>
      <c r="I106" s="16">
        <v>3000</v>
      </c>
      <c r="J106" s="64"/>
      <c r="K106" s="293"/>
      <c r="L106" s="97"/>
      <c r="M106" s="16"/>
      <c r="N106" s="124"/>
      <c r="O106" s="16">
        <v>4000</v>
      </c>
      <c r="P106" s="16"/>
      <c r="Q106" s="16"/>
      <c r="R106" s="16"/>
      <c r="S106" s="16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0">
        <v>3</v>
      </c>
      <c r="B107" s="29" t="s">
        <v>763</v>
      </c>
      <c r="C107" s="10">
        <v>1000</v>
      </c>
      <c r="D107" s="10"/>
      <c r="E107" s="10"/>
      <c r="F107" s="13"/>
      <c r="G107" s="75"/>
      <c r="H107" s="10"/>
      <c r="I107" s="29">
        <v>3000</v>
      </c>
      <c r="J107" s="68"/>
      <c r="K107" s="78"/>
      <c r="L107" s="29"/>
      <c r="M107" s="10"/>
      <c r="N107" s="54"/>
      <c r="O107" s="10">
        <v>4000</v>
      </c>
      <c r="P107" s="10"/>
      <c r="Q107" s="10" t="s">
        <v>771</v>
      </c>
      <c r="R107" s="10"/>
    </row>
    <row r="108" spans="1:26" ht="15.75" customHeight="1">
      <c r="A108" s="29">
        <v>4</v>
      </c>
      <c r="B108" s="29" t="s">
        <v>757</v>
      </c>
      <c r="C108" s="10"/>
      <c r="D108" s="10"/>
      <c r="E108" s="29"/>
      <c r="F108" s="66"/>
      <c r="G108" s="77"/>
      <c r="H108" s="29"/>
      <c r="I108" s="29"/>
      <c r="J108" s="68">
        <v>1000</v>
      </c>
      <c r="K108" s="78"/>
      <c r="L108" s="29"/>
      <c r="M108" s="29"/>
      <c r="N108" s="30"/>
      <c r="O108" s="29">
        <v>1000</v>
      </c>
      <c r="P108" s="10"/>
      <c r="Q108" s="10"/>
      <c r="R108" s="10"/>
    </row>
    <row r="109" spans="1:26" ht="15.75" customHeight="1">
      <c r="A109" s="29">
        <v>5</v>
      </c>
      <c r="B109" s="29" t="s">
        <v>772</v>
      </c>
      <c r="C109" s="29">
        <v>1000</v>
      </c>
      <c r="D109" s="29"/>
      <c r="E109" s="29"/>
      <c r="F109" s="68"/>
      <c r="G109" s="77">
        <v>1000</v>
      </c>
      <c r="H109" s="29"/>
      <c r="I109" s="29">
        <v>3000</v>
      </c>
      <c r="J109" s="68">
        <v>650</v>
      </c>
      <c r="K109" s="78"/>
      <c r="L109" s="90"/>
      <c r="M109" s="29"/>
      <c r="N109" s="30"/>
      <c r="O109" s="90">
        <v>5650</v>
      </c>
      <c r="P109" s="12"/>
      <c r="Q109" s="12"/>
      <c r="R109" s="10"/>
    </row>
    <row r="110" spans="1:26" ht="15.75" customHeight="1">
      <c r="A110" s="29">
        <v>6</v>
      </c>
      <c r="B110" s="29" t="s">
        <v>746</v>
      </c>
      <c r="C110" s="29"/>
      <c r="D110" s="29"/>
      <c r="E110" s="29"/>
      <c r="F110" s="68"/>
      <c r="G110" s="77">
        <v>1000</v>
      </c>
      <c r="H110" s="29"/>
      <c r="I110" s="29">
        <v>3000</v>
      </c>
      <c r="J110" s="68">
        <v>1000</v>
      </c>
      <c r="K110" s="78"/>
      <c r="L110" s="90"/>
      <c r="M110" s="29"/>
      <c r="N110" s="30"/>
      <c r="O110" s="90">
        <v>5000</v>
      </c>
      <c r="P110" s="12"/>
      <c r="Q110" s="12"/>
      <c r="R110" s="10"/>
    </row>
    <row r="111" spans="1:26" ht="15.75" customHeight="1">
      <c r="A111" s="29">
        <v>7</v>
      </c>
      <c r="B111" s="29" t="s">
        <v>233</v>
      </c>
      <c r="C111" s="29"/>
      <c r="D111" s="29"/>
      <c r="E111" s="29"/>
      <c r="F111" s="68"/>
      <c r="G111" s="77"/>
      <c r="H111" s="29"/>
      <c r="I111" s="29"/>
      <c r="J111" s="68">
        <v>1000</v>
      </c>
      <c r="K111" s="78"/>
      <c r="L111" s="90"/>
      <c r="M111" s="29"/>
      <c r="N111" s="30"/>
      <c r="O111" s="90">
        <v>1000</v>
      </c>
      <c r="P111" s="12"/>
      <c r="Q111" s="12"/>
      <c r="R111" s="10"/>
    </row>
    <row r="112" spans="1:26" ht="15.75" customHeight="1">
      <c r="A112" s="29">
        <v>8</v>
      </c>
      <c r="B112" s="29"/>
      <c r="C112" s="29"/>
      <c r="D112" s="29"/>
      <c r="E112" s="29"/>
      <c r="F112" s="68"/>
      <c r="G112" s="77"/>
      <c r="H112" s="29"/>
      <c r="I112" s="29"/>
      <c r="J112" s="68"/>
      <c r="K112" s="78"/>
      <c r="L112" s="90"/>
      <c r="M112" s="29"/>
      <c r="N112" s="30"/>
      <c r="O112" s="90"/>
      <c r="P112" s="12" t="s">
        <v>773</v>
      </c>
      <c r="Q112" s="12"/>
      <c r="R112" s="10"/>
    </row>
    <row r="113" spans="1:18" ht="15.75" customHeight="1">
      <c r="A113" s="29">
        <v>9</v>
      </c>
      <c r="B113" s="29"/>
      <c r="C113" s="29"/>
      <c r="D113" s="29"/>
      <c r="E113" s="29"/>
      <c r="F113" s="68"/>
      <c r="G113" s="77"/>
      <c r="H113" s="29"/>
      <c r="I113" s="29"/>
      <c r="J113" s="68"/>
      <c r="K113" s="78"/>
      <c r="L113" s="90"/>
      <c r="M113" s="29"/>
      <c r="N113" s="30"/>
      <c r="O113" s="90"/>
      <c r="P113" s="12"/>
      <c r="Q113" s="12"/>
      <c r="R113" s="10"/>
    </row>
    <row r="114" spans="1:18" ht="15.75" customHeight="1">
      <c r="A114" s="2"/>
      <c r="B114" s="3"/>
      <c r="C114" s="3">
        <f>SUM(C102:C113)</f>
        <v>4000</v>
      </c>
      <c r="D114" s="201">
        <f>SUM(D101:D113)</f>
        <v>0</v>
      </c>
      <c r="E114" s="202">
        <f t="shared" ref="E114:F114" si="9">SUM(E102:E113)</f>
        <v>0</v>
      </c>
      <c r="F114" s="5">
        <f t="shared" si="9"/>
        <v>0</v>
      </c>
      <c r="G114" s="245">
        <f>SUM(G105:G113)</f>
        <v>2400</v>
      </c>
      <c r="H114" s="3"/>
      <c r="I114" s="3">
        <f>SUM(I105:I113)</f>
        <v>15000</v>
      </c>
      <c r="J114" s="204">
        <f>SUM(J102:J113)</f>
        <v>4650</v>
      </c>
      <c r="K114" s="294">
        <f t="shared" ref="K114:L114" si="10">SUM(K105:K113)</f>
        <v>0</v>
      </c>
      <c r="L114" s="3">
        <f t="shared" si="10"/>
        <v>600</v>
      </c>
      <c r="M114" s="3">
        <f>SUM(M102:M113)</f>
        <v>0</v>
      </c>
      <c r="N114" s="3"/>
      <c r="O114" s="202">
        <v>26650</v>
      </c>
      <c r="P114" s="8">
        <v>29000</v>
      </c>
      <c r="Q114" s="206">
        <v>6250</v>
      </c>
      <c r="R114" s="207"/>
    </row>
    <row r="115" spans="1:18" ht="15.75" customHeight="1">
      <c r="A115" s="317" t="s">
        <v>774</v>
      </c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8"/>
      <c r="N115" s="318"/>
      <c r="O115" s="319"/>
      <c r="P115" s="33"/>
      <c r="Q115" s="72"/>
      <c r="R115" s="73"/>
    </row>
    <row r="116" spans="1:18" ht="15.75" customHeight="1">
      <c r="A116" s="2" t="s">
        <v>1</v>
      </c>
      <c r="B116" s="3" t="s">
        <v>2</v>
      </c>
      <c r="C116" s="3" t="s">
        <v>3</v>
      </c>
      <c r="D116" s="3" t="s">
        <v>4</v>
      </c>
      <c r="E116" s="3" t="s">
        <v>108</v>
      </c>
      <c r="F116" s="4" t="s">
        <v>109</v>
      </c>
      <c r="G116" s="5" t="s">
        <v>5</v>
      </c>
      <c r="H116" s="6" t="s">
        <v>6</v>
      </c>
      <c r="I116" s="3" t="s">
        <v>7</v>
      </c>
      <c r="J116" s="3" t="s">
        <v>8</v>
      </c>
      <c r="K116" s="3" t="s">
        <v>8</v>
      </c>
      <c r="L116" s="3" t="s">
        <v>9</v>
      </c>
      <c r="M116" s="3" t="s">
        <v>10</v>
      </c>
      <c r="N116" s="3"/>
      <c r="O116" s="7" t="s">
        <v>11</v>
      </c>
      <c r="P116" s="8" t="s">
        <v>12</v>
      </c>
      <c r="Q116" s="40" t="s">
        <v>13</v>
      </c>
      <c r="R116" s="10" t="s">
        <v>14</v>
      </c>
    </row>
    <row r="117" spans="1:18" ht="15.75" customHeight="1">
      <c r="A117" s="10"/>
      <c r="B117" s="12">
        <v>6250</v>
      </c>
      <c r="C117" s="10"/>
      <c r="D117" s="10"/>
      <c r="E117" s="10"/>
      <c r="F117" s="10"/>
      <c r="G117" s="10"/>
      <c r="H117" s="10"/>
      <c r="I117" s="10"/>
      <c r="J117" s="14" t="s">
        <v>15</v>
      </c>
      <c r="K117" s="53"/>
      <c r="L117" s="10"/>
      <c r="M117" s="10"/>
      <c r="N117" s="314" t="s">
        <v>454</v>
      </c>
      <c r="O117" s="315"/>
      <c r="P117" s="315"/>
      <c r="Q117" s="315"/>
      <c r="R117" s="316"/>
    </row>
    <row r="118" spans="1:18" ht="15.75" customHeight="1">
      <c r="A118" s="10"/>
      <c r="B118" s="314" t="s">
        <v>20</v>
      </c>
      <c r="C118" s="315"/>
      <c r="D118" s="315"/>
      <c r="E118" s="315"/>
      <c r="F118" s="316"/>
      <c r="G118" s="10"/>
      <c r="H118" s="10"/>
      <c r="I118" s="10"/>
      <c r="J118" s="41"/>
      <c r="K118" s="10"/>
      <c r="L118" s="12"/>
      <c r="M118" s="12"/>
      <c r="N118" s="12"/>
      <c r="O118" s="10"/>
      <c r="P118" s="10"/>
      <c r="Q118" s="15"/>
      <c r="R118" s="10"/>
    </row>
    <row r="119" spans="1:18" ht="15.75" customHeight="1">
      <c r="A119" s="10"/>
      <c r="B119" s="70"/>
      <c r="C119" s="70"/>
      <c r="D119" s="70"/>
      <c r="E119" s="70"/>
      <c r="F119" s="70"/>
      <c r="G119" s="10"/>
      <c r="H119" s="10"/>
      <c r="I119" s="10"/>
      <c r="J119" s="41"/>
      <c r="K119" s="10"/>
      <c r="L119" s="12"/>
      <c r="M119" s="12"/>
      <c r="N119" s="12"/>
      <c r="O119" s="10"/>
      <c r="P119" s="10"/>
      <c r="Q119" s="15"/>
      <c r="R119" s="10"/>
    </row>
    <row r="120" spans="1:18" ht="15.75" customHeight="1">
      <c r="A120" s="10">
        <v>1</v>
      </c>
      <c r="B120" s="16" t="s">
        <v>139</v>
      </c>
      <c r="C120" s="10"/>
      <c r="D120" s="10"/>
      <c r="E120" s="10"/>
      <c r="F120" s="41"/>
      <c r="G120" s="13"/>
      <c r="H120" s="10"/>
      <c r="I120" s="10"/>
      <c r="J120" s="41">
        <v>1300</v>
      </c>
      <c r="K120" s="53"/>
      <c r="L120" s="10">
        <v>850</v>
      </c>
      <c r="M120" s="71"/>
      <c r="N120" s="71"/>
      <c r="O120" s="55">
        <v>2150</v>
      </c>
      <c r="P120" s="10"/>
      <c r="Q120" s="15"/>
      <c r="R120" s="10"/>
    </row>
    <row r="121" spans="1:18" ht="15.75" customHeight="1">
      <c r="A121" s="16">
        <v>2</v>
      </c>
      <c r="B121" s="10" t="s">
        <v>233</v>
      </c>
      <c r="C121" s="10"/>
      <c r="D121" s="10"/>
      <c r="E121" s="10"/>
      <c r="F121" s="41"/>
      <c r="G121" s="13"/>
      <c r="H121" s="10"/>
      <c r="I121" s="10"/>
      <c r="J121" s="41">
        <v>1000</v>
      </c>
      <c r="K121" s="10"/>
      <c r="L121" s="10"/>
      <c r="M121" s="10"/>
      <c r="N121" s="121"/>
      <c r="O121" s="10">
        <v>1000</v>
      </c>
      <c r="P121" s="16"/>
      <c r="Q121" s="55"/>
      <c r="R121" s="16"/>
    </row>
    <row r="122" spans="1:18" ht="15.75" customHeight="1">
      <c r="A122" s="10">
        <v>3</v>
      </c>
      <c r="B122" s="29"/>
      <c r="C122" s="10"/>
      <c r="D122" s="10"/>
      <c r="E122" s="10"/>
      <c r="F122" s="41"/>
      <c r="G122" s="13"/>
      <c r="H122" s="10"/>
      <c r="I122" s="10"/>
      <c r="J122" s="41"/>
      <c r="K122" s="53"/>
      <c r="L122" s="10"/>
      <c r="M122" s="71"/>
      <c r="N122" s="71"/>
      <c r="O122" s="55"/>
      <c r="P122" s="10"/>
      <c r="Q122" s="15"/>
      <c r="R122" s="10"/>
    </row>
    <row r="123" spans="1:18" ht="15.75" customHeight="1">
      <c r="A123" s="10">
        <v>4</v>
      </c>
      <c r="B123" s="10"/>
      <c r="C123" s="29"/>
      <c r="D123" s="29"/>
      <c r="E123" s="29"/>
      <c r="F123" s="66"/>
      <c r="G123" s="66"/>
      <c r="H123" s="29"/>
      <c r="I123" s="29"/>
      <c r="J123" s="68"/>
      <c r="K123" s="78"/>
      <c r="L123" s="29"/>
      <c r="M123" s="10"/>
      <c r="N123" s="54"/>
      <c r="O123" s="24"/>
      <c r="P123" s="10"/>
      <c r="Q123" s="15"/>
      <c r="R123" s="10"/>
    </row>
    <row r="124" spans="1:18" ht="15.75" customHeight="1">
      <c r="A124" s="31"/>
      <c r="B124" s="33"/>
      <c r="C124" s="48">
        <f>SUM(C121:C123)</f>
        <v>0</v>
      </c>
      <c r="D124" s="48">
        <f t="shared" ref="D124:G124" si="11">SUM(D120:D123)</f>
        <v>0</v>
      </c>
      <c r="E124" s="33">
        <f t="shared" si="11"/>
        <v>0</v>
      </c>
      <c r="F124" s="34">
        <f t="shared" si="11"/>
        <v>0</v>
      </c>
      <c r="G124" s="34">
        <f t="shared" si="11"/>
        <v>0</v>
      </c>
      <c r="H124" s="33"/>
      <c r="I124" s="33">
        <f t="shared" ref="I124:L124" si="12">SUM(I120:I123)</f>
        <v>0</v>
      </c>
      <c r="J124" s="35">
        <f t="shared" si="12"/>
        <v>2300</v>
      </c>
      <c r="K124" s="80">
        <f t="shared" si="12"/>
        <v>0</v>
      </c>
      <c r="L124" s="48">
        <f t="shared" si="12"/>
        <v>850</v>
      </c>
      <c r="M124" s="33"/>
      <c r="N124" s="37"/>
      <c r="O124" s="48">
        <f>SUM(O120:O123)</f>
        <v>3150</v>
      </c>
      <c r="P124" s="33"/>
      <c r="Q124" s="51">
        <v>340</v>
      </c>
      <c r="R124" s="81"/>
    </row>
    <row r="125" spans="1:18" ht="15.75" customHeight="1">
      <c r="A125" s="317" t="s">
        <v>775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9"/>
      <c r="P125" s="33"/>
      <c r="Q125" s="91"/>
    </row>
    <row r="126" spans="1:18" ht="15.75" customHeight="1">
      <c r="A126" s="2" t="s">
        <v>1</v>
      </c>
      <c r="B126" s="3" t="s">
        <v>2</v>
      </c>
      <c r="C126" s="3" t="s">
        <v>3</v>
      </c>
      <c r="D126" s="3" t="s">
        <v>4</v>
      </c>
      <c r="E126" s="3" t="s">
        <v>108</v>
      </c>
      <c r="F126" s="4" t="s">
        <v>109</v>
      </c>
      <c r="G126" s="5" t="s">
        <v>5</v>
      </c>
      <c r="H126" s="6" t="s">
        <v>6</v>
      </c>
      <c r="I126" s="3" t="s">
        <v>7</v>
      </c>
      <c r="J126" s="3" t="s">
        <v>8</v>
      </c>
      <c r="K126" s="3" t="s">
        <v>8</v>
      </c>
      <c r="L126" s="3" t="s">
        <v>9</v>
      </c>
      <c r="M126" s="3" t="s">
        <v>10</v>
      </c>
      <c r="N126" s="3"/>
      <c r="O126" s="7" t="s">
        <v>11</v>
      </c>
      <c r="P126" s="8" t="s">
        <v>12</v>
      </c>
      <c r="Q126" s="9" t="s">
        <v>13</v>
      </c>
    </row>
    <row r="127" spans="1:18" ht="15.75" customHeight="1">
      <c r="A127" s="10"/>
      <c r="B127" s="12">
        <v>340</v>
      </c>
      <c r="C127" s="10"/>
      <c r="D127" s="10"/>
      <c r="E127" s="10"/>
      <c r="F127" s="10"/>
      <c r="G127" s="10"/>
      <c r="H127" s="10"/>
      <c r="I127" s="10"/>
      <c r="J127" s="14" t="s">
        <v>15</v>
      </c>
      <c r="K127" s="10"/>
      <c r="L127" s="10" t="s">
        <v>454</v>
      </c>
      <c r="M127" s="10"/>
      <c r="N127" s="10"/>
      <c r="O127" s="10"/>
      <c r="P127" s="10"/>
      <c r="Q127" s="15"/>
      <c r="R127" s="10"/>
    </row>
    <row r="128" spans="1:18" ht="15.75" customHeight="1">
      <c r="A128" s="10"/>
      <c r="B128" s="314" t="s">
        <v>755</v>
      </c>
      <c r="C128" s="315"/>
      <c r="D128" s="315"/>
      <c r="E128" s="315"/>
      <c r="F128" s="316"/>
      <c r="G128" s="10"/>
      <c r="H128" s="10"/>
      <c r="I128" s="10"/>
      <c r="J128" s="41"/>
      <c r="K128" s="10"/>
      <c r="L128" s="10"/>
      <c r="M128" s="10"/>
      <c r="N128" s="10"/>
      <c r="O128" s="10"/>
      <c r="P128" s="10"/>
      <c r="Q128" s="15"/>
      <c r="R128" s="10"/>
    </row>
    <row r="129" spans="1:18" ht="15.75" customHeight="1">
      <c r="A129" s="29"/>
      <c r="B129" s="70"/>
      <c r="C129" s="70"/>
      <c r="D129" s="70"/>
      <c r="E129" s="70"/>
      <c r="F129" s="70"/>
      <c r="G129" s="10"/>
      <c r="H129" s="10"/>
      <c r="I129" s="10"/>
      <c r="J129" s="41"/>
      <c r="K129" s="10"/>
      <c r="L129" s="10"/>
      <c r="M129" s="10"/>
      <c r="N129" s="10"/>
      <c r="O129" s="10"/>
      <c r="P129" s="10" t="s">
        <v>776</v>
      </c>
      <c r="Q129" s="15"/>
      <c r="R129" s="10"/>
    </row>
    <row r="130" spans="1:18" ht="15.75" customHeight="1">
      <c r="A130" s="29">
        <v>1</v>
      </c>
      <c r="B130" s="10" t="s">
        <v>777</v>
      </c>
      <c r="C130" s="16"/>
      <c r="D130" s="16"/>
      <c r="E130" s="16"/>
      <c r="F130" s="98"/>
      <c r="G130" s="99"/>
      <c r="H130" s="16"/>
      <c r="I130" s="16"/>
      <c r="J130" s="64">
        <v>1000</v>
      </c>
      <c r="K130" s="127"/>
      <c r="L130" s="16"/>
      <c r="M130" s="16"/>
      <c r="N130" s="124"/>
      <c r="O130" s="16">
        <v>1000</v>
      </c>
      <c r="P130" s="16"/>
      <c r="Q130" s="55"/>
      <c r="R130" s="10"/>
    </row>
    <row r="131" spans="1:18" ht="15.75" customHeight="1">
      <c r="A131" s="29">
        <v>2</v>
      </c>
      <c r="B131" s="97" t="s">
        <v>778</v>
      </c>
      <c r="C131" s="90">
        <v>1000</v>
      </c>
      <c r="D131" s="29"/>
      <c r="E131" s="29"/>
      <c r="F131" s="66"/>
      <c r="G131" s="66"/>
      <c r="H131" s="29"/>
      <c r="I131" s="29">
        <v>3000</v>
      </c>
      <c r="J131" s="64">
        <v>1000</v>
      </c>
      <c r="K131" s="127"/>
      <c r="L131" s="10">
        <v>450</v>
      </c>
      <c r="M131" s="10"/>
      <c r="N131" s="54"/>
      <c r="O131" s="24">
        <v>5450</v>
      </c>
      <c r="P131" s="15" t="s">
        <v>779</v>
      </c>
      <c r="Q131" s="15"/>
      <c r="R131" s="10"/>
    </row>
    <row r="132" spans="1:18" ht="15.75" customHeight="1">
      <c r="A132" s="29">
        <v>3</v>
      </c>
      <c r="B132" s="29" t="s">
        <v>780</v>
      </c>
      <c r="C132" s="29">
        <v>1000</v>
      </c>
      <c r="D132" s="29"/>
      <c r="E132" s="29"/>
      <c r="F132" s="66"/>
      <c r="G132" s="66"/>
      <c r="H132" s="29"/>
      <c r="I132" s="29">
        <v>3000</v>
      </c>
      <c r="J132" s="64">
        <v>650</v>
      </c>
      <c r="K132" s="127"/>
      <c r="L132" s="10">
        <v>400</v>
      </c>
      <c r="M132" s="10"/>
      <c r="N132" s="54"/>
      <c r="O132" s="24">
        <v>5050</v>
      </c>
      <c r="P132" s="29"/>
      <c r="Q132" s="63"/>
      <c r="R132" s="10"/>
    </row>
    <row r="133" spans="1:18" ht="15.75" customHeight="1">
      <c r="A133" s="29">
        <v>4</v>
      </c>
      <c r="B133" s="29" t="s">
        <v>325</v>
      </c>
      <c r="C133" s="29">
        <v>1000</v>
      </c>
      <c r="D133" s="29"/>
      <c r="E133" s="29"/>
      <c r="F133" s="29"/>
      <c r="G133" s="66"/>
      <c r="H133" s="29"/>
      <c r="I133" s="29">
        <v>3000</v>
      </c>
      <c r="J133" s="68">
        <v>1300</v>
      </c>
      <c r="K133" s="29"/>
      <c r="L133" s="29">
        <v>250</v>
      </c>
      <c r="M133" s="10"/>
      <c r="N133" s="54"/>
      <c r="O133" s="10">
        <v>5550</v>
      </c>
      <c r="P133" s="29"/>
      <c r="Q133" s="63"/>
      <c r="R133" s="10"/>
    </row>
    <row r="134" spans="1:18" ht="15.75" customHeight="1">
      <c r="A134" s="29">
        <v>5</v>
      </c>
      <c r="B134" s="29" t="s">
        <v>781</v>
      </c>
      <c r="C134" s="29"/>
      <c r="D134" s="29"/>
      <c r="E134" s="29"/>
      <c r="F134" s="66"/>
      <c r="G134" s="66">
        <v>400</v>
      </c>
      <c r="H134" s="29"/>
      <c r="I134" s="29"/>
      <c r="J134" s="68">
        <v>1100</v>
      </c>
      <c r="K134" s="29"/>
      <c r="L134" s="29">
        <v>400</v>
      </c>
      <c r="M134" s="29"/>
      <c r="N134" s="30" t="s">
        <v>782</v>
      </c>
      <c r="O134" s="29">
        <v>2550</v>
      </c>
      <c r="P134" s="29"/>
      <c r="Q134" s="63"/>
      <c r="R134" s="10"/>
    </row>
    <row r="135" spans="1:18" ht="15.75" customHeight="1">
      <c r="A135" s="29">
        <v>6</v>
      </c>
      <c r="B135" s="27" t="s">
        <v>251</v>
      </c>
      <c r="C135" s="22"/>
      <c r="D135" s="27"/>
      <c r="E135" s="22"/>
      <c r="F135" s="92"/>
      <c r="G135" s="77"/>
      <c r="H135" s="29"/>
      <c r="I135" s="29"/>
      <c r="J135" s="68">
        <v>1000</v>
      </c>
      <c r="K135" s="29"/>
      <c r="L135" s="29"/>
      <c r="M135" s="29"/>
      <c r="N135" s="30"/>
      <c r="O135" s="29">
        <v>1000</v>
      </c>
      <c r="P135" s="29"/>
      <c r="Q135" s="63"/>
      <c r="R135" s="10"/>
    </row>
    <row r="136" spans="1:18" ht="15.75" customHeight="1">
      <c r="A136" s="29"/>
      <c r="B136" s="29"/>
      <c r="C136" s="90"/>
      <c r="D136" s="29"/>
      <c r="E136" s="29"/>
      <c r="F136" s="109"/>
      <c r="G136" s="77"/>
      <c r="H136" s="29"/>
      <c r="I136" s="29"/>
      <c r="J136" s="68"/>
      <c r="K136" s="79"/>
      <c r="L136" s="29"/>
      <c r="M136" s="29"/>
      <c r="N136" s="29"/>
      <c r="O136" s="29"/>
      <c r="P136" s="10"/>
      <c r="Q136" s="10"/>
      <c r="R136" s="10"/>
    </row>
    <row r="137" spans="1:18" ht="15.75" customHeight="1">
      <c r="A137" s="31"/>
      <c r="B137" s="33"/>
      <c r="C137" s="33">
        <f>SUM(C130:C136)</f>
        <v>3000</v>
      </c>
      <c r="D137" s="33">
        <f>SUM(D129:D136)</f>
        <v>0</v>
      </c>
      <c r="E137" s="33">
        <f t="shared" ref="E137:G137" si="13">SUM(E130:E136)</f>
        <v>0</v>
      </c>
      <c r="F137" s="34">
        <f t="shared" si="13"/>
        <v>0</v>
      </c>
      <c r="G137" s="49">
        <f t="shared" si="13"/>
        <v>400</v>
      </c>
      <c r="H137" s="33"/>
      <c r="I137" s="33">
        <f t="shared" ref="I137:J137" si="14">SUM(I130:I136)</f>
        <v>9000</v>
      </c>
      <c r="J137" s="35">
        <f t="shared" si="14"/>
        <v>6050</v>
      </c>
      <c r="K137" s="36">
        <v>0</v>
      </c>
      <c r="L137" s="33">
        <f t="shared" ref="L137:M137" si="15">SUM(L130:L136)</f>
        <v>1500</v>
      </c>
      <c r="M137" s="33">
        <f t="shared" si="15"/>
        <v>0</v>
      </c>
      <c r="N137" s="33"/>
      <c r="O137" s="33">
        <f>SUM(O129:O136)</f>
        <v>20600</v>
      </c>
      <c r="P137" s="33">
        <v>17600</v>
      </c>
      <c r="Q137" s="51">
        <v>3340</v>
      </c>
      <c r="R137" s="10"/>
    </row>
    <row r="138" spans="1:18" ht="15.75" customHeight="1">
      <c r="A138" s="311" t="s">
        <v>783</v>
      </c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3"/>
      <c r="P138" s="10"/>
      <c r="Q138" s="10"/>
      <c r="R138" s="10"/>
    </row>
    <row r="139" spans="1:18" ht="15.75" customHeight="1">
      <c r="A139" s="2" t="s">
        <v>1</v>
      </c>
      <c r="B139" s="3" t="s">
        <v>2</v>
      </c>
      <c r="C139" s="3" t="s">
        <v>3</v>
      </c>
      <c r="D139" s="3" t="s">
        <v>52</v>
      </c>
      <c r="E139" s="3" t="s">
        <v>108</v>
      </c>
      <c r="F139" s="4" t="s">
        <v>109</v>
      </c>
      <c r="G139" s="93" t="s">
        <v>5</v>
      </c>
      <c r="H139" s="94" t="s">
        <v>6</v>
      </c>
      <c r="I139" s="3" t="s">
        <v>7</v>
      </c>
      <c r="J139" s="3" t="s">
        <v>8</v>
      </c>
      <c r="K139" s="3" t="s">
        <v>8</v>
      </c>
      <c r="L139" s="3" t="s">
        <v>9</v>
      </c>
      <c r="M139" s="3" t="s">
        <v>10</v>
      </c>
      <c r="N139" s="3"/>
      <c r="O139" s="95" t="s">
        <v>11</v>
      </c>
      <c r="P139" s="8" t="s">
        <v>12</v>
      </c>
      <c r="Q139" s="9" t="s">
        <v>13</v>
      </c>
      <c r="R139" s="10"/>
    </row>
    <row r="140" spans="1:18" ht="15.75" customHeight="1">
      <c r="A140" s="10"/>
      <c r="B140" s="12">
        <v>3340</v>
      </c>
      <c r="C140" s="10"/>
      <c r="D140" s="10"/>
      <c r="E140" s="10"/>
      <c r="F140" s="10"/>
      <c r="G140" s="10"/>
      <c r="H140" s="10"/>
      <c r="I140" s="10"/>
      <c r="J140" s="14" t="s">
        <v>15</v>
      </c>
      <c r="K140" s="96"/>
      <c r="L140" s="10" t="s">
        <v>53</v>
      </c>
      <c r="M140" s="10"/>
      <c r="N140" s="10"/>
      <c r="O140" s="10"/>
      <c r="P140" s="10"/>
      <c r="Q140" s="15"/>
      <c r="R140" s="10"/>
    </row>
    <row r="141" spans="1:18" ht="15.75" customHeight="1">
      <c r="A141" s="10"/>
      <c r="B141" s="314" t="s">
        <v>20</v>
      </c>
      <c r="C141" s="315"/>
      <c r="D141" s="315"/>
      <c r="E141" s="315"/>
      <c r="F141" s="316"/>
      <c r="G141" s="10"/>
      <c r="H141" s="10"/>
      <c r="I141" s="10"/>
      <c r="J141" s="19"/>
      <c r="K141" s="41"/>
      <c r="L141" s="12"/>
      <c r="M141" s="12"/>
      <c r="N141" s="12"/>
      <c r="O141" s="10"/>
      <c r="P141" s="10"/>
      <c r="Q141" s="15"/>
      <c r="R141" s="10"/>
    </row>
    <row r="142" spans="1:18" ht="15.75" customHeight="1">
      <c r="A142" s="10">
        <v>1</v>
      </c>
      <c r="B142" s="97" t="s">
        <v>784</v>
      </c>
      <c r="C142" s="90"/>
      <c r="D142" s="29"/>
      <c r="E142" s="29"/>
      <c r="F142" s="66"/>
      <c r="G142" s="66"/>
      <c r="H142" s="29"/>
      <c r="I142" s="29"/>
      <c r="J142" s="64">
        <v>1000</v>
      </c>
      <c r="K142" s="127"/>
      <c r="L142" s="10">
        <v>600</v>
      </c>
      <c r="M142" s="10"/>
      <c r="N142" s="54"/>
      <c r="O142" s="24">
        <v>1600</v>
      </c>
      <c r="P142" s="10"/>
      <c r="Q142" s="15"/>
      <c r="R142" s="10"/>
    </row>
    <row r="143" spans="1:18" ht="15.75" customHeight="1">
      <c r="A143" s="16">
        <v>2</v>
      </c>
      <c r="B143" s="16" t="s">
        <v>781</v>
      </c>
      <c r="C143" s="90"/>
      <c r="D143" s="29"/>
      <c r="E143" s="29"/>
      <c r="F143" s="66"/>
      <c r="G143" s="66">
        <v>400</v>
      </c>
      <c r="H143" s="29"/>
      <c r="I143" s="29"/>
      <c r="J143" s="64">
        <v>1100</v>
      </c>
      <c r="K143" s="127"/>
      <c r="L143" s="10">
        <v>600</v>
      </c>
      <c r="M143" s="10"/>
      <c r="N143" s="54" t="s">
        <v>785</v>
      </c>
      <c r="O143" s="24">
        <v>1750</v>
      </c>
      <c r="P143" s="16"/>
      <c r="Q143" s="16"/>
      <c r="R143" s="10"/>
    </row>
    <row r="144" spans="1:18" ht="15.75" customHeight="1">
      <c r="A144" s="29">
        <v>3</v>
      </c>
      <c r="B144" s="16"/>
      <c r="C144" s="90"/>
      <c r="D144" s="29"/>
      <c r="E144" s="29"/>
      <c r="F144" s="66"/>
      <c r="G144" s="77"/>
      <c r="H144" s="29"/>
      <c r="I144" s="29"/>
      <c r="J144" s="68"/>
      <c r="K144" s="29"/>
      <c r="L144" s="29"/>
      <c r="M144" s="29"/>
      <c r="N144" s="30"/>
      <c r="O144" s="29"/>
      <c r="P144" s="16"/>
      <c r="Q144" s="16"/>
      <c r="R144" s="10"/>
    </row>
    <row r="145" spans="1:26" ht="15.75" customHeight="1">
      <c r="A145" s="31"/>
      <c r="B145" s="32"/>
      <c r="C145" s="33">
        <f t="shared" ref="C145:E145" si="16">SUM(C142:C144)</f>
        <v>0</v>
      </c>
      <c r="D145" s="33">
        <f t="shared" si="16"/>
        <v>0</v>
      </c>
      <c r="E145" s="33">
        <f t="shared" si="16"/>
        <v>0</v>
      </c>
      <c r="F145" s="33"/>
      <c r="G145" s="34">
        <f>SUM(G142:G144)</f>
        <v>400</v>
      </c>
      <c r="H145" s="33"/>
      <c r="I145" s="33">
        <f t="shared" ref="I145:J145" si="17">SUM(I142:I144)</f>
        <v>0</v>
      </c>
      <c r="J145" s="35">
        <f t="shared" si="17"/>
        <v>2100</v>
      </c>
      <c r="K145" s="36"/>
      <c r="L145" s="33">
        <v>1200</v>
      </c>
      <c r="M145" s="37"/>
      <c r="N145" s="33"/>
      <c r="O145" s="33">
        <f>SUM(O141:O144)</f>
        <v>3350</v>
      </c>
      <c r="P145" s="38"/>
      <c r="Q145" s="39">
        <v>6690</v>
      </c>
      <c r="R145" s="29"/>
    </row>
    <row r="146" spans="1:26" ht="15.75" customHeight="1">
      <c r="A146" s="317" t="s">
        <v>786</v>
      </c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18"/>
      <c r="N146" s="318"/>
      <c r="O146" s="319"/>
      <c r="P146" s="29"/>
      <c r="Q146" s="63"/>
      <c r="R146" s="29"/>
    </row>
    <row r="147" spans="1:26" ht="15.75" customHeight="1">
      <c r="A147" s="2" t="s">
        <v>1</v>
      </c>
      <c r="B147" s="3" t="s">
        <v>2</v>
      </c>
      <c r="C147" s="3" t="s">
        <v>3</v>
      </c>
      <c r="D147" s="3" t="s">
        <v>4</v>
      </c>
      <c r="E147" s="3" t="s">
        <v>108</v>
      </c>
      <c r="F147" s="4" t="s">
        <v>109</v>
      </c>
      <c r="G147" s="93" t="s">
        <v>5</v>
      </c>
      <c r="H147" s="94" t="s">
        <v>6</v>
      </c>
      <c r="I147" s="3" t="s">
        <v>7</v>
      </c>
      <c r="J147" s="3" t="s">
        <v>8</v>
      </c>
      <c r="K147" s="3" t="s">
        <v>8</v>
      </c>
      <c r="L147" s="3" t="s">
        <v>9</v>
      </c>
      <c r="M147" s="3" t="s">
        <v>10</v>
      </c>
      <c r="N147" s="3"/>
      <c r="O147" s="95" t="s">
        <v>11</v>
      </c>
      <c r="P147" s="8" t="s">
        <v>12</v>
      </c>
      <c r="Q147" s="9" t="s">
        <v>13</v>
      </c>
      <c r="R147" s="29"/>
    </row>
    <row r="148" spans="1:26" ht="15.75" customHeight="1">
      <c r="A148" s="10"/>
      <c r="B148" s="12">
        <v>6690</v>
      </c>
      <c r="C148" s="10"/>
      <c r="D148" s="10"/>
      <c r="E148" s="10"/>
      <c r="F148" s="10"/>
      <c r="G148" s="10"/>
      <c r="H148" s="10"/>
      <c r="I148" s="10"/>
      <c r="J148" s="14" t="s">
        <v>15</v>
      </c>
      <c r="K148" s="10"/>
      <c r="L148" s="10" t="s">
        <v>454</v>
      </c>
      <c r="M148" s="10"/>
      <c r="N148" s="10"/>
      <c r="O148" s="10"/>
      <c r="P148" s="10" t="s">
        <v>787</v>
      </c>
      <c r="Q148" s="15"/>
      <c r="R148" s="10"/>
    </row>
    <row r="149" spans="1:26" ht="15.75" customHeight="1">
      <c r="A149" s="10"/>
      <c r="B149" s="314" t="s">
        <v>20</v>
      </c>
      <c r="C149" s="315"/>
      <c r="D149" s="315"/>
      <c r="E149" s="315"/>
      <c r="F149" s="316"/>
      <c r="G149" s="10"/>
      <c r="H149" s="10"/>
      <c r="I149" s="10"/>
      <c r="J149" s="53"/>
      <c r="K149" s="10"/>
      <c r="L149" s="10"/>
      <c r="M149" s="10"/>
      <c r="N149" s="10"/>
      <c r="O149" s="10"/>
      <c r="P149" s="10"/>
      <c r="Q149" s="10"/>
      <c r="R149" s="10"/>
    </row>
    <row r="150" spans="1:26" ht="15.75" customHeight="1">
      <c r="A150" s="16">
        <v>1</v>
      </c>
      <c r="B150" s="16" t="s">
        <v>777</v>
      </c>
      <c r="C150" s="16"/>
      <c r="D150" s="29"/>
      <c r="E150" s="29"/>
      <c r="F150" s="66"/>
      <c r="G150" s="66"/>
      <c r="H150" s="29"/>
      <c r="I150" s="29"/>
      <c r="J150" s="64">
        <v>1000</v>
      </c>
      <c r="K150" s="127"/>
      <c r="L150" s="10"/>
      <c r="M150" s="10"/>
      <c r="N150" s="54"/>
      <c r="O150" s="24">
        <v>1000</v>
      </c>
      <c r="P150" s="10" t="s">
        <v>788</v>
      </c>
      <c r="Q150" s="16"/>
      <c r="R150" s="10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0">
        <v>2</v>
      </c>
      <c r="B151" s="10" t="s">
        <v>784</v>
      </c>
      <c r="C151" s="29"/>
      <c r="D151" s="10"/>
      <c r="E151" s="10"/>
      <c r="F151" s="13"/>
      <c r="G151" s="75"/>
      <c r="H151" s="10"/>
      <c r="I151" s="10"/>
      <c r="J151" s="41">
        <v>1000</v>
      </c>
      <c r="K151" s="10"/>
      <c r="L151" s="10">
        <v>600</v>
      </c>
      <c r="M151" s="10"/>
      <c r="N151" s="54"/>
      <c r="O151" s="10">
        <v>1600</v>
      </c>
      <c r="P151" s="16"/>
      <c r="Q151" s="10"/>
      <c r="R151" s="29"/>
    </row>
    <row r="152" spans="1:26" ht="15.75" customHeight="1">
      <c r="A152" s="29">
        <v>3</v>
      </c>
      <c r="B152" s="29" t="s">
        <v>789</v>
      </c>
      <c r="C152" s="29">
        <v>1000</v>
      </c>
      <c r="D152" s="29"/>
      <c r="E152" s="29"/>
      <c r="F152" s="66"/>
      <c r="G152" s="66">
        <v>700</v>
      </c>
      <c r="H152" s="29"/>
      <c r="I152" s="29"/>
      <c r="J152" s="68"/>
      <c r="K152" s="29"/>
      <c r="L152" s="29"/>
      <c r="M152" s="29"/>
      <c r="N152" s="30"/>
      <c r="O152" s="29">
        <v>1700</v>
      </c>
      <c r="P152" s="10"/>
      <c r="Q152" s="30"/>
      <c r="R152" s="29"/>
    </row>
    <row r="153" spans="1:26" ht="15.75" customHeight="1">
      <c r="A153" s="29">
        <v>4</v>
      </c>
      <c r="B153" s="29" t="s">
        <v>780</v>
      </c>
      <c r="C153" s="29">
        <v>1000</v>
      </c>
      <c r="D153" s="29"/>
      <c r="E153" s="29"/>
      <c r="F153" s="66"/>
      <c r="G153" s="66"/>
      <c r="H153" s="29"/>
      <c r="I153" s="29">
        <v>3000</v>
      </c>
      <c r="J153" s="68">
        <v>650</v>
      </c>
      <c r="K153" s="29"/>
      <c r="L153" s="29">
        <v>400</v>
      </c>
      <c r="M153" s="29"/>
      <c r="N153" s="30" t="s">
        <v>790</v>
      </c>
      <c r="O153" s="29">
        <v>5500</v>
      </c>
      <c r="P153" s="29"/>
      <c r="Q153" s="30"/>
      <c r="R153" s="29"/>
    </row>
    <row r="154" spans="1:26" ht="15.75" customHeight="1">
      <c r="A154" s="29">
        <v>5</v>
      </c>
      <c r="B154" s="29" t="s">
        <v>781</v>
      </c>
      <c r="C154" s="90"/>
      <c r="D154" s="29"/>
      <c r="E154" s="29"/>
      <c r="F154" s="66"/>
      <c r="G154" s="77">
        <v>400</v>
      </c>
      <c r="H154" s="29"/>
      <c r="I154" s="29"/>
      <c r="J154" s="68">
        <v>1100</v>
      </c>
      <c r="K154" s="29"/>
      <c r="L154" s="29">
        <v>400</v>
      </c>
      <c r="M154" s="29"/>
      <c r="N154" s="30" t="s">
        <v>791</v>
      </c>
      <c r="O154" s="29">
        <v>1600</v>
      </c>
      <c r="P154" s="29"/>
      <c r="Q154" s="30"/>
      <c r="R154" s="29"/>
    </row>
    <row r="155" spans="1:26" ht="15.75" customHeight="1">
      <c r="A155" s="29">
        <v>6</v>
      </c>
      <c r="B155" s="29" t="s">
        <v>18</v>
      </c>
      <c r="C155" s="259"/>
      <c r="D155" s="16"/>
      <c r="E155" s="16"/>
      <c r="F155" s="16"/>
      <c r="G155" s="98"/>
      <c r="H155" s="16"/>
      <c r="I155" s="16"/>
      <c r="J155" s="64">
        <v>1000</v>
      </c>
      <c r="K155" s="127"/>
      <c r="L155" s="16"/>
      <c r="M155" s="10"/>
      <c r="N155" s="54"/>
      <c r="O155" s="10">
        <v>1000</v>
      </c>
      <c r="P155" s="29"/>
      <c r="Q155" s="30"/>
      <c r="R155" s="29"/>
    </row>
    <row r="156" spans="1:26" ht="15.75" customHeight="1">
      <c r="A156" s="29">
        <v>7</v>
      </c>
      <c r="B156" s="29"/>
      <c r="C156" s="161"/>
      <c r="D156" s="97"/>
      <c r="E156" s="97"/>
      <c r="F156" s="97"/>
      <c r="G156" s="159"/>
      <c r="H156" s="97"/>
      <c r="I156" s="97"/>
      <c r="J156" s="129"/>
      <c r="K156" s="160"/>
      <c r="L156" s="97"/>
      <c r="M156" s="29"/>
      <c r="N156" s="30"/>
      <c r="O156" s="29"/>
      <c r="P156" s="29"/>
      <c r="Q156" s="30"/>
      <c r="R156" s="29"/>
    </row>
    <row r="157" spans="1:26" ht="15.75" customHeight="1">
      <c r="A157" s="29">
        <v>8</v>
      </c>
      <c r="B157" s="29"/>
      <c r="C157" s="161"/>
      <c r="D157" s="97"/>
      <c r="E157" s="97"/>
      <c r="F157" s="97"/>
      <c r="G157" s="159"/>
      <c r="H157" s="97"/>
      <c r="I157" s="97"/>
      <c r="J157" s="129"/>
      <c r="K157" s="160"/>
      <c r="L157" s="97"/>
      <c r="M157" s="29"/>
      <c r="N157" s="30"/>
      <c r="O157" s="29"/>
      <c r="P157" s="29"/>
      <c r="Q157" s="30"/>
      <c r="R157" s="29"/>
    </row>
    <row r="158" spans="1:26" ht="15.75" customHeight="1">
      <c r="A158" s="29"/>
      <c r="B158" s="29"/>
      <c r="C158" s="29"/>
      <c r="D158" s="29"/>
      <c r="E158" s="29"/>
      <c r="F158" s="66"/>
      <c r="G158" s="77"/>
      <c r="H158" s="29"/>
      <c r="I158" s="29"/>
      <c r="J158" s="68"/>
      <c r="K158" s="29"/>
      <c r="L158" s="29"/>
      <c r="M158" s="29"/>
      <c r="N158" s="30"/>
      <c r="O158" s="29"/>
      <c r="P158" s="29"/>
      <c r="Q158" s="10"/>
      <c r="R158" s="29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31"/>
      <c r="B159" s="33"/>
      <c r="C159" s="33">
        <f t="shared" ref="C159:E159" si="18">SUM(C150:C158)</f>
        <v>2000</v>
      </c>
      <c r="D159" s="33">
        <f t="shared" si="18"/>
        <v>0</v>
      </c>
      <c r="E159" s="33">
        <f t="shared" si="18"/>
        <v>0</v>
      </c>
      <c r="F159" s="34"/>
      <c r="G159" s="49">
        <f>SUM(G150:G158)</f>
        <v>1100</v>
      </c>
      <c r="H159" s="33"/>
      <c r="I159" s="33">
        <f t="shared" ref="I159:J159" si="19">SUM(I150:I158)</f>
        <v>3000</v>
      </c>
      <c r="J159" s="35">
        <f t="shared" si="19"/>
        <v>4750</v>
      </c>
      <c r="K159" s="33"/>
      <c r="L159" s="33">
        <f t="shared" ref="L159:M159" si="20">SUM(L150:L158)</f>
        <v>1400</v>
      </c>
      <c r="M159" s="33">
        <f t="shared" si="20"/>
        <v>0</v>
      </c>
      <c r="N159" s="33"/>
      <c r="O159" s="33">
        <f>SUM(O149:O158)</f>
        <v>12400</v>
      </c>
      <c r="P159" s="38">
        <v>14556</v>
      </c>
      <c r="Q159" s="39">
        <v>4534</v>
      </c>
      <c r="R159" s="29"/>
    </row>
    <row r="160" spans="1:26" ht="15.75" customHeight="1">
      <c r="A160" s="317" t="s">
        <v>792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9"/>
      <c r="P160" s="16"/>
      <c r="Q160" s="16"/>
      <c r="R160" s="10"/>
    </row>
    <row r="161" spans="1:18" ht="15.75" customHeight="1">
      <c r="A161" s="2" t="s">
        <v>1</v>
      </c>
      <c r="B161" s="3" t="s">
        <v>2</v>
      </c>
      <c r="C161" s="3" t="s">
        <v>3</v>
      </c>
      <c r="D161" s="3" t="s">
        <v>4</v>
      </c>
      <c r="E161" s="3" t="s">
        <v>108</v>
      </c>
      <c r="F161" s="4" t="s">
        <v>109</v>
      </c>
      <c r="G161" s="5" t="s">
        <v>5</v>
      </c>
      <c r="H161" s="6" t="s">
        <v>6</v>
      </c>
      <c r="I161" s="3" t="s">
        <v>7</v>
      </c>
      <c r="J161" s="3" t="s">
        <v>8</v>
      </c>
      <c r="K161" s="3" t="s">
        <v>8</v>
      </c>
      <c r="L161" s="3" t="s">
        <v>9</v>
      </c>
      <c r="M161" s="3" t="s">
        <v>10</v>
      </c>
      <c r="N161" s="3"/>
      <c r="O161" s="7" t="s">
        <v>11</v>
      </c>
      <c r="P161" s="8" t="s">
        <v>12</v>
      </c>
      <c r="Q161" s="9" t="s">
        <v>13</v>
      </c>
      <c r="R161" s="10"/>
    </row>
    <row r="162" spans="1:18" ht="15.75" customHeight="1">
      <c r="A162" s="10"/>
      <c r="B162" s="12">
        <v>4534</v>
      </c>
      <c r="C162" s="10"/>
      <c r="D162" s="10"/>
      <c r="E162" s="10"/>
      <c r="F162" s="10"/>
      <c r="G162" s="13"/>
      <c r="H162" s="10"/>
      <c r="I162" s="10"/>
      <c r="J162" s="14" t="s">
        <v>15</v>
      </c>
      <c r="K162" s="52"/>
      <c r="L162" s="10" t="s">
        <v>454</v>
      </c>
      <c r="M162" s="10"/>
      <c r="N162" s="10"/>
      <c r="O162" s="10"/>
      <c r="P162" s="10"/>
      <c r="Q162" s="10"/>
      <c r="R162" s="10"/>
    </row>
    <row r="163" spans="1:18" ht="15.75" customHeight="1">
      <c r="A163" s="10"/>
      <c r="B163" s="314" t="s">
        <v>20</v>
      </c>
      <c r="C163" s="315"/>
      <c r="D163" s="315"/>
      <c r="E163" s="315"/>
      <c r="F163" s="316"/>
      <c r="G163" s="13"/>
      <c r="H163" s="10"/>
      <c r="I163" s="10"/>
      <c r="J163" s="53"/>
      <c r="K163" s="10"/>
      <c r="L163" s="12"/>
      <c r="M163" s="12"/>
      <c r="N163" s="12"/>
      <c r="O163" s="10"/>
      <c r="P163" s="10"/>
      <c r="Q163" s="10"/>
      <c r="R163" s="29"/>
    </row>
    <row r="164" spans="1:18" ht="15.75" customHeight="1">
      <c r="A164" s="10"/>
      <c r="B164" s="70"/>
      <c r="C164" s="70"/>
      <c r="D164" s="101"/>
      <c r="E164" s="70"/>
      <c r="F164" s="70"/>
      <c r="G164" s="13"/>
      <c r="H164" s="10"/>
      <c r="I164" s="10"/>
      <c r="J164" s="53"/>
      <c r="K164" s="10"/>
      <c r="L164" s="12"/>
      <c r="M164" s="12"/>
      <c r="N164" s="12"/>
      <c r="O164" s="10"/>
      <c r="P164" s="10" t="s">
        <v>793</v>
      </c>
      <c r="Q164" s="10"/>
      <c r="R164" s="29"/>
    </row>
    <row r="165" spans="1:18" ht="15.75" customHeight="1">
      <c r="A165" s="10">
        <v>1</v>
      </c>
      <c r="B165" s="16" t="s">
        <v>794</v>
      </c>
      <c r="C165" s="10">
        <v>2000</v>
      </c>
      <c r="D165" s="10"/>
      <c r="E165" s="10"/>
      <c r="F165" s="41"/>
      <c r="G165" s="13">
        <v>400</v>
      </c>
      <c r="H165" s="10"/>
      <c r="I165" s="10">
        <v>3000</v>
      </c>
      <c r="J165" s="64">
        <v>1000</v>
      </c>
      <c r="K165" s="53"/>
      <c r="L165" s="10">
        <v>600</v>
      </c>
      <c r="M165" s="71"/>
      <c r="N165" s="71"/>
      <c r="O165" s="55">
        <v>7000</v>
      </c>
      <c r="P165" s="55"/>
      <c r="Q165" s="102"/>
      <c r="R165" s="29"/>
    </row>
    <row r="166" spans="1:18" ht="15.75" customHeight="1">
      <c r="A166" s="10">
        <v>2</v>
      </c>
      <c r="B166" s="10" t="s">
        <v>795</v>
      </c>
      <c r="C166" s="10">
        <v>2000</v>
      </c>
      <c r="D166" s="10"/>
      <c r="E166" s="10"/>
      <c r="F166" s="41"/>
      <c r="G166" s="13"/>
      <c r="H166" s="10"/>
      <c r="I166" s="10">
        <v>3000</v>
      </c>
      <c r="J166" s="41">
        <v>1000</v>
      </c>
      <c r="K166" s="10"/>
      <c r="L166" s="10"/>
      <c r="M166" s="10"/>
      <c r="N166" s="121"/>
      <c r="O166" s="10">
        <v>6000</v>
      </c>
      <c r="P166" s="24"/>
      <c r="Q166" s="102"/>
      <c r="R166" s="10"/>
    </row>
    <row r="167" spans="1:18" ht="15.75" customHeight="1">
      <c r="A167" s="10">
        <v>3</v>
      </c>
      <c r="B167" s="27" t="s">
        <v>796</v>
      </c>
      <c r="C167" s="21">
        <v>1000</v>
      </c>
      <c r="D167" s="10"/>
      <c r="E167" s="10"/>
      <c r="F167" s="41"/>
      <c r="G167" s="13"/>
      <c r="H167" s="10"/>
      <c r="I167" s="10"/>
      <c r="J167" s="68"/>
      <c r="K167" s="10"/>
      <c r="L167" s="10"/>
      <c r="M167" s="10"/>
      <c r="N167" s="121"/>
      <c r="O167" s="10">
        <v>1000</v>
      </c>
      <c r="P167" s="24"/>
      <c r="Q167" s="102"/>
      <c r="R167" s="10"/>
    </row>
    <row r="168" spans="1:18" ht="15.75" customHeight="1">
      <c r="A168" s="29">
        <v>4</v>
      </c>
      <c r="B168" s="104" t="s">
        <v>781</v>
      </c>
      <c r="C168" s="90"/>
      <c r="D168" s="29"/>
      <c r="E168" s="29"/>
      <c r="F168" s="66"/>
      <c r="G168" s="77">
        <v>400</v>
      </c>
      <c r="H168" s="29"/>
      <c r="I168" s="29"/>
      <c r="J168" s="68">
        <v>1100</v>
      </c>
      <c r="K168" s="29"/>
      <c r="L168" s="29"/>
      <c r="M168" s="29"/>
      <c r="N168" s="30"/>
      <c r="O168" s="29">
        <v>1500</v>
      </c>
      <c r="P168" s="90"/>
      <c r="Q168" s="102"/>
      <c r="R168" s="10"/>
    </row>
    <row r="169" spans="1:18" ht="15.75" customHeight="1">
      <c r="A169" s="29">
        <v>5</v>
      </c>
      <c r="B169" s="10" t="s">
        <v>137</v>
      </c>
      <c r="C169" s="29"/>
      <c r="D169" s="10"/>
      <c r="E169" s="10"/>
      <c r="F169" s="41"/>
      <c r="G169" s="13"/>
      <c r="H169" s="10"/>
      <c r="I169" s="10"/>
      <c r="J169" s="68">
        <v>1100</v>
      </c>
      <c r="K169" s="29"/>
      <c r="L169" s="29"/>
      <c r="M169" s="29"/>
      <c r="N169" s="30"/>
      <c r="O169" s="29">
        <v>1100</v>
      </c>
      <c r="P169" s="90"/>
      <c r="Q169" s="102"/>
      <c r="R169" s="29"/>
    </row>
    <row r="170" spans="1:18" ht="15.75" customHeight="1">
      <c r="A170" s="29">
        <v>6</v>
      </c>
      <c r="B170" s="104" t="s">
        <v>797</v>
      </c>
      <c r="C170" s="105"/>
      <c r="D170" s="105"/>
      <c r="E170" s="106"/>
      <c r="F170" s="106"/>
      <c r="G170" s="109">
        <v>1000</v>
      </c>
      <c r="H170" s="90"/>
      <c r="I170" s="90"/>
      <c r="J170" s="64"/>
      <c r="K170" s="90"/>
      <c r="L170" s="90"/>
      <c r="M170" s="90"/>
      <c r="N170" s="90"/>
      <c r="O170" s="90">
        <v>1000</v>
      </c>
      <c r="P170" s="90"/>
      <c r="Q170" s="102"/>
      <c r="R170" s="29"/>
    </row>
    <row r="171" spans="1:18" ht="15.75" customHeight="1">
      <c r="A171" s="29">
        <v>7</v>
      </c>
      <c r="B171" s="29" t="s">
        <v>798</v>
      </c>
      <c r="C171" s="29">
        <v>1000</v>
      </c>
      <c r="D171" s="29"/>
      <c r="E171" s="29"/>
      <c r="F171" s="29"/>
      <c r="G171" s="66"/>
      <c r="H171" s="29"/>
      <c r="I171" s="29"/>
      <c r="J171" s="129"/>
      <c r="K171" s="79"/>
      <c r="L171" s="29"/>
      <c r="M171" s="29"/>
      <c r="N171" s="30"/>
      <c r="O171" s="29">
        <v>1000</v>
      </c>
      <c r="P171" s="29"/>
      <c r="Q171" s="162"/>
      <c r="R171" s="29"/>
    </row>
    <row r="172" spans="1:18" ht="15.75" customHeight="1">
      <c r="A172" s="31"/>
      <c r="B172" s="33"/>
      <c r="C172" s="33">
        <f t="shared" ref="C172:D172" si="21">SUM(C165:C171)</f>
        <v>6000</v>
      </c>
      <c r="D172" s="33">
        <f t="shared" si="21"/>
        <v>0</v>
      </c>
      <c r="E172" s="33"/>
      <c r="F172" s="33"/>
      <c r="G172" s="34">
        <f>SUM(G165:G171)</f>
        <v>1800</v>
      </c>
      <c r="H172" s="33"/>
      <c r="I172" s="33">
        <f t="shared" ref="I172:J172" si="22">SUM(I165:I171)</f>
        <v>6000</v>
      </c>
      <c r="J172" s="35">
        <f t="shared" si="22"/>
        <v>4200</v>
      </c>
      <c r="K172" s="36"/>
      <c r="L172" s="33">
        <f>SUM(L166:L171)</f>
        <v>0</v>
      </c>
      <c r="M172" s="33">
        <f>SUM(M165:M171)</f>
        <v>0</v>
      </c>
      <c r="N172" s="33"/>
      <c r="O172" s="33">
        <v>17600</v>
      </c>
      <c r="P172" s="33">
        <v>18000</v>
      </c>
      <c r="Q172" s="69">
        <v>4134</v>
      </c>
      <c r="R172" s="29"/>
    </row>
    <row r="173" spans="1:18" ht="15.75" customHeight="1">
      <c r="A173" s="317" t="s">
        <v>799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9"/>
      <c r="P173" s="24"/>
      <c r="Q173" s="102"/>
      <c r="R173" s="10"/>
    </row>
    <row r="174" spans="1:18" ht="15.75" customHeight="1">
      <c r="A174" s="2" t="s">
        <v>1</v>
      </c>
      <c r="B174" s="107" t="s">
        <v>2</v>
      </c>
      <c r="C174" s="107" t="s">
        <v>3</v>
      </c>
      <c r="D174" s="3" t="s">
        <v>4</v>
      </c>
      <c r="E174" s="107" t="s">
        <v>108</v>
      </c>
      <c r="F174" s="4" t="s">
        <v>109</v>
      </c>
      <c r="G174" s="5" t="s">
        <v>5</v>
      </c>
      <c r="H174" s="6" t="s">
        <v>6</v>
      </c>
      <c r="I174" s="3" t="s">
        <v>7</v>
      </c>
      <c r="J174" s="3" t="s">
        <v>8</v>
      </c>
      <c r="K174" s="3" t="s">
        <v>8</v>
      </c>
      <c r="L174" s="3" t="s">
        <v>9</v>
      </c>
      <c r="M174" s="3" t="s">
        <v>10</v>
      </c>
      <c r="N174" s="3"/>
      <c r="O174" s="7" t="s">
        <v>11</v>
      </c>
      <c r="P174" s="8" t="s">
        <v>12</v>
      </c>
      <c r="Q174" s="108" t="s">
        <v>13</v>
      </c>
      <c r="R174" s="29"/>
    </row>
    <row r="175" spans="1:18" ht="15.75" customHeight="1">
      <c r="A175" s="10"/>
      <c r="B175" s="12">
        <v>4134</v>
      </c>
      <c r="C175" s="10"/>
      <c r="D175" s="10"/>
      <c r="E175" s="10"/>
      <c r="F175" s="10"/>
      <c r="G175" s="13"/>
      <c r="H175" s="10"/>
      <c r="I175" s="10"/>
      <c r="J175" s="14" t="s">
        <v>15</v>
      </c>
      <c r="K175" s="52"/>
      <c r="L175" s="10" t="s">
        <v>454</v>
      </c>
      <c r="M175" s="10"/>
      <c r="N175" s="10"/>
      <c r="O175" s="10"/>
      <c r="P175" s="10"/>
      <c r="Q175" s="10"/>
      <c r="R175" s="10"/>
    </row>
    <row r="176" spans="1:18" ht="15.75" customHeight="1">
      <c r="A176" s="10"/>
      <c r="B176" s="314" t="s">
        <v>20</v>
      </c>
      <c r="C176" s="315"/>
      <c r="D176" s="315"/>
      <c r="E176" s="315"/>
      <c r="F176" s="316"/>
      <c r="G176" s="13"/>
      <c r="H176" s="10"/>
      <c r="I176" s="10"/>
      <c r="J176" s="53"/>
      <c r="K176" s="10"/>
      <c r="L176" s="12"/>
      <c r="M176" s="12"/>
      <c r="N176" s="12"/>
      <c r="O176" s="10"/>
      <c r="P176" s="10" t="s">
        <v>800</v>
      </c>
      <c r="Q176" s="10"/>
      <c r="R176" s="29"/>
    </row>
    <row r="177" spans="1:18" ht="15.75" customHeight="1">
      <c r="A177" s="10"/>
      <c r="B177" s="70"/>
      <c r="C177" s="70"/>
      <c r="D177" s="101"/>
      <c r="E177" s="70"/>
      <c r="F177" s="70"/>
      <c r="G177" s="13"/>
      <c r="H177" s="10"/>
      <c r="I177" s="10"/>
      <c r="J177" s="19"/>
      <c r="K177" s="10"/>
      <c r="L177" s="12"/>
      <c r="M177" s="12"/>
      <c r="N177" s="12"/>
      <c r="O177" s="10"/>
      <c r="P177" s="10"/>
      <c r="Q177" s="10"/>
      <c r="R177" s="29"/>
    </row>
    <row r="178" spans="1:18" ht="15.75" customHeight="1">
      <c r="A178" s="10">
        <v>1</v>
      </c>
      <c r="B178" s="27" t="s">
        <v>795</v>
      </c>
      <c r="C178" s="21">
        <v>1000</v>
      </c>
      <c r="D178" s="21"/>
      <c r="E178" s="10"/>
      <c r="F178" s="22"/>
      <c r="G178" s="46">
        <v>400</v>
      </c>
      <c r="H178" s="24"/>
      <c r="I178" s="24">
        <v>3000</v>
      </c>
      <c r="J178" s="86"/>
      <c r="K178" s="24"/>
      <c r="L178" s="24">
        <v>600</v>
      </c>
      <c r="M178" s="24"/>
      <c r="N178" s="26" t="s">
        <v>619</v>
      </c>
      <c r="O178" s="24">
        <v>5000</v>
      </c>
      <c r="P178" s="24"/>
      <c r="Q178" s="102"/>
      <c r="R178" s="29"/>
    </row>
    <row r="179" spans="1:18" ht="15.75" customHeight="1">
      <c r="A179" s="10">
        <v>2</v>
      </c>
      <c r="B179" s="27" t="s">
        <v>780</v>
      </c>
      <c r="C179" s="21">
        <v>1000</v>
      </c>
      <c r="D179" s="21"/>
      <c r="E179" s="22"/>
      <c r="F179" s="22"/>
      <c r="G179" s="46"/>
      <c r="H179" s="24"/>
      <c r="I179" s="24">
        <v>3000</v>
      </c>
      <c r="J179" s="86"/>
      <c r="K179" s="24"/>
      <c r="L179" s="24">
        <v>200</v>
      </c>
      <c r="M179" s="24"/>
      <c r="N179" s="28" t="s">
        <v>801</v>
      </c>
      <c r="O179" s="24">
        <v>4200</v>
      </c>
      <c r="P179" s="24"/>
      <c r="Q179" s="102"/>
      <c r="R179" s="10"/>
    </row>
    <row r="180" spans="1:18" ht="15.75" customHeight="1">
      <c r="A180" s="10">
        <v>3</v>
      </c>
      <c r="B180" s="27" t="s">
        <v>802</v>
      </c>
      <c r="C180" s="21">
        <v>1000</v>
      </c>
      <c r="D180" s="21"/>
      <c r="E180" s="22"/>
      <c r="F180" s="22"/>
      <c r="G180" s="46">
        <v>1000</v>
      </c>
      <c r="H180" s="24"/>
      <c r="I180" s="24">
        <v>3000</v>
      </c>
      <c r="J180" s="86"/>
      <c r="K180" s="24"/>
      <c r="L180" s="24">
        <v>600</v>
      </c>
      <c r="M180" s="24"/>
      <c r="N180" s="28"/>
      <c r="O180" s="24">
        <v>5000</v>
      </c>
      <c r="P180" s="24"/>
      <c r="Q180" s="102"/>
      <c r="R180" s="10"/>
    </row>
    <row r="181" spans="1:18" ht="15.75" customHeight="1">
      <c r="A181" s="29">
        <v>4</v>
      </c>
      <c r="B181" s="104" t="s">
        <v>803</v>
      </c>
      <c r="C181" s="90"/>
      <c r="D181" s="29"/>
      <c r="E181" s="29"/>
      <c r="F181" s="66"/>
      <c r="G181" s="77">
        <v>600</v>
      </c>
      <c r="H181" s="29"/>
      <c r="I181" s="29"/>
      <c r="J181" s="68"/>
      <c r="K181" s="29"/>
      <c r="L181" s="29"/>
      <c r="M181" s="29"/>
      <c r="N181" s="30"/>
      <c r="O181" s="29">
        <v>600</v>
      </c>
      <c r="P181" s="90"/>
      <c r="Q181" s="102"/>
      <c r="R181" s="10"/>
    </row>
    <row r="182" spans="1:18" ht="15.75" customHeight="1">
      <c r="A182" s="29">
        <v>5</v>
      </c>
      <c r="B182" s="10" t="s">
        <v>781</v>
      </c>
      <c r="C182" s="29"/>
      <c r="D182" s="10"/>
      <c r="E182" s="10"/>
      <c r="F182" s="41"/>
      <c r="G182" s="13">
        <v>400</v>
      </c>
      <c r="H182" s="10"/>
      <c r="I182" s="10"/>
      <c r="J182" s="68"/>
      <c r="K182" s="29"/>
      <c r="L182" s="29">
        <v>600</v>
      </c>
      <c r="M182" s="29"/>
      <c r="N182" s="30"/>
      <c r="O182" s="29">
        <v>1000</v>
      </c>
      <c r="P182" s="90"/>
      <c r="Q182" s="102"/>
      <c r="R182" s="29"/>
    </row>
    <row r="183" spans="1:18" ht="15.75" customHeight="1">
      <c r="A183" s="29">
        <v>6</v>
      </c>
      <c r="B183" s="104"/>
      <c r="C183" s="105"/>
      <c r="D183" s="105"/>
      <c r="E183" s="106"/>
      <c r="F183" s="106"/>
      <c r="G183" s="109"/>
      <c r="H183" s="90"/>
      <c r="I183" s="90"/>
      <c r="J183" s="88"/>
      <c r="K183" s="90"/>
      <c r="L183" s="90"/>
      <c r="M183" s="90"/>
      <c r="N183" s="90"/>
      <c r="O183" s="90"/>
      <c r="P183" s="90"/>
      <c r="Q183" s="102"/>
      <c r="R183" s="29"/>
    </row>
    <row r="184" spans="1:18" ht="15.75" customHeight="1">
      <c r="A184" s="29">
        <v>7</v>
      </c>
      <c r="B184" s="29"/>
      <c r="C184" s="29"/>
      <c r="D184" s="29"/>
      <c r="E184" s="29"/>
      <c r="F184" s="29"/>
      <c r="G184" s="66">
        <f>SUM(G177:G183)</f>
        <v>2400</v>
      </c>
      <c r="H184" s="29"/>
      <c r="I184" s="29">
        <v>9000</v>
      </c>
      <c r="J184" s="74"/>
      <c r="K184" s="79"/>
      <c r="L184" s="29">
        <v>2000</v>
      </c>
      <c r="M184" s="29"/>
      <c r="N184" s="30"/>
      <c r="O184" s="29"/>
      <c r="P184" s="29"/>
      <c r="Q184" s="162"/>
      <c r="R184" s="29"/>
    </row>
    <row r="185" spans="1:18" ht="15.75" customHeight="1">
      <c r="A185" s="31"/>
      <c r="B185" s="33"/>
      <c r="C185" s="33">
        <f>SUM(C178:C184)</f>
        <v>3000</v>
      </c>
      <c r="D185" s="33"/>
      <c r="E185" s="33">
        <f>SUM(E178:E184)</f>
        <v>0</v>
      </c>
      <c r="F185" s="33"/>
      <c r="G185" s="34"/>
      <c r="H185" s="33"/>
      <c r="I185" s="33"/>
      <c r="J185" s="100"/>
      <c r="K185" s="36"/>
      <c r="L185" s="33"/>
      <c r="M185" s="33"/>
      <c r="N185" s="33"/>
      <c r="O185" s="33">
        <f>SUM(O177:O184)</f>
        <v>15800</v>
      </c>
      <c r="P185" s="33">
        <v>18000</v>
      </c>
      <c r="Q185" s="69">
        <v>1900</v>
      </c>
      <c r="R185" s="29"/>
    </row>
    <row r="186" spans="1:18" ht="15.75" customHeight="1">
      <c r="A186" s="317" t="s">
        <v>804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9"/>
      <c r="P186" s="58"/>
      <c r="Q186" s="69"/>
      <c r="R186" s="10"/>
    </row>
    <row r="187" spans="1:18" ht="15.75" customHeight="1">
      <c r="A187" s="2" t="s">
        <v>1</v>
      </c>
      <c r="B187" s="3" t="s">
        <v>2</v>
      </c>
      <c r="C187" s="3" t="s">
        <v>3</v>
      </c>
      <c r="D187" s="3" t="s">
        <v>4</v>
      </c>
      <c r="E187" s="3" t="s">
        <v>108</v>
      </c>
      <c r="F187" s="4" t="s">
        <v>109</v>
      </c>
      <c r="G187" s="5" t="s">
        <v>5</v>
      </c>
      <c r="H187" s="6" t="s">
        <v>6</v>
      </c>
      <c r="I187" s="3" t="s">
        <v>7</v>
      </c>
      <c r="J187" s="3" t="s">
        <v>8</v>
      </c>
      <c r="K187" s="3" t="s">
        <v>8</v>
      </c>
      <c r="L187" s="3" t="s">
        <v>9</v>
      </c>
      <c r="M187" s="3" t="s">
        <v>10</v>
      </c>
      <c r="N187" s="3"/>
      <c r="O187" s="7" t="s">
        <v>11</v>
      </c>
      <c r="P187" s="8" t="s">
        <v>12</v>
      </c>
      <c r="Q187" s="108" t="s">
        <v>13</v>
      </c>
      <c r="R187" s="10"/>
    </row>
    <row r="188" spans="1:18" ht="15.75" customHeight="1">
      <c r="A188" s="29"/>
      <c r="B188" s="111">
        <v>1900</v>
      </c>
      <c r="C188" s="29"/>
      <c r="D188" s="29"/>
      <c r="E188" s="29"/>
      <c r="F188" s="29"/>
      <c r="G188" s="66"/>
      <c r="H188" s="29"/>
      <c r="I188" s="29"/>
      <c r="J188" s="14" t="s">
        <v>15</v>
      </c>
      <c r="K188" s="74"/>
      <c r="L188" s="10" t="s">
        <v>454</v>
      </c>
      <c r="M188" s="30"/>
      <c r="N188" s="29"/>
      <c r="O188" s="29"/>
      <c r="P188" s="29"/>
      <c r="Q188" s="29"/>
      <c r="R188" s="10"/>
    </row>
    <row r="189" spans="1:18" ht="15.75" customHeight="1">
      <c r="A189" s="10"/>
      <c r="B189" s="314" t="s">
        <v>755</v>
      </c>
      <c r="C189" s="315"/>
      <c r="D189" s="315"/>
      <c r="E189" s="315"/>
      <c r="F189" s="316"/>
      <c r="G189" s="13"/>
      <c r="H189" s="10"/>
      <c r="I189" s="10"/>
      <c r="J189" s="19"/>
      <c r="K189" s="41"/>
      <c r="L189" s="10"/>
      <c r="M189" s="54"/>
      <c r="N189" s="10"/>
      <c r="O189" s="10"/>
      <c r="P189" s="10"/>
      <c r="Q189" s="10"/>
      <c r="R189" s="10"/>
    </row>
    <row r="190" spans="1:18" ht="15.75" customHeight="1">
      <c r="A190" s="10">
        <v>1</v>
      </c>
      <c r="B190" s="29" t="s">
        <v>777</v>
      </c>
      <c r="C190" s="29"/>
      <c r="D190" s="29"/>
      <c r="E190" s="29"/>
      <c r="F190" s="29"/>
      <c r="G190" s="66"/>
      <c r="H190" s="29"/>
      <c r="I190" s="29"/>
      <c r="J190" s="74">
        <v>1000</v>
      </c>
      <c r="K190" s="79"/>
      <c r="L190" s="29"/>
      <c r="M190" s="29"/>
      <c r="N190" s="30"/>
      <c r="O190" s="29">
        <v>1000</v>
      </c>
      <c r="Q190" s="29"/>
      <c r="R190" s="10"/>
    </row>
    <row r="191" spans="1:18" ht="15.75" customHeight="1">
      <c r="A191" s="16">
        <v>2</v>
      </c>
      <c r="B191" s="29" t="s">
        <v>802</v>
      </c>
      <c r="C191" s="29"/>
      <c r="D191" s="29"/>
      <c r="E191" s="29"/>
      <c r="F191" s="29"/>
      <c r="G191" s="66">
        <v>1400</v>
      </c>
      <c r="H191" s="29"/>
      <c r="I191" s="29">
        <v>3000</v>
      </c>
      <c r="J191" s="74">
        <v>1000</v>
      </c>
      <c r="K191" s="79"/>
      <c r="L191" s="29">
        <v>600</v>
      </c>
      <c r="M191" s="29"/>
      <c r="N191" s="30"/>
      <c r="O191" s="29">
        <v>6000</v>
      </c>
      <c r="P191" s="29"/>
      <c r="Q191" s="29"/>
      <c r="R191" s="10"/>
    </row>
    <row r="192" spans="1:18" ht="15.75" customHeight="1">
      <c r="A192" s="29">
        <v>3</v>
      </c>
      <c r="B192" s="104" t="s">
        <v>795</v>
      </c>
      <c r="C192" s="90"/>
      <c r="D192" s="29"/>
      <c r="E192" s="29"/>
      <c r="F192" s="66"/>
      <c r="G192" s="77">
        <v>1400</v>
      </c>
      <c r="H192" s="29"/>
      <c r="I192" s="29">
        <v>3000</v>
      </c>
      <c r="J192" s="68">
        <v>1000</v>
      </c>
      <c r="K192" s="29"/>
      <c r="L192" s="29">
        <v>250</v>
      </c>
      <c r="M192" s="29"/>
      <c r="N192" s="30" t="s">
        <v>805</v>
      </c>
      <c r="O192" s="29">
        <v>5650</v>
      </c>
      <c r="P192" s="29"/>
      <c r="Q192" s="29"/>
      <c r="R192" s="10"/>
    </row>
    <row r="193" spans="1:18" ht="15.75" customHeight="1">
      <c r="A193" s="29">
        <v>4</v>
      </c>
      <c r="B193" s="29" t="s">
        <v>781</v>
      </c>
      <c r="C193" s="29"/>
      <c r="D193" s="29"/>
      <c r="E193" s="29"/>
      <c r="F193" s="29"/>
      <c r="G193" s="66">
        <v>400</v>
      </c>
      <c r="H193" s="29"/>
      <c r="I193" s="29"/>
      <c r="J193" s="74">
        <v>1100</v>
      </c>
      <c r="K193" s="79"/>
      <c r="L193" s="29"/>
      <c r="M193" s="29"/>
      <c r="N193" s="30"/>
      <c r="O193" s="29">
        <v>1500</v>
      </c>
      <c r="P193" s="29"/>
      <c r="Q193" s="29"/>
      <c r="R193" s="10"/>
    </row>
    <row r="194" spans="1:18" ht="15.75" customHeight="1">
      <c r="A194" s="29">
        <v>5</v>
      </c>
      <c r="B194" s="29" t="s">
        <v>137</v>
      </c>
      <c r="C194" s="29"/>
      <c r="D194" s="29"/>
      <c r="E194" s="29"/>
      <c r="F194" s="29"/>
      <c r="G194" s="66"/>
      <c r="H194" s="29"/>
      <c r="I194" s="29"/>
      <c r="J194" s="74">
        <v>1100</v>
      </c>
      <c r="K194" s="79"/>
      <c r="L194" s="29"/>
      <c r="M194" s="74"/>
      <c r="N194" s="79"/>
      <c r="O194" s="29">
        <v>1100</v>
      </c>
      <c r="P194" s="29"/>
      <c r="Q194" s="29"/>
      <c r="R194" s="10"/>
    </row>
    <row r="195" spans="1:18" ht="15.75" customHeight="1">
      <c r="A195" s="29">
        <v>6</v>
      </c>
      <c r="B195" s="29" t="s">
        <v>18</v>
      </c>
      <c r="C195" s="29"/>
      <c r="D195" s="29"/>
      <c r="E195" s="29"/>
      <c r="F195" s="29"/>
      <c r="G195" s="66"/>
      <c r="H195" s="29"/>
      <c r="I195" s="29"/>
      <c r="J195" s="74">
        <v>1000</v>
      </c>
      <c r="K195" s="79"/>
      <c r="L195" s="29"/>
      <c r="M195" s="74"/>
      <c r="N195" s="79"/>
      <c r="O195" s="29">
        <v>1000</v>
      </c>
      <c r="P195" s="29"/>
      <c r="Q195" s="29"/>
      <c r="R195" s="10"/>
    </row>
    <row r="196" spans="1:18" ht="15.75" customHeight="1">
      <c r="A196" s="31"/>
      <c r="B196" s="33"/>
      <c r="C196" s="33">
        <f t="shared" ref="C196:D196" si="23">SUM(C190:C195)</f>
        <v>0</v>
      </c>
      <c r="D196" s="33">
        <f t="shared" si="23"/>
        <v>0</v>
      </c>
      <c r="E196" s="33"/>
      <c r="F196" s="33"/>
      <c r="G196" s="34">
        <f>SUM(G190:G195)</f>
        <v>3200</v>
      </c>
      <c r="H196" s="33"/>
      <c r="I196" s="33">
        <v>6000</v>
      </c>
      <c r="J196" s="100">
        <f>SUM(J189:J195)</f>
        <v>6200</v>
      </c>
      <c r="K196" s="36"/>
      <c r="L196" s="33">
        <f>SUM(L191:L195)</f>
        <v>850</v>
      </c>
      <c r="M196" s="33">
        <f>SUM(M190:M195)</f>
        <v>0</v>
      </c>
      <c r="N196" s="33"/>
      <c r="O196" s="33">
        <f>SUM(O189:O195)</f>
        <v>16250</v>
      </c>
      <c r="P196" s="33"/>
      <c r="Q196" s="69">
        <v>18150</v>
      </c>
      <c r="R196" s="10"/>
    </row>
    <row r="197" spans="1:18" ht="15.75" customHeight="1">
      <c r="A197" s="311" t="s">
        <v>806</v>
      </c>
      <c r="B197" s="312"/>
      <c r="C197" s="312"/>
      <c r="D197" s="312"/>
      <c r="E197" s="312"/>
      <c r="F197" s="312"/>
      <c r="G197" s="312"/>
      <c r="H197" s="312"/>
      <c r="I197" s="312"/>
      <c r="J197" s="312"/>
      <c r="K197" s="312"/>
      <c r="L197" s="312"/>
      <c r="M197" s="312"/>
      <c r="N197" s="312"/>
      <c r="O197" s="313"/>
      <c r="P197" s="29"/>
      <c r="Q197" s="10"/>
      <c r="R197" s="10"/>
    </row>
    <row r="198" spans="1:18" ht="15.75" customHeight="1">
      <c r="A198" s="2" t="s">
        <v>1</v>
      </c>
      <c r="B198" s="3" t="s">
        <v>2</v>
      </c>
      <c r="C198" s="3" t="s">
        <v>3</v>
      </c>
      <c r="D198" s="3" t="s">
        <v>4</v>
      </c>
      <c r="E198" s="3" t="s">
        <v>108</v>
      </c>
      <c r="F198" s="4" t="s">
        <v>109</v>
      </c>
      <c r="G198" s="5" t="s">
        <v>5</v>
      </c>
      <c r="H198" s="6" t="s">
        <v>6</v>
      </c>
      <c r="I198" s="3" t="s">
        <v>7</v>
      </c>
      <c r="J198" s="3" t="s">
        <v>8</v>
      </c>
      <c r="K198" s="3" t="s">
        <v>8</v>
      </c>
      <c r="L198" s="3" t="s">
        <v>9</v>
      </c>
      <c r="M198" s="3" t="s">
        <v>10</v>
      </c>
      <c r="N198" s="3"/>
      <c r="O198" s="7" t="s">
        <v>11</v>
      </c>
      <c r="P198" s="8" t="s">
        <v>12</v>
      </c>
      <c r="Q198" s="108" t="s">
        <v>13</v>
      </c>
      <c r="R198" s="10"/>
    </row>
    <row r="199" spans="1:18" ht="15.75" customHeight="1">
      <c r="A199" s="10"/>
      <c r="B199" s="110">
        <v>18150</v>
      </c>
      <c r="C199" s="10"/>
      <c r="D199" s="10"/>
      <c r="E199" s="10"/>
      <c r="F199" s="10"/>
      <c r="G199" s="13"/>
      <c r="H199" s="10"/>
      <c r="I199" s="10"/>
      <c r="J199" s="14" t="s">
        <v>15</v>
      </c>
      <c r="K199" s="52"/>
      <c r="L199" s="10" t="s">
        <v>454</v>
      </c>
      <c r="M199" s="10"/>
      <c r="N199" s="10"/>
      <c r="O199" s="10"/>
      <c r="P199" s="10"/>
      <c r="Q199" s="10"/>
      <c r="R199" s="10"/>
    </row>
    <row r="200" spans="1:18" ht="15.75" customHeight="1">
      <c r="A200" s="10"/>
      <c r="B200" s="314" t="s">
        <v>20</v>
      </c>
      <c r="C200" s="315"/>
      <c r="D200" s="315"/>
      <c r="E200" s="315"/>
      <c r="F200" s="316"/>
      <c r="G200" s="13"/>
      <c r="H200" s="10"/>
      <c r="I200" s="10"/>
      <c r="J200" s="53"/>
      <c r="K200" s="10"/>
      <c r="L200" s="12"/>
      <c r="M200" s="12"/>
      <c r="N200" s="12"/>
      <c r="O200" s="10"/>
      <c r="P200" s="10"/>
      <c r="Q200" s="10"/>
      <c r="R200" s="10"/>
    </row>
    <row r="201" spans="1:18" ht="15.75" customHeight="1">
      <c r="A201" s="10">
        <v>1</v>
      </c>
      <c r="B201" s="27" t="s">
        <v>777</v>
      </c>
      <c r="C201" s="21"/>
      <c r="D201" s="10"/>
      <c r="E201" s="10"/>
      <c r="F201" s="13"/>
      <c r="G201" s="75"/>
      <c r="H201" s="10"/>
      <c r="I201" s="10"/>
      <c r="J201" s="19">
        <v>1000</v>
      </c>
      <c r="K201" s="24"/>
      <c r="L201" s="24"/>
      <c r="M201" s="24"/>
      <c r="N201" s="26"/>
      <c r="O201" s="24">
        <v>1000</v>
      </c>
      <c r="P201" s="24"/>
      <c r="Q201" s="102"/>
      <c r="R201" s="10"/>
    </row>
    <row r="202" spans="1:18" ht="15.75" customHeight="1">
      <c r="A202" s="10">
        <v>2</v>
      </c>
      <c r="B202" s="27" t="s">
        <v>802</v>
      </c>
      <c r="C202" s="21"/>
      <c r="D202" s="10"/>
      <c r="E202" s="10"/>
      <c r="F202" s="13"/>
      <c r="G202" s="75">
        <v>1400</v>
      </c>
      <c r="H202" s="10"/>
      <c r="I202" s="10">
        <v>3000</v>
      </c>
      <c r="J202" s="19">
        <v>1000</v>
      </c>
      <c r="K202" s="24"/>
      <c r="L202" s="24">
        <v>450</v>
      </c>
      <c r="M202" s="24"/>
      <c r="N202" s="26"/>
      <c r="O202" s="24">
        <v>5850</v>
      </c>
      <c r="P202" s="24"/>
      <c r="Q202" s="102"/>
      <c r="R202" s="10"/>
    </row>
    <row r="203" spans="1:18" ht="15.75" customHeight="1">
      <c r="A203" s="10">
        <v>3</v>
      </c>
      <c r="B203" s="27" t="s">
        <v>781</v>
      </c>
      <c r="C203" s="21"/>
      <c r="D203" s="21"/>
      <c r="E203" s="10"/>
      <c r="F203" s="22"/>
      <c r="G203" s="46">
        <v>1950</v>
      </c>
      <c r="H203" s="24"/>
      <c r="I203" s="24"/>
      <c r="J203" s="86">
        <v>1100</v>
      </c>
      <c r="K203" s="24"/>
      <c r="L203" s="24">
        <v>150</v>
      </c>
      <c r="M203" s="24"/>
      <c r="N203" s="26"/>
      <c r="O203" s="24">
        <v>2200</v>
      </c>
      <c r="P203" s="90"/>
      <c r="Q203" s="102"/>
      <c r="R203" s="10"/>
    </row>
    <row r="204" spans="1:18" ht="15.75" customHeight="1">
      <c r="A204" s="29">
        <v>4</v>
      </c>
      <c r="B204" s="104"/>
      <c r="C204" s="105"/>
      <c r="D204" s="105"/>
      <c r="E204" s="106"/>
      <c r="F204" s="106"/>
      <c r="G204" s="109"/>
      <c r="H204" s="90"/>
      <c r="I204" s="90"/>
      <c r="J204" s="74"/>
      <c r="K204" s="29"/>
      <c r="L204" s="29"/>
      <c r="M204" s="90"/>
      <c r="N204" s="103"/>
      <c r="O204" s="90"/>
      <c r="P204" s="90"/>
      <c r="Q204" s="102"/>
      <c r="R204" s="29"/>
    </row>
    <row r="205" spans="1:18" ht="15.75" customHeight="1">
      <c r="A205" s="31"/>
      <c r="B205" s="33"/>
      <c r="C205" s="33">
        <f>SUM(C201:C204)</f>
        <v>0</v>
      </c>
      <c r="D205" s="33"/>
      <c r="E205" s="33"/>
      <c r="F205" s="33"/>
      <c r="G205" s="34">
        <v>3350</v>
      </c>
      <c r="H205" s="33"/>
      <c r="I205" s="33"/>
      <c r="J205" s="100">
        <f>SUM(J200:J204)</f>
        <v>3100</v>
      </c>
      <c r="K205" s="36"/>
      <c r="L205" s="33">
        <f>SUM(L201:L204)</f>
        <v>600</v>
      </c>
      <c r="M205" s="33"/>
      <c r="N205" s="37"/>
      <c r="O205" s="33">
        <f>SUM(O200:O204)</f>
        <v>9050</v>
      </c>
      <c r="P205" s="33"/>
      <c r="Q205" s="12">
        <v>27200</v>
      </c>
      <c r="R205" s="29"/>
    </row>
    <row r="206" spans="1:18" ht="15.75" customHeight="1">
      <c r="A206" s="311" t="s">
        <v>807</v>
      </c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12"/>
      <c r="M206" s="312"/>
      <c r="N206" s="312"/>
      <c r="O206" s="313"/>
      <c r="P206" s="29"/>
      <c r="Q206" s="63"/>
      <c r="R206" s="29"/>
    </row>
    <row r="207" spans="1:18" ht="15.75" customHeight="1">
      <c r="A207" s="2" t="s">
        <v>1</v>
      </c>
      <c r="B207" s="3" t="s">
        <v>2</v>
      </c>
      <c r="C207" s="3" t="s">
        <v>3</v>
      </c>
      <c r="D207" s="3" t="s">
        <v>4</v>
      </c>
      <c r="E207" s="3" t="s">
        <v>108</v>
      </c>
      <c r="F207" s="4" t="s">
        <v>109</v>
      </c>
      <c r="G207" s="5" t="s">
        <v>5</v>
      </c>
      <c r="H207" s="6" t="s">
        <v>6</v>
      </c>
      <c r="I207" s="3" t="s">
        <v>7</v>
      </c>
      <c r="J207" s="3" t="s">
        <v>8</v>
      </c>
      <c r="K207" s="3" t="s">
        <v>8</v>
      </c>
      <c r="L207" s="3" t="s">
        <v>9</v>
      </c>
      <c r="M207" s="3" t="s">
        <v>10</v>
      </c>
      <c r="N207" s="3"/>
      <c r="O207" s="7" t="s">
        <v>11</v>
      </c>
      <c r="P207" s="8" t="s">
        <v>12</v>
      </c>
      <c r="Q207" s="9" t="s">
        <v>13</v>
      </c>
      <c r="R207" s="29"/>
    </row>
    <row r="208" spans="1:18" ht="15.75" customHeight="1">
      <c r="A208" s="10"/>
      <c r="B208" s="12">
        <v>27200</v>
      </c>
      <c r="C208" s="10"/>
      <c r="D208" s="10"/>
      <c r="E208" s="10"/>
      <c r="F208" s="10"/>
      <c r="G208" s="13"/>
      <c r="H208" s="10"/>
      <c r="I208" s="10"/>
      <c r="J208" s="14" t="s">
        <v>15</v>
      </c>
      <c r="K208" s="52"/>
      <c r="L208" s="10" t="s">
        <v>454</v>
      </c>
      <c r="M208" s="10"/>
      <c r="N208" s="10"/>
      <c r="O208" s="10"/>
      <c r="P208" s="10"/>
      <c r="Q208" s="10"/>
      <c r="R208" s="10"/>
    </row>
    <row r="209" spans="1:18" ht="15.75" customHeight="1">
      <c r="A209" s="10"/>
      <c r="B209" s="314" t="s">
        <v>20</v>
      </c>
      <c r="C209" s="315"/>
      <c r="D209" s="315"/>
      <c r="E209" s="315"/>
      <c r="F209" s="316"/>
      <c r="G209" s="13"/>
      <c r="H209" s="10"/>
      <c r="I209" s="10"/>
      <c r="J209" s="53"/>
      <c r="K209" s="10"/>
      <c r="L209" s="12"/>
      <c r="M209" s="12"/>
      <c r="N209" s="12"/>
      <c r="O209" s="10"/>
      <c r="P209" s="10" t="s">
        <v>808</v>
      </c>
      <c r="Q209" s="10"/>
      <c r="R209" s="10"/>
    </row>
    <row r="210" spans="1:18" ht="15.75" customHeight="1">
      <c r="A210" s="10"/>
      <c r="B210" s="70" t="s">
        <v>777</v>
      </c>
      <c r="C210" s="70"/>
      <c r="D210" s="101"/>
      <c r="E210" s="70"/>
      <c r="F210" s="70"/>
      <c r="G210" s="13"/>
      <c r="H210" s="10"/>
      <c r="I210" s="10"/>
      <c r="J210" s="19">
        <v>1000</v>
      </c>
      <c r="K210" s="10"/>
      <c r="L210" s="12"/>
      <c r="M210" s="12"/>
      <c r="N210" s="12"/>
      <c r="O210" s="10">
        <v>1000</v>
      </c>
      <c r="P210" s="10"/>
      <c r="Q210" s="10"/>
      <c r="R210" s="10"/>
    </row>
    <row r="211" spans="1:18" ht="15.75" customHeight="1">
      <c r="A211" s="10">
        <v>1</v>
      </c>
      <c r="B211" s="104" t="s">
        <v>802</v>
      </c>
      <c r="C211" s="105">
        <v>1000</v>
      </c>
      <c r="D211" s="105"/>
      <c r="E211" s="106"/>
      <c r="F211" s="106"/>
      <c r="G211" s="109">
        <v>1400</v>
      </c>
      <c r="H211" s="90"/>
      <c r="I211" s="90">
        <v>3000</v>
      </c>
      <c r="J211" s="88">
        <v>1000</v>
      </c>
      <c r="K211" s="90"/>
      <c r="L211" s="90">
        <v>250</v>
      </c>
      <c r="M211" s="103"/>
      <c r="N211" s="26"/>
      <c r="O211" s="90">
        <v>5650</v>
      </c>
      <c r="P211" s="24"/>
      <c r="Q211" s="102"/>
      <c r="R211" s="29"/>
    </row>
    <row r="212" spans="1:18" ht="15.75" customHeight="1">
      <c r="A212" s="29">
        <v>3</v>
      </c>
      <c r="B212" s="27" t="s">
        <v>795</v>
      </c>
      <c r="C212" s="21">
        <v>1000</v>
      </c>
      <c r="D212" s="21"/>
      <c r="E212" s="22"/>
      <c r="F212" s="22"/>
      <c r="G212" s="46">
        <v>400</v>
      </c>
      <c r="H212" s="24"/>
      <c r="I212" s="24">
        <v>3000</v>
      </c>
      <c r="J212" s="86">
        <v>1000</v>
      </c>
      <c r="K212" s="24"/>
      <c r="L212" s="24"/>
      <c r="M212" s="24"/>
      <c r="N212" s="28"/>
      <c r="O212" s="24">
        <v>5400</v>
      </c>
      <c r="P212" s="24"/>
      <c r="Q212" s="102"/>
      <c r="R212" s="29"/>
    </row>
    <row r="213" spans="1:18" ht="15.75" customHeight="1">
      <c r="A213" s="29">
        <v>4</v>
      </c>
      <c r="B213" s="27" t="s">
        <v>781</v>
      </c>
      <c r="C213" s="21"/>
      <c r="D213" s="21"/>
      <c r="E213" s="22"/>
      <c r="F213" s="22"/>
      <c r="G213" s="46">
        <v>400</v>
      </c>
      <c r="H213" s="24"/>
      <c r="I213" s="24"/>
      <c r="J213" s="86">
        <v>1100</v>
      </c>
      <c r="K213" s="24"/>
      <c r="L213" s="24"/>
      <c r="M213" s="24"/>
      <c r="N213" s="28"/>
      <c r="O213" s="24">
        <v>1100</v>
      </c>
      <c r="P213" s="24"/>
      <c r="Q213" s="102"/>
      <c r="R213" s="29"/>
    </row>
    <row r="214" spans="1:18" ht="15.75" customHeight="1">
      <c r="A214" s="29">
        <v>5</v>
      </c>
      <c r="B214" s="27" t="s">
        <v>18</v>
      </c>
      <c r="C214" s="21"/>
      <c r="D214" s="21"/>
      <c r="E214" s="22"/>
      <c r="F214" s="22"/>
      <c r="G214" s="46"/>
      <c r="H214" s="24"/>
      <c r="I214" s="24"/>
      <c r="J214" s="86">
        <v>1000</v>
      </c>
      <c r="K214" s="24"/>
      <c r="L214" s="24"/>
      <c r="M214" s="24"/>
      <c r="N214" s="28"/>
      <c r="O214" s="24">
        <v>1000</v>
      </c>
      <c r="P214" s="24"/>
      <c r="Q214" s="102"/>
      <c r="R214" s="29"/>
    </row>
    <row r="215" spans="1:18" ht="15.75" customHeight="1">
      <c r="A215" s="29">
        <v>6</v>
      </c>
      <c r="B215" s="27"/>
      <c r="C215" s="21"/>
      <c r="D215" s="21"/>
      <c r="E215" s="22"/>
      <c r="F215" s="22"/>
      <c r="G215" s="46"/>
      <c r="H215" s="24"/>
      <c r="I215" s="24"/>
      <c r="J215" s="86"/>
      <c r="K215" s="24"/>
      <c r="L215" s="24"/>
      <c r="M215" s="24"/>
      <c r="N215" s="28"/>
      <c r="O215" s="24"/>
      <c r="P215" s="24"/>
      <c r="Q215" s="102"/>
      <c r="R215" s="29"/>
    </row>
    <row r="216" spans="1:18" ht="15.75" customHeight="1">
      <c r="A216" s="31"/>
      <c r="B216" s="32"/>
      <c r="C216" s="33">
        <v>2000</v>
      </c>
      <c r="D216" s="33">
        <f t="shared" ref="D216:E216" si="24">SUM(D211:D215)</f>
        <v>0</v>
      </c>
      <c r="E216" s="33">
        <f t="shared" si="24"/>
        <v>0</v>
      </c>
      <c r="F216" s="33"/>
      <c r="G216" s="34">
        <v>2200</v>
      </c>
      <c r="H216" s="33"/>
      <c r="I216" s="33">
        <f>SUM(I211:I215)</f>
        <v>6000</v>
      </c>
      <c r="J216" s="100">
        <v>5100</v>
      </c>
      <c r="K216" s="36"/>
      <c r="L216" s="33">
        <v>250</v>
      </c>
      <c r="M216" s="33">
        <f>SUM(M211:M215)</f>
        <v>0</v>
      </c>
      <c r="N216" s="33"/>
      <c r="O216" s="33">
        <f>SUM(O209:O215)</f>
        <v>14150</v>
      </c>
      <c r="P216" s="33">
        <v>38000</v>
      </c>
      <c r="Q216" s="69">
        <v>3350</v>
      </c>
      <c r="R216" s="29"/>
    </row>
    <row r="217" spans="1:18" ht="15.75" customHeight="1">
      <c r="A217" s="311" t="s">
        <v>809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3"/>
      <c r="P217" s="10"/>
      <c r="Q217" s="15"/>
      <c r="R217" s="29"/>
    </row>
    <row r="218" spans="1:18" ht="15.75" customHeight="1">
      <c r="A218" s="2" t="s">
        <v>1</v>
      </c>
      <c r="B218" s="3" t="s">
        <v>2</v>
      </c>
      <c r="C218" s="3" t="s">
        <v>3</v>
      </c>
      <c r="D218" s="3" t="s">
        <v>4</v>
      </c>
      <c r="E218" s="3" t="s">
        <v>108</v>
      </c>
      <c r="F218" s="4" t="s">
        <v>109</v>
      </c>
      <c r="G218" s="5" t="s">
        <v>5</v>
      </c>
      <c r="H218" s="6" t="s">
        <v>6</v>
      </c>
      <c r="I218" s="3" t="s">
        <v>7</v>
      </c>
      <c r="J218" s="3" t="s">
        <v>8</v>
      </c>
      <c r="K218" s="3" t="s">
        <v>8</v>
      </c>
      <c r="L218" s="3" t="s">
        <v>9</v>
      </c>
      <c r="M218" s="3" t="s">
        <v>10</v>
      </c>
      <c r="N218" s="3"/>
      <c r="O218" s="7" t="s">
        <v>11</v>
      </c>
      <c r="P218" s="8" t="s">
        <v>12</v>
      </c>
      <c r="Q218" s="9" t="s">
        <v>13</v>
      </c>
      <c r="R218" s="29"/>
    </row>
    <row r="219" spans="1:18" ht="15.75" customHeight="1">
      <c r="A219" s="10"/>
      <c r="B219" s="12">
        <v>3350</v>
      </c>
      <c r="C219" s="10"/>
      <c r="D219" s="10"/>
      <c r="E219" s="10"/>
      <c r="F219" s="10"/>
      <c r="G219" s="10"/>
      <c r="H219" s="10"/>
      <c r="I219" s="10"/>
      <c r="J219" s="14" t="s">
        <v>15</v>
      </c>
      <c r="K219" s="10"/>
      <c r="L219" s="10" t="s">
        <v>454</v>
      </c>
      <c r="M219" s="10"/>
      <c r="N219" s="10"/>
      <c r="O219" s="10"/>
      <c r="P219" s="10"/>
      <c r="Q219" s="15"/>
      <c r="R219" s="29"/>
    </row>
    <row r="220" spans="1:18" ht="15.75" customHeight="1">
      <c r="A220" s="29"/>
      <c r="B220" s="314" t="s">
        <v>125</v>
      </c>
      <c r="C220" s="315"/>
      <c r="D220" s="315"/>
      <c r="E220" s="315"/>
      <c r="F220" s="316"/>
      <c r="G220" s="29"/>
      <c r="H220" s="29"/>
      <c r="I220" s="29"/>
      <c r="J220" s="74"/>
      <c r="K220" s="29"/>
      <c r="L220" s="29"/>
      <c r="M220" s="29"/>
      <c r="N220" s="29"/>
      <c r="O220" s="29"/>
      <c r="P220" s="29"/>
      <c r="Q220" s="63"/>
      <c r="R220" s="29"/>
    </row>
    <row r="221" spans="1:18" ht="15.75" customHeight="1">
      <c r="A221" s="10">
        <v>1</v>
      </c>
      <c r="B221" s="29" t="s">
        <v>777</v>
      </c>
      <c r="C221" s="29"/>
      <c r="D221" s="29"/>
      <c r="E221" s="29"/>
      <c r="F221" s="29"/>
      <c r="G221" s="77"/>
      <c r="H221" s="29"/>
      <c r="I221" s="29"/>
      <c r="J221" s="68">
        <v>1000</v>
      </c>
      <c r="K221" s="29"/>
      <c r="L221" s="29"/>
      <c r="M221" s="29"/>
      <c r="N221" s="29"/>
      <c r="O221" s="29">
        <v>1000</v>
      </c>
      <c r="P221" s="29">
        <v>4000</v>
      </c>
      <c r="Q221" s="63" t="s">
        <v>590</v>
      </c>
      <c r="R221" s="29"/>
    </row>
    <row r="222" spans="1:18" ht="15.75" customHeight="1">
      <c r="A222" s="10">
        <v>2</v>
      </c>
      <c r="B222" s="29" t="s">
        <v>810</v>
      </c>
      <c r="C222" s="29"/>
      <c r="D222" s="29"/>
      <c r="E222" s="29"/>
      <c r="F222" s="29"/>
      <c r="G222" s="77"/>
      <c r="H222" s="29"/>
      <c r="I222" s="29"/>
      <c r="J222" s="68">
        <v>1000</v>
      </c>
      <c r="K222" s="29"/>
      <c r="L222" s="29"/>
      <c r="M222" s="29"/>
      <c r="N222" s="29"/>
      <c r="O222" s="29">
        <v>1000</v>
      </c>
      <c r="P222" s="29"/>
      <c r="Q222" s="63"/>
      <c r="R222" s="29"/>
    </row>
    <row r="223" spans="1:18" ht="15.75" customHeight="1">
      <c r="A223" s="10">
        <v>3</v>
      </c>
      <c r="B223" s="29"/>
      <c r="C223" s="29"/>
      <c r="D223" s="29"/>
      <c r="E223" s="29"/>
      <c r="F223" s="29"/>
      <c r="G223" s="77"/>
      <c r="H223" s="29"/>
      <c r="I223" s="29"/>
      <c r="J223" s="68"/>
      <c r="K223" s="29"/>
      <c r="L223" s="29"/>
      <c r="M223" s="29"/>
      <c r="N223" s="29"/>
      <c r="O223" s="29"/>
      <c r="P223" s="29"/>
      <c r="Q223" s="63"/>
      <c r="R223" s="10"/>
    </row>
    <row r="224" spans="1:18" ht="15.75" customHeight="1">
      <c r="A224" s="29">
        <v>4</v>
      </c>
      <c r="B224" s="29"/>
      <c r="C224" s="105"/>
      <c r="D224" s="105"/>
      <c r="E224" s="106"/>
      <c r="F224" s="106"/>
      <c r="G224" s="89"/>
      <c r="H224" s="90"/>
      <c r="I224" s="90"/>
      <c r="J224" s="68"/>
      <c r="K224" s="29"/>
      <c r="L224" s="29"/>
      <c r="M224" s="90"/>
      <c r="N224" s="103"/>
      <c r="O224" s="90"/>
      <c r="P224" s="29"/>
      <c r="Q224" s="63"/>
      <c r="R224" s="10"/>
    </row>
    <row r="225" spans="1:18" ht="15.75" customHeight="1">
      <c r="A225" s="29">
        <v>5</v>
      </c>
      <c r="B225" s="29"/>
      <c r="C225" s="29"/>
      <c r="D225" s="29"/>
      <c r="E225" s="29"/>
      <c r="F225" s="29"/>
      <c r="G225" s="77"/>
      <c r="H225" s="29"/>
      <c r="I225" s="29"/>
      <c r="J225" s="68">
        <v>2000</v>
      </c>
      <c r="K225" s="29"/>
      <c r="L225" s="29"/>
      <c r="M225" s="29"/>
      <c r="N225" s="29"/>
      <c r="O225" s="29">
        <v>2000</v>
      </c>
      <c r="P225" s="29">
        <v>4000</v>
      </c>
      <c r="Q225" s="63">
        <v>1350</v>
      </c>
      <c r="R225" s="10"/>
    </row>
    <row r="226" spans="1:18" ht="15.75" customHeight="1">
      <c r="A226" s="311" t="s">
        <v>811</v>
      </c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12"/>
      <c r="M226" s="312"/>
      <c r="N226" s="312"/>
      <c r="O226" s="313"/>
      <c r="P226" s="10"/>
      <c r="Q226" s="10"/>
      <c r="R226" s="10"/>
    </row>
    <row r="227" spans="1:18" ht="15.75" customHeight="1">
      <c r="A227" s="2" t="s">
        <v>1</v>
      </c>
      <c r="B227" s="3" t="s">
        <v>2</v>
      </c>
      <c r="C227" s="3" t="s">
        <v>3</v>
      </c>
      <c r="D227" s="3" t="s">
        <v>4</v>
      </c>
      <c r="E227" s="3" t="s">
        <v>108</v>
      </c>
      <c r="F227" s="4" t="s">
        <v>109</v>
      </c>
      <c r="G227" s="5" t="s">
        <v>5</v>
      </c>
      <c r="H227" s="6" t="s">
        <v>6</v>
      </c>
      <c r="I227" s="3" t="s">
        <v>7</v>
      </c>
      <c r="J227" s="3" t="s">
        <v>8</v>
      </c>
      <c r="K227" s="3"/>
      <c r="L227" s="3" t="s">
        <v>9</v>
      </c>
      <c r="M227" s="3" t="s">
        <v>10</v>
      </c>
      <c r="N227" s="3"/>
      <c r="O227" s="7" t="s">
        <v>11</v>
      </c>
      <c r="P227" s="8" t="s">
        <v>12</v>
      </c>
      <c r="Q227" s="9" t="s">
        <v>13</v>
      </c>
      <c r="R227" s="10"/>
    </row>
    <row r="228" spans="1:18" ht="15.75" customHeight="1">
      <c r="A228" s="10"/>
      <c r="B228" s="12">
        <v>1350</v>
      </c>
      <c r="C228" s="10"/>
      <c r="D228" s="10"/>
      <c r="E228" s="10"/>
      <c r="F228" s="10"/>
      <c r="G228" s="13"/>
      <c r="H228" s="10"/>
      <c r="I228" s="10"/>
      <c r="J228" s="14" t="s">
        <v>15</v>
      </c>
      <c r="K228" s="52"/>
      <c r="L228" s="10" t="s">
        <v>72</v>
      </c>
      <c r="M228" s="10"/>
      <c r="N228" s="10"/>
      <c r="O228" s="10"/>
      <c r="P228" s="10"/>
      <c r="Q228" s="10"/>
      <c r="R228" s="10"/>
    </row>
    <row r="229" spans="1:18" ht="15.75" customHeight="1">
      <c r="A229" s="10"/>
      <c r="B229" s="314" t="s">
        <v>125</v>
      </c>
      <c r="C229" s="315"/>
      <c r="D229" s="315"/>
      <c r="E229" s="315"/>
      <c r="F229" s="316"/>
      <c r="G229" s="13"/>
      <c r="H229" s="10"/>
      <c r="I229" s="10"/>
      <c r="J229" s="19"/>
      <c r="K229" s="10"/>
      <c r="L229" s="12"/>
      <c r="M229" s="12"/>
      <c r="N229" s="12"/>
      <c r="O229" s="10"/>
      <c r="P229" s="10"/>
      <c r="Q229" s="10"/>
      <c r="R229" s="29"/>
    </row>
    <row r="230" spans="1:18" ht="15.75" customHeight="1">
      <c r="A230" s="10"/>
      <c r="B230" s="70"/>
      <c r="C230" s="70"/>
      <c r="D230" s="101"/>
      <c r="E230" s="70"/>
      <c r="F230" s="70"/>
      <c r="G230" s="13"/>
      <c r="H230" s="10"/>
      <c r="I230" s="10"/>
      <c r="J230" s="19"/>
      <c r="K230" s="10"/>
      <c r="L230" s="12"/>
      <c r="M230" s="12"/>
      <c r="N230" s="12"/>
      <c r="O230" s="10"/>
      <c r="P230" s="10"/>
      <c r="Q230" s="10"/>
      <c r="R230" s="29"/>
    </row>
    <row r="231" spans="1:18" ht="15.75" customHeight="1">
      <c r="A231" s="10">
        <v>1</v>
      </c>
      <c r="B231" s="27" t="s">
        <v>777</v>
      </c>
      <c r="C231" s="21"/>
      <c r="D231" s="21"/>
      <c r="E231" s="22"/>
      <c r="F231" s="22"/>
      <c r="G231" s="23"/>
      <c r="H231" s="24"/>
      <c r="I231" s="24"/>
      <c r="J231" s="86">
        <v>1000</v>
      </c>
      <c r="K231" s="24"/>
      <c r="L231" s="24"/>
      <c r="M231" s="24"/>
      <c r="N231" s="26"/>
      <c r="O231" s="24">
        <v>1000</v>
      </c>
      <c r="P231" s="24"/>
      <c r="Q231" s="102"/>
      <c r="R231" s="29"/>
    </row>
    <row r="232" spans="1:18" ht="15.75" customHeight="1">
      <c r="A232" s="10">
        <v>2</v>
      </c>
      <c r="B232" s="27" t="s">
        <v>18</v>
      </c>
      <c r="C232" s="21"/>
      <c r="D232" s="21"/>
      <c r="E232" s="22"/>
      <c r="F232" s="22"/>
      <c r="G232" s="23"/>
      <c r="H232" s="24"/>
      <c r="I232" s="24"/>
      <c r="J232" s="86">
        <v>1000</v>
      </c>
      <c r="K232" s="24"/>
      <c r="L232" s="24"/>
      <c r="N232" s="28"/>
      <c r="O232" s="24">
        <v>1000</v>
      </c>
      <c r="P232" s="24"/>
      <c r="Q232" s="102"/>
      <c r="R232" s="29"/>
    </row>
    <row r="233" spans="1:18" ht="15.75" customHeight="1">
      <c r="A233" s="10">
        <v>3</v>
      </c>
      <c r="B233" s="27"/>
      <c r="C233" s="21"/>
      <c r="D233" s="21"/>
      <c r="E233" s="22"/>
      <c r="F233" s="22"/>
      <c r="G233" s="23"/>
      <c r="H233" s="24"/>
      <c r="I233" s="24"/>
      <c r="J233" s="86"/>
      <c r="K233" s="24"/>
      <c r="L233" s="24"/>
      <c r="M233" s="24"/>
      <c r="N233" s="28"/>
      <c r="O233" s="24"/>
      <c r="P233" s="24"/>
      <c r="Q233" s="102"/>
      <c r="R233" s="29"/>
    </row>
    <row r="234" spans="1:18" ht="15.75" customHeight="1">
      <c r="A234" s="31"/>
      <c r="B234" s="32"/>
      <c r="C234" s="33">
        <f t="shared" ref="C234:D234" si="25">SUM(C231:C233)</f>
        <v>0</v>
      </c>
      <c r="D234" s="33">
        <f t="shared" si="25"/>
        <v>0</v>
      </c>
      <c r="E234" s="33"/>
      <c r="F234" s="33"/>
      <c r="G234" s="34"/>
      <c r="H234" s="33"/>
      <c r="I234" s="33">
        <f t="shared" ref="I234:J234" si="26">SUM(I231:I233)</f>
        <v>0</v>
      </c>
      <c r="J234" s="100">
        <f t="shared" si="26"/>
        <v>2000</v>
      </c>
      <c r="K234" s="36"/>
      <c r="L234" s="33">
        <f t="shared" ref="L234:M234" si="27">SUM(L231:L233)</f>
        <v>0</v>
      </c>
      <c r="M234" s="33">
        <f t="shared" si="27"/>
        <v>0</v>
      </c>
      <c r="N234" s="33"/>
      <c r="O234" s="33">
        <f>SUM(O229:O233)</f>
        <v>2000</v>
      </c>
      <c r="P234" s="33"/>
      <c r="Q234" s="69">
        <v>3350</v>
      </c>
      <c r="R234" s="29"/>
    </row>
    <row r="235" spans="1:18" ht="15.75" customHeight="1">
      <c r="A235" s="311" t="s">
        <v>812</v>
      </c>
      <c r="B235" s="312"/>
      <c r="C235" s="312"/>
      <c r="D235" s="312"/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3"/>
      <c r="P235" s="10"/>
      <c r="Q235" s="10"/>
      <c r="R235" s="29"/>
    </row>
    <row r="236" spans="1:18" ht="15.75" customHeight="1">
      <c r="A236" s="2" t="s">
        <v>1</v>
      </c>
      <c r="B236" s="3" t="s">
        <v>2</v>
      </c>
      <c r="C236" s="3" t="s">
        <v>3</v>
      </c>
      <c r="D236" s="3" t="s">
        <v>4</v>
      </c>
      <c r="E236" s="3" t="s">
        <v>108</v>
      </c>
      <c r="F236" s="4" t="s">
        <v>109</v>
      </c>
      <c r="G236" s="5" t="s">
        <v>5</v>
      </c>
      <c r="H236" s="6" t="s">
        <v>6</v>
      </c>
      <c r="I236" s="3" t="s">
        <v>7</v>
      </c>
      <c r="J236" s="3" t="s">
        <v>8</v>
      </c>
      <c r="K236" s="3"/>
      <c r="L236" s="3" t="s">
        <v>9</v>
      </c>
      <c r="M236" s="3" t="s">
        <v>10</v>
      </c>
      <c r="N236" s="3"/>
      <c r="O236" s="7" t="s">
        <v>11</v>
      </c>
      <c r="P236" s="8" t="s">
        <v>12</v>
      </c>
      <c r="Q236" s="9"/>
      <c r="R236" s="10"/>
    </row>
    <row r="237" spans="1:18" ht="15.75" customHeight="1">
      <c r="A237" s="10"/>
      <c r="B237" s="12" t="s">
        <v>125</v>
      </c>
      <c r="C237" s="10"/>
      <c r="D237" s="10"/>
      <c r="E237" s="10"/>
      <c r="F237" s="10"/>
      <c r="G237" s="13"/>
      <c r="H237" s="10"/>
      <c r="I237" s="10"/>
      <c r="J237" s="14" t="s">
        <v>15</v>
      </c>
      <c r="K237" s="10"/>
      <c r="L237" s="10" t="s">
        <v>454</v>
      </c>
      <c r="M237" s="10"/>
      <c r="N237" s="10"/>
      <c r="O237" s="10"/>
      <c r="P237" s="10"/>
      <c r="Q237" s="62"/>
      <c r="R237" s="10"/>
    </row>
    <row r="238" spans="1:18" ht="15.75" customHeight="1">
      <c r="A238" s="10"/>
      <c r="B238" s="314">
        <v>3350</v>
      </c>
      <c r="C238" s="315"/>
      <c r="D238" s="315"/>
      <c r="E238" s="315"/>
      <c r="F238" s="316"/>
      <c r="G238" s="13"/>
      <c r="H238" s="10"/>
      <c r="I238" s="10"/>
      <c r="J238" s="19"/>
      <c r="K238" s="10"/>
      <c r="L238" s="12"/>
      <c r="M238" s="12"/>
      <c r="N238" s="12"/>
      <c r="O238" s="10"/>
      <c r="P238" s="10"/>
      <c r="Q238" s="10"/>
      <c r="R238" s="10"/>
    </row>
    <row r="239" spans="1:18" ht="15.75" customHeight="1">
      <c r="A239" s="10">
        <v>1</v>
      </c>
      <c r="B239" s="10" t="s">
        <v>813</v>
      </c>
      <c r="C239" s="10">
        <v>2400</v>
      </c>
      <c r="D239" s="10"/>
      <c r="E239" s="10"/>
      <c r="F239" s="10"/>
      <c r="G239" s="13"/>
      <c r="H239" s="10"/>
      <c r="I239" s="10">
        <v>3000</v>
      </c>
      <c r="J239" s="19"/>
      <c r="K239" s="10"/>
      <c r="L239" s="10">
        <v>850</v>
      </c>
      <c r="M239" s="10"/>
      <c r="N239" s="10"/>
      <c r="O239" s="10">
        <v>6250</v>
      </c>
      <c r="P239" s="10"/>
      <c r="Q239" s="10"/>
      <c r="R239" s="29"/>
    </row>
    <row r="240" spans="1:18" ht="15.75" customHeight="1">
      <c r="A240" s="29">
        <v>2</v>
      </c>
      <c r="B240" s="29"/>
      <c r="C240" s="29"/>
      <c r="D240" s="29"/>
      <c r="E240" s="29"/>
      <c r="F240" s="29"/>
      <c r="G240" s="66"/>
      <c r="H240" s="29"/>
      <c r="I240" s="29"/>
      <c r="J240" s="74"/>
      <c r="K240" s="29"/>
      <c r="L240" s="29"/>
      <c r="M240" s="29"/>
      <c r="N240" s="30"/>
      <c r="O240" s="29"/>
      <c r="P240" s="16"/>
      <c r="Q240" s="16"/>
      <c r="R240" s="29"/>
    </row>
    <row r="241" spans="1:18" ht="15.75" customHeight="1">
      <c r="A241" s="31"/>
      <c r="B241" s="33"/>
      <c r="C241" s="33">
        <f t="shared" ref="C241:F241" si="28">SUM(C239:C240)</f>
        <v>2400</v>
      </c>
      <c r="D241" s="33">
        <f t="shared" si="28"/>
        <v>0</v>
      </c>
      <c r="E241" s="33">
        <f t="shared" si="28"/>
        <v>0</v>
      </c>
      <c r="F241" s="33">
        <f t="shared" si="28"/>
        <v>0</v>
      </c>
      <c r="G241" s="34"/>
      <c r="H241" s="33">
        <f t="shared" ref="H241:J241" si="29">SUM(H239:H240)</f>
        <v>0</v>
      </c>
      <c r="I241" s="33">
        <f t="shared" si="29"/>
        <v>3000</v>
      </c>
      <c r="J241" s="100">
        <f t="shared" si="29"/>
        <v>0</v>
      </c>
      <c r="K241" s="33"/>
      <c r="L241" s="33">
        <f t="shared" ref="L241:M241" si="30">SUM(L239:L240)</f>
        <v>850</v>
      </c>
      <c r="M241" s="33">
        <f t="shared" si="30"/>
        <v>0</v>
      </c>
      <c r="N241" s="33"/>
      <c r="O241" s="33">
        <f>SUM(O238:O240)</f>
        <v>6250</v>
      </c>
      <c r="P241" s="38"/>
      <c r="Q241" s="39">
        <v>1600</v>
      </c>
      <c r="R241" s="29"/>
    </row>
    <row r="242" spans="1:18" ht="15.75" customHeight="1">
      <c r="A242" s="31"/>
      <c r="B242" s="33"/>
      <c r="C242" s="33"/>
      <c r="D242" s="33"/>
      <c r="E242" s="33"/>
      <c r="F242" s="33"/>
      <c r="G242" s="34"/>
      <c r="H242" s="33"/>
      <c r="I242" s="33"/>
      <c r="J242" s="100"/>
      <c r="K242" s="33"/>
      <c r="L242" s="33"/>
      <c r="M242" s="33"/>
      <c r="N242" s="33"/>
      <c r="O242" s="33"/>
      <c r="P242" s="33"/>
      <c r="Q242" s="51"/>
      <c r="R242" s="29"/>
    </row>
    <row r="243" spans="1:18" ht="15.75" customHeight="1">
      <c r="A243" s="311" t="s">
        <v>814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3"/>
      <c r="P243" s="10"/>
      <c r="Q243" s="10"/>
      <c r="R243" s="29"/>
    </row>
    <row r="244" spans="1:18" ht="15.75" customHeight="1">
      <c r="A244" s="2" t="s">
        <v>1</v>
      </c>
      <c r="B244" s="3" t="s">
        <v>2</v>
      </c>
      <c r="C244" s="3" t="s">
        <v>3</v>
      </c>
      <c r="D244" s="3" t="s">
        <v>4</v>
      </c>
      <c r="E244" s="3" t="s">
        <v>108</v>
      </c>
      <c r="F244" s="4" t="s">
        <v>109</v>
      </c>
      <c r="G244" s="117" t="s">
        <v>5</v>
      </c>
      <c r="H244" s="6" t="s">
        <v>6</v>
      </c>
      <c r="I244" s="3" t="s">
        <v>7</v>
      </c>
      <c r="J244" s="3" t="s">
        <v>8</v>
      </c>
      <c r="K244" s="3" t="s">
        <v>8</v>
      </c>
      <c r="L244" s="3" t="s">
        <v>9</v>
      </c>
      <c r="M244" s="3" t="s">
        <v>10</v>
      </c>
      <c r="N244" s="3"/>
      <c r="O244" s="7" t="s">
        <v>11</v>
      </c>
      <c r="P244" s="8" t="s">
        <v>12</v>
      </c>
      <c r="Q244" s="108" t="s">
        <v>13</v>
      </c>
      <c r="R244" s="10"/>
    </row>
    <row r="245" spans="1:18" ht="15.75" customHeight="1">
      <c r="A245" s="10"/>
      <c r="B245" s="12">
        <v>1600</v>
      </c>
      <c r="C245" s="10"/>
      <c r="D245" s="10"/>
      <c r="E245" s="10"/>
      <c r="F245" s="10"/>
      <c r="G245" s="75"/>
      <c r="H245" s="10"/>
      <c r="I245" s="10"/>
      <c r="J245" s="14" t="s">
        <v>15</v>
      </c>
      <c r="K245" s="52"/>
      <c r="L245" s="10" t="s">
        <v>72</v>
      </c>
      <c r="M245" s="10"/>
      <c r="N245" s="10"/>
      <c r="O245" s="10"/>
      <c r="P245" s="10"/>
      <c r="Q245" s="10"/>
      <c r="R245" s="29"/>
    </row>
    <row r="246" spans="1:18" ht="15.75" customHeight="1">
      <c r="A246" s="10"/>
      <c r="B246" s="314" t="s">
        <v>125</v>
      </c>
      <c r="C246" s="315"/>
      <c r="D246" s="315"/>
      <c r="E246" s="315"/>
      <c r="F246" s="316"/>
      <c r="G246" s="75"/>
      <c r="H246" s="10"/>
      <c r="I246" s="10"/>
      <c r="J246" s="53"/>
      <c r="K246" s="10"/>
      <c r="L246" s="12"/>
      <c r="M246" s="12"/>
      <c r="N246" s="12"/>
      <c r="O246" s="10"/>
      <c r="P246" s="10"/>
      <c r="Q246" s="10"/>
      <c r="R246" s="29"/>
    </row>
    <row r="247" spans="1:18" ht="15.75" customHeight="1">
      <c r="A247" s="10">
        <v>1</v>
      </c>
      <c r="B247" s="10" t="s">
        <v>813</v>
      </c>
      <c r="C247" s="10">
        <v>1400</v>
      </c>
      <c r="D247" s="10"/>
      <c r="E247" s="10"/>
      <c r="F247" s="10"/>
      <c r="G247" s="13"/>
      <c r="H247" s="10"/>
      <c r="I247" s="10">
        <v>3000</v>
      </c>
      <c r="J247" s="53">
        <v>1000</v>
      </c>
      <c r="K247" s="10"/>
      <c r="L247" s="10">
        <v>850</v>
      </c>
      <c r="M247" s="10"/>
      <c r="N247" s="10"/>
      <c r="O247" s="10">
        <v>6250</v>
      </c>
      <c r="P247" s="10">
        <v>17000</v>
      </c>
      <c r="Q247" s="10" t="s">
        <v>76</v>
      </c>
      <c r="R247" s="29"/>
    </row>
    <row r="248" spans="1:18" ht="15.75" customHeight="1">
      <c r="A248" s="10">
        <v>2</v>
      </c>
      <c r="B248" s="10" t="s">
        <v>29</v>
      </c>
      <c r="C248" s="10">
        <v>1000</v>
      </c>
      <c r="D248" s="10"/>
      <c r="E248" s="10"/>
      <c r="F248" s="10"/>
      <c r="G248" s="13"/>
      <c r="H248" s="10"/>
      <c r="I248" s="10">
        <v>3000</v>
      </c>
      <c r="J248" s="53">
        <v>1000</v>
      </c>
      <c r="K248" s="10"/>
      <c r="L248" s="10"/>
      <c r="M248" s="10"/>
      <c r="N248" s="10"/>
      <c r="O248" s="10">
        <v>5000</v>
      </c>
      <c r="P248" s="16"/>
      <c r="Q248" s="16"/>
      <c r="R248" s="29"/>
    </row>
    <row r="249" spans="1:18" ht="15.75" customHeight="1">
      <c r="A249" s="10">
        <v>3</v>
      </c>
      <c r="B249" s="10" t="s">
        <v>340</v>
      </c>
      <c r="C249" s="10">
        <v>1000</v>
      </c>
      <c r="D249" s="10"/>
      <c r="E249" s="10"/>
      <c r="F249" s="10"/>
      <c r="G249" s="13"/>
      <c r="H249" s="10"/>
      <c r="I249" s="10">
        <v>3000</v>
      </c>
      <c r="J249" s="53">
        <v>1000</v>
      </c>
      <c r="K249" s="10"/>
      <c r="L249" s="29">
        <v>850</v>
      </c>
      <c r="M249" s="29"/>
      <c r="N249" s="29"/>
      <c r="O249" s="10">
        <v>5850</v>
      </c>
      <c r="P249" s="10"/>
      <c r="Q249" s="10"/>
      <c r="R249" s="29"/>
    </row>
    <row r="250" spans="1:18" ht="15.75" customHeight="1">
      <c r="A250" s="182">
        <v>4</v>
      </c>
      <c r="B250" s="141" t="s">
        <v>18</v>
      </c>
      <c r="C250" s="141"/>
      <c r="D250" s="141"/>
      <c r="E250" s="141"/>
      <c r="F250" s="141"/>
      <c r="G250" s="183"/>
      <c r="H250" s="141"/>
      <c r="I250" s="141"/>
      <c r="J250" s="278">
        <v>1000</v>
      </c>
      <c r="K250" s="141"/>
      <c r="L250" s="141"/>
      <c r="M250" s="141"/>
      <c r="N250" s="141"/>
      <c r="O250" s="141">
        <v>1000</v>
      </c>
      <c r="P250" s="185"/>
      <c r="Q250" s="67"/>
      <c r="R250" s="29"/>
    </row>
    <row r="251" spans="1:18" ht="15.75" customHeight="1">
      <c r="A251" s="182"/>
      <c r="B251" s="141"/>
      <c r="C251" s="141"/>
      <c r="D251" s="141"/>
      <c r="E251" s="141"/>
      <c r="F251" s="141"/>
      <c r="G251" s="183"/>
      <c r="H251" s="141"/>
      <c r="I251" s="141"/>
      <c r="J251" s="278"/>
      <c r="K251" s="141"/>
      <c r="L251" s="141"/>
      <c r="M251" s="141"/>
      <c r="N251" s="141"/>
      <c r="O251" s="141"/>
      <c r="P251" s="185"/>
      <c r="Q251" s="67"/>
      <c r="R251" s="29"/>
    </row>
    <row r="252" spans="1:18" ht="15.75" customHeight="1">
      <c r="A252" s="31"/>
      <c r="B252" s="33"/>
      <c r="C252" s="33">
        <f t="shared" ref="C252:D252" si="31">SUM(C247:C249)</f>
        <v>3400</v>
      </c>
      <c r="D252" s="33">
        <f t="shared" si="31"/>
        <v>0</v>
      </c>
      <c r="E252" s="33"/>
      <c r="F252" s="33"/>
      <c r="G252" s="34"/>
      <c r="H252" s="33"/>
      <c r="I252" s="33">
        <f>SUM(I247:I249)</f>
        <v>9000</v>
      </c>
      <c r="J252" s="80">
        <v>4000</v>
      </c>
      <c r="K252" s="33"/>
      <c r="L252" s="33">
        <f>SUM(L247:L249)</f>
        <v>1700</v>
      </c>
      <c r="M252" s="33">
        <f>SUM(M248:M249)</f>
        <v>0</v>
      </c>
      <c r="N252" s="33"/>
      <c r="O252" s="33">
        <f>SUM(O246:O250)</f>
        <v>18100</v>
      </c>
      <c r="P252" s="38">
        <v>17000</v>
      </c>
      <c r="Q252" s="39">
        <v>2700</v>
      </c>
      <c r="R252" s="29"/>
    </row>
    <row r="253" spans="1:18" ht="15.75" customHeight="1">
      <c r="A253" s="311" t="s">
        <v>815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3"/>
      <c r="P253" s="10"/>
      <c r="Q253" s="10"/>
      <c r="R253" s="10"/>
    </row>
    <row r="254" spans="1:18" ht="15.75" customHeight="1">
      <c r="A254" s="2" t="s">
        <v>1</v>
      </c>
      <c r="B254" s="3" t="s">
        <v>2</v>
      </c>
      <c r="C254" s="3" t="s">
        <v>3</v>
      </c>
      <c r="D254" s="3" t="s">
        <v>4</v>
      </c>
      <c r="E254" s="3" t="s">
        <v>108</v>
      </c>
      <c r="F254" s="4" t="s">
        <v>109</v>
      </c>
      <c r="G254" s="117" t="s">
        <v>5</v>
      </c>
      <c r="H254" s="6" t="s">
        <v>6</v>
      </c>
      <c r="I254" s="3" t="s">
        <v>7</v>
      </c>
      <c r="J254" s="3" t="s">
        <v>8</v>
      </c>
      <c r="K254" s="3" t="s">
        <v>8</v>
      </c>
      <c r="L254" s="3" t="s">
        <v>9</v>
      </c>
      <c r="M254" s="3" t="s">
        <v>10</v>
      </c>
      <c r="N254" s="3"/>
      <c r="O254" s="7" t="s">
        <v>11</v>
      </c>
      <c r="P254" s="8" t="s">
        <v>12</v>
      </c>
      <c r="Q254" s="9" t="s">
        <v>13</v>
      </c>
      <c r="R254" s="29"/>
    </row>
    <row r="255" spans="1:18" ht="15.75" customHeight="1">
      <c r="A255" s="10"/>
      <c r="B255" s="12">
        <v>2700</v>
      </c>
      <c r="C255" s="10"/>
      <c r="D255" s="10"/>
      <c r="E255" s="10"/>
      <c r="F255" s="10"/>
      <c r="G255" s="10"/>
      <c r="H255" s="10"/>
      <c r="I255" s="10"/>
      <c r="J255" s="14" t="s">
        <v>15</v>
      </c>
      <c r="K255" s="10"/>
      <c r="L255" s="10" t="s">
        <v>72</v>
      </c>
      <c r="M255" s="10"/>
      <c r="N255" s="10"/>
      <c r="O255" s="10"/>
      <c r="P255" s="10"/>
      <c r="Q255" s="62"/>
      <c r="R255" s="29"/>
    </row>
    <row r="256" spans="1:18" ht="15.75" customHeight="1">
      <c r="A256" s="10"/>
      <c r="B256" s="314" t="s">
        <v>125</v>
      </c>
      <c r="C256" s="315"/>
      <c r="D256" s="315"/>
      <c r="E256" s="315"/>
      <c r="F256" s="316"/>
      <c r="G256" s="10"/>
      <c r="H256" s="10"/>
      <c r="I256" s="10"/>
      <c r="J256" s="53"/>
      <c r="K256" s="10"/>
      <c r="L256" s="12"/>
      <c r="M256" s="12"/>
      <c r="N256" s="12"/>
      <c r="O256" s="10"/>
      <c r="P256" s="10"/>
      <c r="Q256" s="10"/>
      <c r="R256" s="29"/>
    </row>
    <row r="257" spans="1:18" ht="15.75" customHeight="1">
      <c r="A257" s="10"/>
      <c r="B257" s="112"/>
      <c r="C257" s="70"/>
      <c r="D257" s="10"/>
      <c r="E257" s="10"/>
      <c r="F257" s="70"/>
      <c r="G257" s="10"/>
      <c r="H257" s="10"/>
      <c r="I257" s="10"/>
      <c r="J257" s="53"/>
      <c r="K257" s="10"/>
      <c r="L257" s="12"/>
      <c r="M257" s="12"/>
      <c r="N257" s="12"/>
      <c r="O257" s="10"/>
      <c r="P257" s="10">
        <v>12000</v>
      </c>
      <c r="Q257" s="10" t="s">
        <v>590</v>
      </c>
      <c r="R257" s="29"/>
    </row>
    <row r="258" spans="1:18" ht="15.75" customHeight="1">
      <c r="A258" s="10">
        <v>1</v>
      </c>
      <c r="B258" s="15" t="s">
        <v>340</v>
      </c>
      <c r="C258" s="10">
        <v>1000</v>
      </c>
      <c r="D258" s="24"/>
      <c r="E258" s="10"/>
      <c r="F258" s="10"/>
      <c r="G258" s="75"/>
      <c r="H258" s="10"/>
      <c r="I258" s="10">
        <v>3000</v>
      </c>
      <c r="J258" s="41">
        <v>1000</v>
      </c>
      <c r="K258" s="10"/>
      <c r="L258" s="10">
        <v>850</v>
      </c>
      <c r="M258" s="10"/>
      <c r="N258" s="10"/>
      <c r="O258" s="10">
        <v>5850</v>
      </c>
      <c r="P258" s="10">
        <v>8000</v>
      </c>
      <c r="Q258" s="10" t="s">
        <v>590</v>
      </c>
      <c r="R258" s="29"/>
    </row>
    <row r="259" spans="1:18" ht="15.75" customHeight="1">
      <c r="A259" s="10">
        <v>2</v>
      </c>
      <c r="B259" s="15" t="s">
        <v>29</v>
      </c>
      <c r="C259" s="10">
        <v>1000</v>
      </c>
      <c r="D259" s="22"/>
      <c r="E259" s="70"/>
      <c r="F259" s="10"/>
      <c r="G259" s="75"/>
      <c r="H259" s="10"/>
      <c r="I259" s="10">
        <v>3000</v>
      </c>
      <c r="J259" s="41">
        <v>1000</v>
      </c>
      <c r="K259" s="10"/>
      <c r="L259" s="10"/>
      <c r="M259" s="10"/>
      <c r="N259" s="10"/>
      <c r="O259" s="10">
        <v>5000</v>
      </c>
      <c r="P259" s="16"/>
      <c r="Q259" s="16"/>
      <c r="R259" s="29"/>
    </row>
    <row r="260" spans="1:18" ht="15.75" customHeight="1">
      <c r="A260" s="10">
        <v>3</v>
      </c>
      <c r="B260" s="15" t="s">
        <v>813</v>
      </c>
      <c r="C260" s="29">
        <v>1400</v>
      </c>
      <c r="D260" s="22"/>
      <c r="E260" s="70"/>
      <c r="F260" s="29"/>
      <c r="G260" s="77"/>
      <c r="H260" s="29"/>
      <c r="I260" s="29">
        <v>3000</v>
      </c>
      <c r="J260" s="68">
        <v>1000</v>
      </c>
      <c r="K260" s="29"/>
      <c r="L260" s="10">
        <v>850</v>
      </c>
      <c r="M260" s="29"/>
      <c r="N260" s="29"/>
      <c r="O260" s="29">
        <v>6250</v>
      </c>
      <c r="P260" s="16"/>
      <c r="Q260" s="16"/>
      <c r="R260" s="29"/>
    </row>
    <row r="261" spans="1:18" ht="15.75" customHeight="1">
      <c r="A261" s="10">
        <v>4</v>
      </c>
      <c r="B261" s="10" t="s">
        <v>18</v>
      </c>
      <c r="C261" s="29"/>
      <c r="D261" s="24"/>
      <c r="E261" s="10"/>
      <c r="F261" s="29"/>
      <c r="G261" s="77"/>
      <c r="H261" s="29"/>
      <c r="I261" s="29"/>
      <c r="J261" s="68">
        <v>1000</v>
      </c>
      <c r="K261" s="29"/>
      <c r="L261" s="10"/>
      <c r="M261" s="30"/>
      <c r="N261" s="29"/>
      <c r="O261" s="29">
        <v>1000</v>
      </c>
      <c r="P261" s="10"/>
      <c r="Q261" s="10"/>
      <c r="R261" s="10"/>
    </row>
    <row r="262" spans="1:18" ht="15.75" customHeight="1">
      <c r="A262" s="31"/>
      <c r="B262" s="33"/>
      <c r="C262" s="33">
        <f t="shared" ref="C262:G262" si="32">SUM(C258:C261)</f>
        <v>3400</v>
      </c>
      <c r="D262" s="48">
        <f t="shared" si="32"/>
        <v>0</v>
      </c>
      <c r="E262" s="33">
        <f t="shared" si="32"/>
        <v>0</v>
      </c>
      <c r="F262" s="33">
        <f t="shared" si="32"/>
        <v>0</v>
      </c>
      <c r="G262" s="49">
        <f t="shared" si="32"/>
        <v>0</v>
      </c>
      <c r="H262" s="33"/>
      <c r="I262" s="33">
        <f>SUM(I258:I261)</f>
        <v>9000</v>
      </c>
      <c r="J262" s="35">
        <v>4000</v>
      </c>
      <c r="K262" s="33"/>
      <c r="L262" s="33">
        <f t="shared" ref="L262:M262" si="33">SUM(L258:L261)</f>
        <v>1700</v>
      </c>
      <c r="M262" s="33">
        <f t="shared" si="33"/>
        <v>0</v>
      </c>
      <c r="N262" s="33"/>
      <c r="O262" s="33">
        <f>SUM(O256:O261)</f>
        <v>18100</v>
      </c>
      <c r="P262" s="8">
        <v>20000</v>
      </c>
      <c r="Q262" s="9">
        <v>800</v>
      </c>
      <c r="R262" s="29"/>
    </row>
    <row r="263" spans="1:18" ht="15.75" customHeight="1">
      <c r="A263" s="311"/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3"/>
      <c r="P263" s="10"/>
      <c r="Q263" s="63"/>
      <c r="R263" s="29"/>
    </row>
    <row r="264" spans="1:18" ht="15.75" customHeight="1">
      <c r="C264" s="118"/>
      <c r="D264" s="67"/>
      <c r="E264" s="118"/>
      <c r="F264" s="67"/>
      <c r="G264" s="67"/>
      <c r="H264" s="110"/>
      <c r="I264" s="110"/>
      <c r="J264" s="110" t="s">
        <v>15</v>
      </c>
      <c r="K264" s="110"/>
      <c r="L264" s="110"/>
      <c r="M264" s="110"/>
      <c r="N264" s="110"/>
      <c r="O264" s="110"/>
      <c r="P264" s="110"/>
      <c r="Q264" s="110"/>
    </row>
    <row r="265" spans="1:18" ht="15.75" customHeight="1">
      <c r="C265" s="118"/>
      <c r="D265" s="67"/>
      <c r="E265" s="118"/>
      <c r="F265" s="67"/>
      <c r="G265" s="67"/>
      <c r="H265" s="67"/>
      <c r="I265" s="67"/>
      <c r="J265" s="110"/>
      <c r="K265" s="110"/>
      <c r="L265" s="110"/>
      <c r="M265" s="110"/>
      <c r="N265" s="110"/>
      <c r="O265" s="110"/>
      <c r="P265" s="110"/>
      <c r="Q265" s="110"/>
    </row>
    <row r="266" spans="1:18" ht="15.75" customHeight="1">
      <c r="C266" s="118"/>
      <c r="D266" s="67"/>
      <c r="E266" s="118"/>
      <c r="F266" s="67"/>
      <c r="G266" s="67"/>
      <c r="H266" s="67"/>
      <c r="I266" s="67"/>
      <c r="J266" s="67"/>
      <c r="K266" s="67"/>
      <c r="L266" s="67"/>
      <c r="M266" s="67"/>
    </row>
    <row r="267" spans="1:18" ht="15.75" customHeight="1">
      <c r="C267" s="118"/>
      <c r="D267" s="67"/>
      <c r="E267" s="118"/>
      <c r="F267" s="67"/>
      <c r="G267" s="67"/>
      <c r="H267" s="67"/>
      <c r="I267" s="67"/>
      <c r="J267" s="67"/>
      <c r="K267" s="67"/>
      <c r="L267" s="67"/>
      <c r="M267" s="67"/>
    </row>
    <row r="268" spans="1:18" ht="15.75" customHeight="1">
      <c r="C268" s="119"/>
      <c r="D268" s="67"/>
      <c r="E268" s="118"/>
      <c r="F268" s="67"/>
      <c r="G268" s="67"/>
      <c r="H268" s="67"/>
      <c r="I268" s="67"/>
      <c r="J268" s="67"/>
      <c r="K268" s="67"/>
      <c r="L268" s="67"/>
      <c r="M268" s="67"/>
    </row>
    <row r="269" spans="1:18" ht="15.75" customHeight="1">
      <c r="C269" s="120"/>
      <c r="D269" s="67"/>
      <c r="E269" s="119"/>
      <c r="F269" s="67"/>
      <c r="G269" s="67"/>
      <c r="H269" s="67"/>
      <c r="I269" s="67"/>
      <c r="J269" s="67"/>
      <c r="K269" s="67"/>
      <c r="L269" s="67"/>
      <c r="M269" s="67"/>
    </row>
    <row r="270" spans="1:18" ht="15.75" customHeight="1">
      <c r="C270" s="120"/>
      <c r="D270" s="67"/>
      <c r="E270" s="120"/>
      <c r="F270" s="67"/>
      <c r="G270" s="67"/>
      <c r="H270" s="67"/>
      <c r="I270" s="67"/>
      <c r="J270" s="67"/>
      <c r="K270" s="67"/>
      <c r="L270" s="67"/>
      <c r="M270" s="67"/>
    </row>
    <row r="271" spans="1:18" ht="15.75" customHeight="1">
      <c r="C271" s="120"/>
      <c r="D271" s="67"/>
      <c r="E271" s="120"/>
      <c r="G271" s="67"/>
      <c r="H271" s="67"/>
      <c r="I271" s="67"/>
      <c r="J271" s="67"/>
      <c r="K271" s="67"/>
      <c r="L271" s="67"/>
      <c r="M271" s="67"/>
    </row>
    <row r="272" spans="1:18" ht="15.75" customHeight="1">
      <c r="C272" s="120"/>
      <c r="D272" s="67"/>
      <c r="E272" s="120"/>
      <c r="F272" s="67"/>
      <c r="G272" s="67"/>
      <c r="H272" s="67"/>
      <c r="I272" s="67"/>
      <c r="J272" s="67"/>
      <c r="K272" s="67"/>
      <c r="L272" s="67"/>
      <c r="M272" s="67"/>
    </row>
    <row r="273" spans="3:13" ht="15.75" customHeight="1">
      <c r="C273" s="120"/>
      <c r="D273" s="67"/>
      <c r="E273" s="120"/>
      <c r="F273" s="67"/>
      <c r="G273" s="67"/>
      <c r="H273" s="67"/>
      <c r="I273" s="67"/>
      <c r="J273" s="67"/>
      <c r="K273" s="67"/>
      <c r="L273" s="67"/>
      <c r="M273" s="67"/>
    </row>
    <row r="274" spans="3:13" ht="15.75" customHeight="1">
      <c r="C274" s="120"/>
      <c r="D274" s="67"/>
      <c r="E274" s="120"/>
      <c r="F274" s="67"/>
      <c r="G274" s="67"/>
      <c r="H274" s="67"/>
      <c r="I274" s="67"/>
      <c r="J274" s="67"/>
      <c r="K274" s="67"/>
      <c r="L274" s="67"/>
      <c r="M274" s="67"/>
    </row>
    <row r="275" spans="3:13" ht="15.75" customHeight="1">
      <c r="C275" s="120"/>
      <c r="D275" s="67"/>
      <c r="E275" s="120"/>
      <c r="F275" s="67"/>
      <c r="G275" s="67"/>
      <c r="H275" s="67"/>
      <c r="I275" s="67"/>
      <c r="J275" s="67"/>
      <c r="K275" s="67"/>
      <c r="L275" s="67"/>
      <c r="M275" s="67"/>
    </row>
    <row r="276" spans="3:13" ht="15.75" customHeight="1">
      <c r="C276" s="120"/>
      <c r="D276" s="67"/>
      <c r="E276" s="120"/>
      <c r="F276" s="67"/>
      <c r="G276" s="67"/>
      <c r="H276" s="67"/>
      <c r="I276" s="67"/>
      <c r="J276" s="67"/>
      <c r="K276" s="67"/>
      <c r="L276" s="67"/>
      <c r="M276" s="67"/>
    </row>
    <row r="277" spans="3:13" ht="15.75" customHeight="1">
      <c r="C277" s="120"/>
      <c r="D277" s="67"/>
      <c r="E277" s="120"/>
      <c r="F277" s="67"/>
      <c r="G277" s="67"/>
      <c r="H277" s="67"/>
      <c r="I277" s="67"/>
      <c r="J277" s="67"/>
      <c r="K277" s="67"/>
      <c r="L277" s="67"/>
      <c r="M277" s="67"/>
    </row>
    <row r="278" spans="3:13" ht="15.75" customHeight="1">
      <c r="C278" s="120"/>
      <c r="D278" s="67"/>
      <c r="E278" s="67"/>
      <c r="F278" s="67"/>
      <c r="G278" s="67"/>
      <c r="H278" s="67"/>
      <c r="I278" s="67"/>
      <c r="J278" s="67"/>
      <c r="K278" s="67"/>
      <c r="L278" s="67"/>
      <c r="M278" s="67"/>
    </row>
    <row r="279" spans="3:13" ht="15.75" customHeight="1"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</row>
    <row r="280" spans="3:13" ht="15.75" customHeight="1"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</row>
    <row r="281" spans="3:13" ht="15.75" customHeight="1"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</row>
    <row r="282" spans="3:13" ht="15.75" customHeight="1"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</row>
    <row r="283" spans="3:13" ht="15.75" customHeight="1"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</row>
    <row r="284" spans="3:13" ht="15.75" customHeight="1"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</row>
    <row r="285" spans="3:13" ht="15.75" customHeight="1"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</row>
    <row r="286" spans="3:13" ht="15.75" customHeight="1"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</row>
    <row r="287" spans="3:13" ht="15.75" customHeight="1"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</row>
    <row r="288" spans="3:1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A253:O253"/>
    <mergeCell ref="B256:F256"/>
    <mergeCell ref="A263:O263"/>
    <mergeCell ref="A206:O206"/>
    <mergeCell ref="B209:F209"/>
    <mergeCell ref="A217:O217"/>
    <mergeCell ref="B220:F220"/>
    <mergeCell ref="A226:O226"/>
    <mergeCell ref="B229:F229"/>
    <mergeCell ref="A235:O235"/>
    <mergeCell ref="A197:O197"/>
    <mergeCell ref="B200:F200"/>
    <mergeCell ref="B238:F238"/>
    <mergeCell ref="A243:O243"/>
    <mergeCell ref="B246:F246"/>
    <mergeCell ref="B163:F163"/>
    <mergeCell ref="A173:O173"/>
    <mergeCell ref="B176:F176"/>
    <mergeCell ref="A186:O186"/>
    <mergeCell ref="B189:F189"/>
    <mergeCell ref="A138:O138"/>
    <mergeCell ref="B141:F141"/>
    <mergeCell ref="A146:O146"/>
    <mergeCell ref="B149:F149"/>
    <mergeCell ref="A160:O160"/>
    <mergeCell ref="A115:O115"/>
    <mergeCell ref="N117:R117"/>
    <mergeCell ref="B118:F118"/>
    <mergeCell ref="A125:O125"/>
    <mergeCell ref="B128:F128"/>
    <mergeCell ref="A97:O97"/>
    <mergeCell ref="N99:R99"/>
    <mergeCell ref="B100:F100"/>
    <mergeCell ref="N103:R103"/>
    <mergeCell ref="B104:F104"/>
    <mergeCell ref="N68:R68"/>
    <mergeCell ref="B69:F69"/>
    <mergeCell ref="A84:O84"/>
    <mergeCell ref="N86:R86"/>
    <mergeCell ref="B87:F87"/>
    <mergeCell ref="B41:F41"/>
    <mergeCell ref="A50:O50"/>
    <mergeCell ref="N52:R52"/>
    <mergeCell ref="B53:F53"/>
    <mergeCell ref="A66:O66"/>
    <mergeCell ref="A22:O22"/>
    <mergeCell ref="N24:R24"/>
    <mergeCell ref="B25:F25"/>
    <mergeCell ref="A38:O38"/>
    <mergeCell ref="N40:R40"/>
    <mergeCell ref="A1:R1"/>
    <mergeCell ref="B4:F4"/>
    <mergeCell ref="A13:O13"/>
    <mergeCell ref="M15:Q15"/>
    <mergeCell ref="B16:F16"/>
  </mergeCells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7.42578125" customWidth="1"/>
    <col min="2" max="26" width="8.7109375" customWidth="1"/>
  </cols>
  <sheetData>
    <row r="1" spans="1:26" ht="15.75">
      <c r="A1" s="233"/>
      <c r="B1" s="197"/>
      <c r="C1" s="197"/>
      <c r="D1" s="197"/>
      <c r="E1" s="197"/>
      <c r="F1" s="198"/>
    </row>
    <row r="2" spans="1:26">
      <c r="A2" s="10" t="s">
        <v>14</v>
      </c>
    </row>
    <row r="3" spans="1:26">
      <c r="A3" s="16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>
      <c r="A4" s="10"/>
    </row>
    <row r="5" spans="1:26">
      <c r="A5" s="10"/>
    </row>
    <row r="6" spans="1:26">
      <c r="A6" s="10"/>
    </row>
    <row r="7" spans="1:26">
      <c r="A7" s="29"/>
    </row>
    <row r="8" spans="1:26">
      <c r="A8" s="29"/>
      <c r="K8" s="43"/>
    </row>
    <row r="9" spans="1:26">
      <c r="A9" s="29"/>
    </row>
    <row r="10" spans="1:26">
      <c r="A10" s="29"/>
    </row>
    <row r="11" spans="1:26">
      <c r="A11" s="29"/>
    </row>
    <row r="12" spans="1:26">
      <c r="A12" s="29"/>
    </row>
    <row r="13" spans="1:26">
      <c r="A13" s="199"/>
    </row>
    <row r="14" spans="1:26">
      <c r="A14" s="295"/>
    </row>
    <row r="15" spans="1:26">
      <c r="A15" s="295"/>
    </row>
    <row r="17" spans="1:1">
      <c r="A17" s="10" t="s">
        <v>14</v>
      </c>
    </row>
    <row r="18" spans="1:1">
      <c r="A18" s="10"/>
    </row>
    <row r="19" spans="1:1">
      <c r="A19" s="10"/>
    </row>
    <row r="20" spans="1:1">
      <c r="A20" s="10"/>
    </row>
    <row r="21" spans="1:1" ht="15.75" customHeight="1">
      <c r="A21" s="10"/>
    </row>
    <row r="22" spans="1:1" ht="15.75" customHeight="1">
      <c r="A22" s="10"/>
    </row>
    <row r="23" spans="1:1" ht="15.75" customHeight="1">
      <c r="A23" s="10"/>
    </row>
    <row r="24" spans="1:1" ht="15.75" customHeight="1">
      <c r="A24" s="10"/>
    </row>
    <row r="25" spans="1:1" ht="15.75" customHeight="1">
      <c r="A25" s="10"/>
    </row>
    <row r="26" spans="1:1" ht="15.75" customHeight="1">
      <c r="A26" s="10"/>
    </row>
    <row r="27" spans="1:1" ht="15.75" customHeight="1">
      <c r="A27" s="10"/>
    </row>
    <row r="28" spans="1:1" ht="15.75" customHeight="1">
      <c r="A28" s="10"/>
    </row>
    <row r="29" spans="1:1" ht="15.75" customHeight="1">
      <c r="A29" s="10"/>
    </row>
    <row r="30" spans="1:1" ht="15.75" customHeight="1">
      <c r="A30" s="10"/>
    </row>
    <row r="31" spans="1:1" ht="15.75" customHeight="1">
      <c r="A31" s="12"/>
    </row>
    <row r="32" spans="1:1" ht="15.75" customHeight="1"/>
    <row r="33" spans="1:26" ht="15.75" customHeight="1">
      <c r="A33" s="10" t="s">
        <v>14</v>
      </c>
    </row>
    <row r="34" spans="1:26" ht="15.75" customHeight="1">
      <c r="A34" s="114"/>
    </row>
    <row r="35" spans="1:26" ht="15.75" customHeight="1">
      <c r="A35" s="10"/>
    </row>
    <row r="36" spans="1:26" ht="15.75" customHeight="1">
      <c r="A36" s="16"/>
    </row>
    <row r="37" spans="1:26" ht="15.75" customHeight="1">
      <c r="A37" s="1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0"/>
    </row>
    <row r="39" spans="1:26" ht="15.75" customHeight="1">
      <c r="A39" s="29"/>
    </row>
    <row r="40" spans="1:26" ht="15.75" customHeight="1">
      <c r="A40" s="29"/>
    </row>
    <row r="41" spans="1:26" ht="15.75" customHeight="1">
      <c r="A41" s="29"/>
    </row>
    <row r="42" spans="1:26" ht="15.75" customHeight="1">
      <c r="A42" s="29"/>
    </row>
    <row r="43" spans="1:26" ht="15.75" customHeight="1">
      <c r="A43" s="10"/>
      <c r="B43" s="10"/>
      <c r="C43" s="10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0" t="s">
        <v>14</v>
      </c>
    </row>
    <row r="46" spans="1:26" ht="15.75" customHeight="1">
      <c r="A46" s="296"/>
    </row>
    <row r="47" spans="1:26" ht="15.75" customHeight="1">
      <c r="A47" s="1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6"/>
    </row>
    <row r="49" spans="1:26" ht="15.75" customHeight="1">
      <c r="A49" s="10"/>
    </row>
    <row r="50" spans="1:26" ht="15.75" customHeight="1">
      <c r="A50" s="10"/>
    </row>
    <row r="51" spans="1:26" ht="15.75" customHeight="1">
      <c r="A51" s="29"/>
    </row>
    <row r="52" spans="1:26" ht="15.75" customHeight="1">
      <c r="A52" s="29"/>
    </row>
    <row r="53" spans="1:26" ht="15.75" customHeight="1">
      <c r="A53" s="29"/>
    </row>
    <row r="54" spans="1:26" ht="15.75" customHeight="1">
      <c r="A54" s="29"/>
    </row>
    <row r="55" spans="1:26" ht="15.75" customHeight="1">
      <c r="A55" s="29"/>
    </row>
    <row r="56" spans="1:26" ht="15.75" customHeight="1">
      <c r="A56" s="29"/>
    </row>
    <row r="57" spans="1:26" ht="15.75" customHeight="1">
      <c r="A57" s="29"/>
    </row>
    <row r="58" spans="1:26" ht="15.75" customHeight="1">
      <c r="A58" s="29"/>
    </row>
    <row r="59" spans="1:26" ht="15.75" customHeight="1">
      <c r="A59" s="29"/>
    </row>
    <row r="60" spans="1:26" ht="15.75" customHeight="1">
      <c r="A60" s="29"/>
    </row>
    <row r="61" spans="1:26" ht="15.75" customHeight="1">
      <c r="A61" s="3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ht="15.75" customHeight="1">
      <c r="A62" s="73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5.75" customHeight="1">
      <c r="A63" s="10" t="s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5.75" customHeight="1">
      <c r="A64" s="29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.7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.7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.75" customHeight="1">
      <c r="A67" s="1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5.75" customHeight="1">
      <c r="A68" s="1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5.7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5.7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5.7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29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5.75" customHeight="1">
      <c r="A73" s="29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5.75" customHeight="1">
      <c r="A74" s="29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5.75" customHeight="1">
      <c r="A75" s="8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5.75" customHeight="1">
      <c r="A76" s="29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.75" customHeight="1">
      <c r="A77" s="73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.75" customHeight="1">
      <c r="A78" s="10" t="s">
        <v>14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5.75" customHeight="1">
      <c r="A79" s="29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5.7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5.7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5.7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5.75" customHeight="1">
      <c r="A83" s="1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5.7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5.7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5.75" customHeight="1">
      <c r="A88" s="29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5.75" customHeight="1">
      <c r="A89" s="29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5.75" customHeight="1">
      <c r="A90" s="29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.75" customHeight="1">
      <c r="A91" s="29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.75" customHeight="1">
      <c r="A92" s="29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29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5.75" customHeight="1">
      <c r="A94" s="29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>
      <c r="A95" s="81">
        <f>SUM(A81:A94)</f>
        <v>0</v>
      </c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" ht="50.25" customHeight="1">
      <c r="A97" s="7"/>
    </row>
    <row r="98" spans="1:2" ht="15.75" customHeight="1">
      <c r="A98" s="298"/>
    </row>
    <row r="99" spans="1:2" ht="15.75" customHeight="1">
      <c r="A99" s="10"/>
    </row>
    <row r="100" spans="1:2" ht="15.75" customHeight="1">
      <c r="A100" s="10"/>
    </row>
    <row r="101" spans="1:2" ht="15.75" customHeight="1">
      <c r="A101" s="16"/>
      <c r="B101" s="11" t="s">
        <v>34</v>
      </c>
    </row>
    <row r="102" spans="1:2" ht="15.75" customHeight="1">
      <c r="A102" s="10"/>
    </row>
    <row r="103" spans="1:2" ht="15.75" customHeight="1">
      <c r="A103" s="10"/>
    </row>
    <row r="104" spans="1:2" ht="15.75" customHeight="1">
      <c r="A104" s="10"/>
    </row>
    <row r="105" spans="1:2" ht="15.75" customHeight="1">
      <c r="A105" s="10"/>
    </row>
    <row r="106" spans="1:2" ht="15.75" customHeight="1">
      <c r="A106" s="10"/>
    </row>
    <row r="107" spans="1:2" ht="15.75" customHeight="1">
      <c r="A107" s="29"/>
    </row>
    <row r="108" spans="1:2" ht="15.75" customHeight="1">
      <c r="A108" s="29"/>
    </row>
    <row r="109" spans="1:2" ht="15.75" customHeight="1">
      <c r="A109" s="29"/>
    </row>
    <row r="110" spans="1:2" ht="15.75" customHeight="1">
      <c r="A110" s="44">
        <f>SUM(A101:A106)</f>
        <v>0</v>
      </c>
    </row>
    <row r="111" spans="1:2" ht="15.75" customHeight="1">
      <c r="A111" s="10"/>
    </row>
    <row r="112" spans="1:2" ht="48" customHeight="1">
      <c r="A112" s="10" t="s">
        <v>14</v>
      </c>
    </row>
    <row r="113" spans="1:26" ht="21.75" hidden="1" customHeight="1">
      <c r="A113" s="296"/>
    </row>
    <row r="114" spans="1:26" ht="15" hidden="1" customHeight="1">
      <c r="A114" s="10"/>
    </row>
    <row r="115" spans="1:26" ht="15.75" hidden="1" customHeight="1">
      <c r="A115" s="10"/>
    </row>
    <row r="116" spans="1:26" ht="15.75" hidden="1" customHeight="1">
      <c r="A116" s="10"/>
    </row>
    <row r="117" spans="1:26" ht="15.75" customHeight="1">
      <c r="A117" s="10"/>
    </row>
    <row r="118" spans="1:26" ht="15.75" customHeight="1">
      <c r="A118" s="10"/>
    </row>
    <row r="119" spans="1:26" ht="15.75" customHeight="1">
      <c r="A119" s="10"/>
    </row>
    <row r="120" spans="1:26" ht="15.75" customHeight="1">
      <c r="A120" s="10"/>
    </row>
    <row r="121" spans="1:26" ht="15.75" customHeight="1">
      <c r="A121" s="16"/>
      <c r="B121" s="1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0"/>
    </row>
    <row r="123" spans="1:26" ht="15.75" customHeight="1">
      <c r="A123" s="10"/>
    </row>
    <row r="124" spans="1:26" ht="15.75" customHeight="1">
      <c r="A124" s="10"/>
    </row>
    <row r="125" spans="1:26" ht="15.75" customHeight="1">
      <c r="A125" s="10"/>
    </row>
    <row r="126" spans="1:26" ht="15.75" customHeight="1">
      <c r="A126" s="10"/>
    </row>
    <row r="127" spans="1:26" ht="15.75" customHeight="1">
      <c r="A127" s="10"/>
    </row>
    <row r="128" spans="1:26" ht="15.75" customHeight="1">
      <c r="A128" s="10"/>
    </row>
    <row r="129" spans="1:1" ht="15.75" customHeight="1">
      <c r="A129" s="10"/>
    </row>
    <row r="130" spans="1:1" ht="15.75" customHeight="1">
      <c r="A130" s="10"/>
    </row>
    <row r="131" spans="1:1" ht="15.75" customHeight="1">
      <c r="A131" s="10"/>
    </row>
    <row r="132" spans="1:1" ht="15.75" customHeight="1">
      <c r="A132" s="10"/>
    </row>
    <row r="133" spans="1:1" ht="15.75" customHeight="1">
      <c r="A133" s="146"/>
    </row>
    <row r="134" spans="1:1" ht="15.75" customHeight="1">
      <c r="A134" s="207"/>
    </row>
    <row r="135" spans="1:1" ht="15.75" customHeight="1">
      <c r="A135" s="73"/>
    </row>
    <row r="136" spans="1:1" ht="15.75" customHeight="1">
      <c r="A136" s="10" t="s">
        <v>14</v>
      </c>
    </row>
    <row r="137" spans="1:1" ht="15.75" customHeight="1">
      <c r="A137" s="296"/>
    </row>
    <row r="138" spans="1:1" ht="15.75" customHeight="1">
      <c r="A138" s="10"/>
    </row>
    <row r="139" spans="1:1" ht="15.75" customHeight="1">
      <c r="A139" s="10"/>
    </row>
    <row r="140" spans="1:1" ht="15.75" customHeight="1">
      <c r="A140" s="10"/>
    </row>
    <row r="141" spans="1:1" ht="15.75" customHeight="1">
      <c r="A141" s="16"/>
    </row>
    <row r="142" spans="1:1" ht="15.75" customHeight="1">
      <c r="A142" s="10"/>
    </row>
    <row r="143" spans="1:1" ht="15.75" customHeight="1">
      <c r="A143" s="10"/>
    </row>
    <row r="144" spans="1:1" ht="15.75" customHeight="1">
      <c r="A144" s="10"/>
    </row>
    <row r="145" spans="1:1" ht="15.75" customHeight="1">
      <c r="A145" s="10"/>
    </row>
    <row r="146" spans="1:1" ht="15.75" customHeight="1">
      <c r="A146" s="10"/>
    </row>
    <row r="147" spans="1:1" ht="15.75" customHeight="1">
      <c r="A147" s="10"/>
    </row>
    <row r="148" spans="1:1" ht="15.75" customHeight="1">
      <c r="A148" s="10"/>
    </row>
    <row r="149" spans="1:1" ht="15.75" customHeight="1">
      <c r="A149" s="29"/>
    </row>
    <row r="150" spans="1:1" ht="15.75" customHeight="1">
      <c r="A150" s="81"/>
    </row>
    <row r="151" spans="1:1" ht="15.75" customHeight="1"/>
    <row r="152" spans="1:1" ht="15.75" customHeight="1"/>
    <row r="153" spans="1:1" ht="15.75" customHeight="1">
      <c r="A153" s="10"/>
    </row>
    <row r="154" spans="1:1" ht="15.75" customHeight="1">
      <c r="A154" s="10"/>
    </row>
    <row r="155" spans="1:1" ht="15.75" customHeight="1">
      <c r="A155" s="10"/>
    </row>
    <row r="156" spans="1:1" ht="15.75" customHeight="1">
      <c r="A156" s="10"/>
    </row>
    <row r="157" spans="1:1" ht="15.75" customHeight="1">
      <c r="A157" s="10"/>
    </row>
    <row r="158" spans="1:1" ht="15.75" customHeight="1">
      <c r="A158" s="10"/>
    </row>
    <row r="159" spans="1:1" ht="15.75" customHeight="1">
      <c r="A159" s="10"/>
    </row>
    <row r="160" spans="1:1" ht="15.75" customHeight="1">
      <c r="A160" s="10"/>
    </row>
    <row r="161" spans="1:1" ht="15.75" customHeight="1">
      <c r="A161" s="10"/>
    </row>
    <row r="162" spans="1:1" ht="15.75" customHeight="1">
      <c r="A162" s="10"/>
    </row>
    <row r="163" spans="1:1" ht="15.75" customHeight="1">
      <c r="A163" s="10"/>
    </row>
    <row r="164" spans="1:1" ht="15.75" customHeight="1">
      <c r="A164" s="10"/>
    </row>
    <row r="165" spans="1:1" ht="15.75" customHeight="1">
      <c r="A165" s="10"/>
    </row>
    <row r="166" spans="1:1" ht="15.75" customHeight="1">
      <c r="A166" s="10"/>
    </row>
    <row r="167" spans="1:1" ht="15.75" customHeight="1">
      <c r="A167" s="10"/>
    </row>
    <row r="168" spans="1:1" ht="15.75" customHeight="1">
      <c r="A168" s="10"/>
    </row>
    <row r="169" spans="1:1" ht="15.75" customHeight="1">
      <c r="A169" s="10"/>
    </row>
    <row r="170" spans="1:1" ht="15.75" customHeight="1">
      <c r="A170" s="10"/>
    </row>
    <row r="171" spans="1:1" ht="15.75" customHeight="1">
      <c r="A171" s="10"/>
    </row>
    <row r="172" spans="1:1" ht="15.75" customHeight="1">
      <c r="A172" s="10"/>
    </row>
    <row r="173" spans="1:1" ht="15.75" customHeight="1">
      <c r="A173" s="10"/>
    </row>
    <row r="174" spans="1:1" ht="15.75" customHeight="1">
      <c r="A174" s="10"/>
    </row>
    <row r="175" spans="1:1" ht="15.75" customHeight="1">
      <c r="A175" s="10"/>
    </row>
    <row r="176" spans="1:1" ht="15.75" customHeight="1">
      <c r="A176" s="10"/>
    </row>
    <row r="177" spans="1:26" ht="15.75" customHeight="1">
      <c r="A177" s="29"/>
    </row>
    <row r="178" spans="1:26" ht="15.75" customHeight="1">
      <c r="A178" s="29"/>
    </row>
    <row r="179" spans="1:26" ht="15.75" customHeight="1">
      <c r="A179" s="29"/>
    </row>
    <row r="180" spans="1:26" ht="15.75" customHeight="1">
      <c r="A180" s="29"/>
    </row>
    <row r="181" spans="1:26" ht="15.75" customHeight="1">
      <c r="A181" s="29"/>
    </row>
    <row r="182" spans="1:26" ht="15.75" customHeight="1">
      <c r="A182" s="29"/>
    </row>
    <row r="183" spans="1:26" ht="15.75" customHeight="1">
      <c r="A183" s="29"/>
    </row>
    <row r="184" spans="1:26" ht="15.75" customHeight="1">
      <c r="A184" s="10"/>
    </row>
    <row r="185" spans="1:26" ht="15.75" customHeight="1">
      <c r="A185" s="10"/>
    </row>
    <row r="186" spans="1:26" ht="15.75" customHeight="1">
      <c r="A186" s="1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299"/>
      <c r="B187" s="300"/>
      <c r="C187" s="300"/>
      <c r="D187" s="300"/>
      <c r="E187" s="300"/>
      <c r="F187" s="300"/>
      <c r="G187" s="300"/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</row>
    <row r="188" spans="1:26" ht="15.75" customHeight="1">
      <c r="A188" s="299"/>
      <c r="B188" s="300"/>
      <c r="C188" s="300"/>
      <c r="D188" s="300"/>
      <c r="E188" s="300"/>
      <c r="F188" s="300"/>
      <c r="G188" s="300"/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</row>
    <row r="189" spans="1:26" ht="15.75" customHeight="1">
      <c r="A189" s="299"/>
      <c r="B189" s="300"/>
      <c r="C189" s="300"/>
      <c r="D189" s="300"/>
      <c r="E189" s="300"/>
      <c r="F189" s="300"/>
      <c r="G189" s="300"/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</row>
    <row r="190" spans="1:26" ht="15.75" customHeight="1">
      <c r="A190" s="29"/>
    </row>
    <row r="191" spans="1:26" ht="15.75" customHeight="1">
      <c r="A191" s="29"/>
    </row>
    <row r="192" spans="1:26" ht="15.75" customHeight="1">
      <c r="A192" s="29"/>
    </row>
    <row r="193" spans="1:1" ht="15.75" customHeight="1">
      <c r="A193" s="29"/>
    </row>
    <row r="194" spans="1:1" ht="15.75" customHeight="1">
      <c r="A194" s="10"/>
    </row>
    <row r="195" spans="1:1" ht="15.75" customHeight="1">
      <c r="A195" s="10"/>
    </row>
    <row r="196" spans="1:1" ht="15.75" customHeight="1">
      <c r="A196" s="10"/>
    </row>
    <row r="197" spans="1:1" ht="15.75" customHeight="1">
      <c r="A197" s="29"/>
    </row>
    <row r="198" spans="1:1" ht="15.75" customHeight="1">
      <c r="A198" s="29"/>
    </row>
    <row r="199" spans="1:1" ht="15.75" customHeight="1">
      <c r="A199" s="29"/>
    </row>
    <row r="200" spans="1:1" ht="15.75" customHeight="1">
      <c r="A200" s="10"/>
    </row>
    <row r="201" spans="1:1" ht="15.75" customHeight="1">
      <c r="A201" s="10"/>
    </row>
    <row r="202" spans="1:1" ht="15.75" customHeight="1">
      <c r="A202" s="10"/>
    </row>
    <row r="203" spans="1:1" ht="15.75" customHeight="1">
      <c r="A203" s="29"/>
    </row>
    <row r="204" spans="1:1" ht="15.75" customHeight="1">
      <c r="A204" s="29"/>
    </row>
    <row r="205" spans="1:1" ht="15.75" customHeight="1">
      <c r="A205" s="29"/>
    </row>
    <row r="206" spans="1:1" ht="15.75" customHeight="1">
      <c r="A206" s="29"/>
    </row>
    <row r="207" spans="1:1" ht="15.75" customHeight="1">
      <c r="A207" s="29"/>
    </row>
    <row r="208" spans="1:1" ht="15.75" customHeight="1">
      <c r="A208" s="29"/>
    </row>
    <row r="209" spans="1:1" ht="15.75" customHeight="1">
      <c r="A209" s="29"/>
    </row>
    <row r="210" spans="1:1" ht="15.75" customHeight="1">
      <c r="A210" s="29"/>
    </row>
    <row r="211" spans="1:1" ht="15.75" customHeight="1">
      <c r="A211" s="10"/>
    </row>
    <row r="212" spans="1:1" ht="15.75" customHeight="1">
      <c r="A212" s="29"/>
    </row>
    <row r="213" spans="1:1" ht="15.75" customHeight="1">
      <c r="A213" s="29"/>
    </row>
    <row r="214" spans="1:1" ht="15.75" customHeight="1">
      <c r="A214" s="29"/>
    </row>
    <row r="215" spans="1:1" ht="15.75" customHeight="1">
      <c r="A215" s="29"/>
    </row>
    <row r="216" spans="1:1" ht="15.75" customHeight="1">
      <c r="A216" s="29"/>
    </row>
    <row r="217" spans="1:1" ht="15.75" customHeight="1">
      <c r="A217" s="29"/>
    </row>
    <row r="218" spans="1:1" ht="15.75" customHeight="1">
      <c r="A218" s="29"/>
    </row>
    <row r="219" spans="1:1" ht="15.75" customHeight="1">
      <c r="A219" s="10"/>
    </row>
    <row r="220" spans="1:1" ht="15.75" customHeight="1">
      <c r="A220" s="10"/>
    </row>
    <row r="221" spans="1:1" ht="15.75" customHeight="1">
      <c r="A221" s="10"/>
    </row>
    <row r="222" spans="1:1" ht="15.75" customHeight="1">
      <c r="A222" s="10"/>
    </row>
    <row r="223" spans="1:1" ht="15.75" customHeight="1">
      <c r="A223" s="10"/>
    </row>
    <row r="224" spans="1:1" ht="15.75" customHeight="1">
      <c r="A224" s="10"/>
    </row>
    <row r="225" spans="1:1" ht="15.75" customHeight="1">
      <c r="A225" s="10"/>
    </row>
    <row r="226" spans="1:1" ht="15.75" customHeight="1">
      <c r="A226" s="10"/>
    </row>
    <row r="227" spans="1:1" ht="15.75" customHeight="1">
      <c r="A227" s="10"/>
    </row>
    <row r="228" spans="1:1" ht="15.75" customHeight="1">
      <c r="A228" s="10"/>
    </row>
    <row r="229" spans="1:1" ht="15.75" customHeight="1">
      <c r="A229" s="10"/>
    </row>
    <row r="230" spans="1:1" ht="15.75" customHeight="1">
      <c r="A230" s="10"/>
    </row>
    <row r="231" spans="1:1" ht="15.75" customHeight="1">
      <c r="A231" s="10"/>
    </row>
    <row r="232" spans="1:1" ht="15.75" customHeight="1">
      <c r="A232" s="10"/>
    </row>
    <row r="233" spans="1:1" ht="15.75" customHeight="1">
      <c r="A233" s="10"/>
    </row>
    <row r="234" spans="1:1" ht="15.75" customHeight="1">
      <c r="A234" s="10"/>
    </row>
    <row r="235" spans="1:1" ht="15.75" customHeight="1">
      <c r="A235" s="29"/>
    </row>
    <row r="236" spans="1:1" ht="15.75" customHeight="1">
      <c r="A236" s="29"/>
    </row>
    <row r="237" spans="1:1" ht="15.75" customHeight="1">
      <c r="A237" s="29"/>
    </row>
    <row r="238" spans="1:1" ht="15.75" customHeight="1">
      <c r="A238" s="29"/>
    </row>
    <row r="239" spans="1:1" ht="15.75" customHeight="1">
      <c r="A239" s="29"/>
    </row>
    <row r="240" spans="1:1" ht="15.75" customHeight="1">
      <c r="A240" s="29"/>
    </row>
    <row r="241" spans="1:1" ht="15.75" customHeight="1">
      <c r="A241" s="29"/>
    </row>
    <row r="242" spans="1:1" ht="15.75" customHeight="1">
      <c r="A242" s="193"/>
    </row>
    <row r="243" spans="1:1" ht="15.75" customHeight="1">
      <c r="A243" s="29"/>
    </row>
    <row r="244" spans="1:1" ht="15.75" customHeight="1">
      <c r="A244" s="29"/>
    </row>
    <row r="245" spans="1:1" ht="15.75" customHeight="1">
      <c r="A245" s="10"/>
    </row>
    <row r="246" spans="1:1" ht="15.75" customHeight="1">
      <c r="A246" s="10"/>
    </row>
    <row r="247" spans="1:1" ht="15.75" customHeight="1">
      <c r="A247" s="10"/>
    </row>
    <row r="248" spans="1:1" ht="15.75" customHeight="1">
      <c r="A248" s="29"/>
    </row>
    <row r="249" spans="1:1" ht="15.75" customHeight="1">
      <c r="A249" s="29"/>
    </row>
    <row r="250" spans="1:1" ht="15.75" customHeight="1">
      <c r="A250" s="29"/>
    </row>
    <row r="251" spans="1:1" ht="15.75" customHeight="1">
      <c r="A251" s="29"/>
    </row>
    <row r="252" spans="1:1" ht="15.75" customHeight="1">
      <c r="A252" s="29"/>
    </row>
    <row r="253" spans="1:1" ht="15.75" customHeight="1">
      <c r="A253" s="29"/>
    </row>
    <row r="254" spans="1:1" ht="15.75" customHeight="1">
      <c r="A254" s="29"/>
    </row>
    <row r="255" spans="1:1" ht="15.75" customHeight="1">
      <c r="A255" s="29"/>
    </row>
    <row r="256" spans="1:1" ht="15.75" customHeight="1">
      <c r="A256" s="29"/>
    </row>
    <row r="257" spans="1:15" ht="15.75" customHeight="1">
      <c r="A257" s="29"/>
    </row>
    <row r="258" spans="1:15" ht="15.75" customHeight="1">
      <c r="A258" s="29"/>
    </row>
    <row r="259" spans="1:15" ht="15.75" customHeight="1">
      <c r="A259" s="29"/>
    </row>
    <row r="260" spans="1:15" ht="15.75" customHeight="1">
      <c r="A260" s="29"/>
    </row>
    <row r="261" spans="1:15" ht="15.75" customHeight="1">
      <c r="A261" s="29"/>
    </row>
    <row r="262" spans="1:15" ht="15.75" customHeight="1">
      <c r="A262" s="29"/>
    </row>
    <row r="263" spans="1:15" ht="15.75" customHeight="1">
      <c r="A263" s="29"/>
    </row>
    <row r="264" spans="1:15" ht="15.75" customHeight="1">
      <c r="A264" s="29"/>
    </row>
    <row r="265" spans="1:15" ht="15.75" customHeight="1">
      <c r="A265" s="10"/>
    </row>
    <row r="266" spans="1:15" ht="15.75" customHeight="1">
      <c r="A266" s="10"/>
    </row>
    <row r="267" spans="1:15" ht="15.75" customHeight="1">
      <c r="A267" s="10"/>
    </row>
    <row r="268" spans="1:15" ht="15.75" customHeight="1">
      <c r="A268" s="29"/>
    </row>
    <row r="269" spans="1:15" ht="15.75" customHeight="1">
      <c r="A269" s="29"/>
    </row>
    <row r="270" spans="1:15" ht="15.75" customHeight="1">
      <c r="A270" s="327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9"/>
      <c r="N270" s="10"/>
      <c r="O270" s="10"/>
    </row>
    <row r="271" spans="1:15" ht="15.75" customHeight="1"/>
    <row r="272" spans="1:15" ht="15.75" customHeight="1">
      <c r="A272" s="10"/>
    </row>
    <row r="273" spans="1:1" ht="15.75" customHeight="1">
      <c r="A273" s="29"/>
    </row>
    <row r="274" spans="1:1" ht="15.75" customHeight="1"/>
    <row r="275" spans="1:1" ht="15.75" customHeight="1">
      <c r="A275" s="29"/>
    </row>
    <row r="276" spans="1:1" ht="15.75" customHeight="1">
      <c r="A276" s="29"/>
    </row>
    <row r="277" spans="1:1" ht="15.75" customHeight="1">
      <c r="A277" s="29"/>
    </row>
    <row r="278" spans="1:1" ht="15.75" customHeight="1">
      <c r="A278" s="29"/>
    </row>
    <row r="279" spans="1:1" ht="15.75" customHeight="1">
      <c r="A279" s="10"/>
    </row>
    <row r="280" spans="1:1" ht="15.75" customHeight="1">
      <c r="A280" s="10"/>
    </row>
    <row r="281" spans="1:1" ht="15.75" customHeight="1">
      <c r="A281" s="10"/>
    </row>
    <row r="282" spans="1:1" ht="15.75" customHeight="1">
      <c r="A282" s="10"/>
    </row>
    <row r="283" spans="1:1" ht="15.75" customHeight="1">
      <c r="A283" s="10"/>
    </row>
    <row r="284" spans="1:1" ht="15.75" customHeight="1">
      <c r="A284" s="10"/>
    </row>
    <row r="285" spans="1:1" ht="15.75" customHeight="1">
      <c r="A285" s="10"/>
    </row>
    <row r="286" spans="1:1" ht="15.75" customHeight="1">
      <c r="A286" s="10"/>
    </row>
    <row r="287" spans="1:1" ht="15.75" customHeight="1">
      <c r="A287" s="10"/>
    </row>
    <row r="288" spans="1:1" ht="15.75" customHeight="1">
      <c r="A288" s="29"/>
    </row>
    <row r="289" spans="1:1" ht="15.75" customHeight="1">
      <c r="A289" s="29"/>
    </row>
    <row r="290" spans="1:1" ht="15.75" customHeight="1">
      <c r="A290" s="10"/>
    </row>
    <row r="291" spans="1:1" ht="15.75" customHeight="1">
      <c r="A291" s="29"/>
    </row>
    <row r="292" spans="1:1" ht="15.75" customHeight="1">
      <c r="A292" s="29"/>
    </row>
    <row r="293" spans="1:1" ht="15.75" customHeight="1">
      <c r="A293" s="29"/>
    </row>
    <row r="294" spans="1:1" ht="15.75" customHeight="1">
      <c r="A294" s="29"/>
    </row>
    <row r="295" spans="1:1" ht="15.75" customHeight="1">
      <c r="A295" s="29"/>
    </row>
    <row r="296" spans="1:1" ht="15.75" customHeight="1">
      <c r="A296" s="29"/>
    </row>
    <row r="297" spans="1:1" ht="15.75" customHeight="1">
      <c r="A297" s="10"/>
    </row>
    <row r="298" spans="1:1" ht="15.75" customHeight="1">
      <c r="A298" s="10"/>
    </row>
    <row r="299" spans="1:1" ht="15.75" customHeight="1">
      <c r="A299" s="10"/>
    </row>
    <row r="300" spans="1:1" ht="15.75" customHeight="1">
      <c r="A300" s="29"/>
    </row>
    <row r="301" spans="1:1" ht="15.75" customHeight="1">
      <c r="A301" s="29"/>
    </row>
    <row r="302" spans="1:1" ht="15.75" customHeight="1">
      <c r="A302" s="10"/>
    </row>
    <row r="303" spans="1:1" ht="15.75" customHeight="1">
      <c r="A303" s="29"/>
    </row>
    <row r="304" spans="1:1" ht="15.75" customHeight="1">
      <c r="A304" s="29"/>
    </row>
    <row r="305" spans="1:1" ht="15.75" customHeight="1">
      <c r="A305" s="29"/>
    </row>
    <row r="306" spans="1:1" ht="15.75" customHeight="1">
      <c r="A306" s="29"/>
    </row>
    <row r="307" spans="1:1" ht="15.75" customHeight="1">
      <c r="A307" s="29"/>
    </row>
    <row r="308" spans="1:1" ht="15.75" customHeight="1">
      <c r="A308" s="29"/>
    </row>
    <row r="309" spans="1:1" ht="15.75" customHeight="1">
      <c r="A309" s="10"/>
    </row>
    <row r="310" spans="1:1" ht="15.75" customHeight="1">
      <c r="A310" s="10"/>
    </row>
    <row r="311" spans="1:1" ht="15.75" customHeight="1">
      <c r="A311" s="10"/>
    </row>
    <row r="312" spans="1:1" ht="15.75" customHeight="1">
      <c r="A312" s="29"/>
    </row>
    <row r="313" spans="1:1" ht="15.75" customHeight="1">
      <c r="A313" s="29"/>
    </row>
    <row r="314" spans="1:1" ht="15.75" customHeight="1">
      <c r="A314" s="29"/>
    </row>
    <row r="315" spans="1:1" ht="15.75" customHeight="1">
      <c r="A315" s="10"/>
    </row>
    <row r="316" spans="1:1" ht="15.75" customHeight="1">
      <c r="A316" s="29"/>
    </row>
    <row r="317" spans="1:1" ht="15.75" customHeight="1">
      <c r="A317" s="29"/>
    </row>
    <row r="318" spans="1:1" ht="15.75" customHeight="1">
      <c r="A318" s="29"/>
    </row>
    <row r="319" spans="1:1" ht="15.75" customHeight="1">
      <c r="A319" s="29"/>
    </row>
    <row r="320" spans="1:1" ht="15.75" customHeight="1">
      <c r="A320" s="29"/>
    </row>
    <row r="321" spans="1:1" ht="15.75" customHeight="1">
      <c r="A321" s="29"/>
    </row>
    <row r="322" spans="1:1" ht="15.75" customHeight="1">
      <c r="A322" s="10"/>
    </row>
    <row r="323" spans="1:1" ht="15.75" customHeight="1">
      <c r="A323" s="10"/>
    </row>
    <row r="324" spans="1:1" ht="15.75" customHeight="1">
      <c r="A324" s="10"/>
    </row>
    <row r="325" spans="1:1" ht="15.75" customHeight="1">
      <c r="A325" s="29"/>
    </row>
    <row r="326" spans="1:1" ht="15.75" customHeight="1">
      <c r="A326" s="29"/>
    </row>
    <row r="327" spans="1:1" ht="15.75" customHeight="1">
      <c r="A327" s="29"/>
    </row>
    <row r="328" spans="1:1" ht="15.75" customHeight="1">
      <c r="A328" s="29"/>
    </row>
    <row r="329" spans="1:1" ht="15.75" customHeight="1">
      <c r="A329" s="29"/>
    </row>
    <row r="330" spans="1:1" ht="15.75" customHeight="1">
      <c r="A330" s="29"/>
    </row>
    <row r="331" spans="1:1" ht="15.75" customHeight="1">
      <c r="A331" s="29"/>
    </row>
    <row r="332" spans="1:1" ht="15.75" customHeight="1">
      <c r="A332" s="29"/>
    </row>
    <row r="333" spans="1:1" ht="15.75" customHeight="1">
      <c r="A333" s="29"/>
    </row>
    <row r="334" spans="1:1" ht="15.75" customHeight="1">
      <c r="A334" s="29"/>
    </row>
    <row r="335" spans="1:1" ht="15.75" customHeight="1">
      <c r="A335" s="29"/>
    </row>
    <row r="336" spans="1:1" ht="15.75" customHeight="1">
      <c r="A336" s="29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0:M270"/>
  </mergeCells>
  <pageMargins left="0.7" right="0.7" top="0.75" bottom="0.75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7.42578125" customWidth="1"/>
    <col min="2" max="26" width="8.7109375" customWidth="1"/>
  </cols>
  <sheetData>
    <row r="1" spans="1:6" ht="15.75">
      <c r="A1" s="233"/>
      <c r="B1" s="197"/>
      <c r="C1" s="197"/>
      <c r="D1" s="197"/>
      <c r="E1" s="197"/>
      <c r="F1" s="198"/>
    </row>
    <row r="2" spans="1:6">
      <c r="A2" s="10" t="s">
        <v>14</v>
      </c>
      <c r="F2" s="11" t="e">
        <f>SUM(#REF!+#REF!+#REF!+#REF!+#REF!+#REF!+#REF!+#REF!+#REF!+#REF!+#REF!+#REF!+#REF!+#REF!+#REF!+#REF!+#REF!+#REF!+#REF!+#REF!+#REF!+#REF!)</f>
        <v>#REF!</v>
      </c>
    </row>
    <row r="3" spans="1:6">
      <c r="A3" s="10"/>
    </row>
    <row r="4" spans="1:6">
      <c r="A4" s="10"/>
    </row>
    <row r="5" spans="1:6">
      <c r="A5" s="10"/>
    </row>
    <row r="6" spans="1:6">
      <c r="A6" s="10"/>
    </row>
    <row r="7" spans="1:6">
      <c r="A7" s="29"/>
    </row>
    <row r="8" spans="1:6">
      <c r="A8" s="29"/>
    </row>
    <row r="9" spans="1:6">
      <c r="A9" s="29"/>
    </row>
    <row r="10" spans="1:6">
      <c r="A10" s="29"/>
    </row>
    <row r="11" spans="1:6">
      <c r="A11" s="29"/>
    </row>
    <row r="12" spans="1:6">
      <c r="A12" s="29"/>
    </row>
    <row r="13" spans="1:6">
      <c r="A13" s="199"/>
    </row>
    <row r="15" spans="1:6">
      <c r="A15" s="10" t="s">
        <v>14</v>
      </c>
    </row>
    <row r="16" spans="1:6">
      <c r="A16" s="296"/>
    </row>
    <row r="17" spans="1:26">
      <c r="A17" s="10"/>
    </row>
    <row r="18" spans="1:26">
      <c r="A18" s="16"/>
    </row>
    <row r="19" spans="1:26">
      <c r="A19" s="10"/>
    </row>
    <row r="20" spans="1:26">
      <c r="A20" s="10"/>
    </row>
    <row r="21" spans="1:26" ht="15.75" customHeight="1">
      <c r="A21" s="29"/>
    </row>
    <row r="22" spans="1:26" ht="15.75" customHeight="1">
      <c r="A22" s="29"/>
    </row>
    <row r="23" spans="1:26" ht="15.75" customHeight="1">
      <c r="A23" s="29"/>
    </row>
    <row r="24" spans="1:26" ht="15.75" customHeight="1">
      <c r="A24" s="29"/>
    </row>
    <row r="25" spans="1:26" ht="15.75" customHeight="1">
      <c r="A25" s="29"/>
    </row>
    <row r="26" spans="1:26" ht="15.75" customHeight="1">
      <c r="A26" s="12"/>
    </row>
    <row r="27" spans="1:26" ht="15.75" customHeight="1"/>
    <row r="28" spans="1:26" ht="15.75" customHeight="1">
      <c r="A28" s="10" t="s">
        <v>14</v>
      </c>
    </row>
    <row r="29" spans="1:26" ht="15.75" customHeight="1">
      <c r="A29" s="114"/>
    </row>
    <row r="30" spans="1:26" ht="15.75" customHeight="1">
      <c r="A30" s="10"/>
    </row>
    <row r="31" spans="1:26" ht="15.75" customHeight="1">
      <c r="A31" s="16"/>
    </row>
    <row r="32" spans="1:26" ht="15.75" customHeight="1">
      <c r="A32" s="1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0"/>
    </row>
    <row r="34" spans="1:26" ht="15.75" customHeight="1">
      <c r="A34" s="29"/>
    </row>
    <row r="35" spans="1:26" ht="15.75" customHeight="1">
      <c r="A35" s="29"/>
    </row>
    <row r="36" spans="1:26" ht="15.75" customHeight="1">
      <c r="A36" s="29"/>
    </row>
    <row r="37" spans="1:26" ht="15.75" customHeight="1">
      <c r="A37" s="10"/>
      <c r="B37" s="10"/>
      <c r="C37" s="10"/>
    </row>
    <row r="38" spans="1:26" ht="15.75" customHeight="1">
      <c r="A38" s="1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5.75" customHeight="1">
      <c r="A39" s="7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5.75" customHeight="1">
      <c r="A40" s="10" t="s">
        <v>14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5.75" customHeight="1">
      <c r="A41" s="29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5.7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5.7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5.75" customHeight="1">
      <c r="A44" s="1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5.75" customHeight="1">
      <c r="A45" s="1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5.7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5.7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5.7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5.75" customHeight="1">
      <c r="A49" s="30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5.75" customHeight="1">
      <c r="A50" s="30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5.75" customHeight="1">
      <c r="A51" s="10" t="s">
        <v>14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5.75" customHeight="1">
      <c r="A52" s="29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5.7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5.7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5.7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5.75" customHeight="1">
      <c r="A56" s="1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5.7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.7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.7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5.75" customHeight="1">
      <c r="A60" s="1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7.25" customHeight="1">
      <c r="A61" s="16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50.25" customHeight="1">
      <c r="A62" s="303"/>
    </row>
    <row r="63" spans="1:26" ht="15.75" customHeight="1">
      <c r="A63" s="298"/>
    </row>
    <row r="64" spans="1:26" ht="15.75" customHeight="1">
      <c r="A64" s="10"/>
    </row>
    <row r="65" spans="1:26" ht="15.75" customHeight="1">
      <c r="A65" s="10"/>
    </row>
    <row r="66" spans="1:26" ht="15.75" customHeight="1">
      <c r="A66" s="16"/>
      <c r="B66" s="11" t="s">
        <v>34</v>
      </c>
    </row>
    <row r="67" spans="1:26" ht="15.75" customHeight="1">
      <c r="A67" s="10"/>
    </row>
    <row r="68" spans="1:26" ht="15.75" customHeight="1">
      <c r="A68" s="10"/>
    </row>
    <row r="69" spans="1:26" ht="15.75" customHeight="1">
      <c r="A69" s="10"/>
    </row>
    <row r="70" spans="1:26" ht="15.75" customHeight="1">
      <c r="A70" s="10"/>
    </row>
    <row r="71" spans="1:26" ht="48" customHeight="1">
      <c r="A71" s="10" t="s">
        <v>14</v>
      </c>
    </row>
    <row r="72" spans="1:26" ht="21.75" hidden="1" customHeight="1">
      <c r="A72" s="296"/>
    </row>
    <row r="73" spans="1:26" ht="15" hidden="1" customHeight="1">
      <c r="A73" s="10"/>
    </row>
    <row r="74" spans="1:26" ht="15.75" hidden="1" customHeight="1">
      <c r="A74" s="10"/>
    </row>
    <row r="75" spans="1:26" ht="15.75" hidden="1" customHeight="1">
      <c r="A75" s="10"/>
    </row>
    <row r="76" spans="1:26" ht="15.75" customHeight="1">
      <c r="A76" s="10"/>
    </row>
    <row r="77" spans="1:26" ht="15.75" customHeight="1">
      <c r="A77" s="10"/>
    </row>
    <row r="78" spans="1:26" ht="15.75" customHeight="1">
      <c r="A78" s="10"/>
    </row>
    <row r="79" spans="1:26" ht="15.75" customHeight="1">
      <c r="A79" s="10"/>
    </row>
    <row r="80" spans="1:26" ht="15.75" customHeight="1">
      <c r="A80" s="16"/>
      <c r="B80" s="16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1" ht="15.75" customHeight="1">
      <c r="A81" s="10"/>
    </row>
    <row r="82" spans="1:1" ht="15.75" customHeight="1">
      <c r="A82" s="10"/>
    </row>
    <row r="83" spans="1:1" ht="15.75" customHeight="1">
      <c r="A83" s="10"/>
    </row>
    <row r="84" spans="1:1" ht="15.75" customHeight="1">
      <c r="A84" s="10"/>
    </row>
    <row r="85" spans="1:1" ht="15.75" customHeight="1">
      <c r="A85" s="10"/>
    </row>
    <row r="86" spans="1:1" ht="15.75" customHeight="1">
      <c r="A86" s="10"/>
    </row>
    <row r="87" spans="1:1" ht="15.75" customHeight="1">
      <c r="A87" s="207"/>
    </row>
    <row r="88" spans="1:1" ht="15.75" customHeight="1">
      <c r="A88" s="73"/>
    </row>
    <row r="89" spans="1:1" ht="15.75" customHeight="1">
      <c r="A89" s="10" t="s">
        <v>14</v>
      </c>
    </row>
    <row r="90" spans="1:1" ht="15.75" customHeight="1">
      <c r="A90" s="296"/>
    </row>
    <row r="91" spans="1:1" ht="15.75" customHeight="1">
      <c r="A91" s="10"/>
    </row>
    <row r="92" spans="1:1" ht="15.75" customHeight="1">
      <c r="A92" s="10"/>
    </row>
    <row r="93" spans="1:1" ht="15.75" customHeight="1">
      <c r="A93" s="10"/>
    </row>
    <row r="94" spans="1:1" ht="15.75" customHeight="1">
      <c r="A94" s="16"/>
    </row>
    <row r="95" spans="1:1" ht="15.75" customHeight="1">
      <c r="A95" s="10"/>
    </row>
    <row r="96" spans="1:1" ht="15.75" customHeight="1">
      <c r="A96" s="10"/>
    </row>
    <row r="97" spans="1:1" ht="15.75" customHeight="1">
      <c r="A97" s="10"/>
    </row>
    <row r="98" spans="1:1" ht="15.75" customHeight="1">
      <c r="A98" s="10"/>
    </row>
    <row r="99" spans="1:1" ht="15.75" customHeight="1">
      <c r="A99" s="10"/>
    </row>
    <row r="100" spans="1:1" ht="15.75" customHeight="1">
      <c r="A100" s="301"/>
    </row>
    <row r="101" spans="1:1" ht="15.75" customHeight="1">
      <c r="A101" s="16"/>
    </row>
    <row r="102" spans="1:1" ht="15.75" customHeight="1">
      <c r="A102" s="10"/>
    </row>
    <row r="103" spans="1:1" ht="15.75" customHeight="1">
      <c r="A103" s="10" t="s">
        <v>816</v>
      </c>
    </row>
    <row r="104" spans="1:1" ht="15.75" customHeight="1">
      <c r="A104" s="10"/>
    </row>
    <row r="105" spans="1:1" ht="15.75" customHeight="1">
      <c r="A105" s="10"/>
    </row>
    <row r="106" spans="1:1" ht="15.75" customHeight="1">
      <c r="A106" s="10"/>
    </row>
    <row r="107" spans="1:1" ht="15.75" customHeight="1">
      <c r="A107" s="10"/>
    </row>
    <row r="108" spans="1:1" ht="15.75" customHeight="1">
      <c r="A108" s="10"/>
    </row>
    <row r="109" spans="1:1" ht="15.75" customHeight="1">
      <c r="A109" s="10"/>
    </row>
    <row r="110" spans="1:1" ht="15.75" customHeight="1">
      <c r="A110" s="10"/>
    </row>
    <row r="111" spans="1:1" ht="15.75" customHeight="1">
      <c r="A111" s="10"/>
    </row>
    <row r="112" spans="1:1" ht="15.75" customHeight="1">
      <c r="A112" s="10"/>
    </row>
    <row r="113" spans="1:1" ht="15.75" customHeight="1">
      <c r="A113" s="10"/>
    </row>
    <row r="114" spans="1:1" ht="15.75" customHeight="1">
      <c r="A114" s="10">
        <f>SUM(A106:A113)</f>
        <v>0</v>
      </c>
    </row>
    <row r="115" spans="1:1" ht="15.75" customHeight="1">
      <c r="A115" s="10"/>
    </row>
    <row r="116" spans="1:1" ht="15.75" customHeight="1">
      <c r="A116" s="10"/>
    </row>
    <row r="117" spans="1:1" ht="15.75" customHeight="1">
      <c r="A117" s="10"/>
    </row>
    <row r="118" spans="1:1" ht="15.75" customHeight="1">
      <c r="A118" s="10"/>
    </row>
    <row r="119" spans="1:1" ht="15.75" customHeight="1">
      <c r="A119" s="10"/>
    </row>
    <row r="120" spans="1:1" ht="15.75" customHeight="1">
      <c r="A120" s="10"/>
    </row>
    <row r="121" spans="1:1" ht="15.75" customHeight="1">
      <c r="A121" s="10"/>
    </row>
    <row r="122" spans="1:1" ht="15.75" customHeight="1">
      <c r="A122" s="10"/>
    </row>
    <row r="123" spans="1:1" ht="15.75" customHeight="1">
      <c r="A123" s="29"/>
    </row>
    <row r="124" spans="1:1" ht="15.75" customHeight="1">
      <c r="A124" s="29"/>
    </row>
    <row r="125" spans="1:1" ht="15.75" customHeight="1">
      <c r="A125" s="29"/>
    </row>
    <row r="126" spans="1:1" ht="15.75" customHeight="1">
      <c r="A126" s="29"/>
    </row>
    <row r="127" spans="1:1" ht="15.75" customHeight="1">
      <c r="A127" s="29"/>
    </row>
    <row r="128" spans="1:1" ht="15.75" customHeight="1">
      <c r="A128" s="29"/>
    </row>
    <row r="129" spans="1:26" ht="15.75" customHeight="1">
      <c r="A129" s="29"/>
    </row>
    <row r="130" spans="1:26" ht="15.75" customHeight="1">
      <c r="A130" s="10"/>
    </row>
    <row r="131" spans="1:26" ht="15.75" customHeight="1">
      <c r="A131" s="10"/>
    </row>
    <row r="132" spans="1:26" ht="15.75" customHeight="1">
      <c r="A132" s="1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29"/>
    </row>
    <row r="134" spans="1:26" ht="15.75" customHeight="1">
      <c r="A134" s="29"/>
    </row>
    <row r="135" spans="1:26" ht="15.75" customHeight="1">
      <c r="A135" s="29"/>
    </row>
    <row r="136" spans="1:26" ht="15.75" customHeight="1">
      <c r="A136" s="29"/>
    </row>
    <row r="137" spans="1:26" ht="15.75" customHeight="1">
      <c r="A137" s="10"/>
    </row>
    <row r="138" spans="1:26" ht="15.75" customHeight="1">
      <c r="A138" s="10"/>
    </row>
    <row r="139" spans="1:26" ht="15.75" customHeight="1">
      <c r="A139" s="10"/>
    </row>
    <row r="140" spans="1:26" ht="15.75" customHeight="1">
      <c r="A140" s="29"/>
    </row>
    <row r="141" spans="1:26" ht="15.75" customHeight="1">
      <c r="A141" s="29"/>
    </row>
    <row r="142" spans="1:26" ht="15.75" customHeight="1">
      <c r="A142" s="29"/>
    </row>
    <row r="143" spans="1:26" ht="15.75" customHeight="1">
      <c r="A143" s="10"/>
    </row>
    <row r="144" spans="1:26" ht="15.75" customHeight="1">
      <c r="A144" s="10"/>
    </row>
    <row r="145" spans="1:1" ht="15.75" customHeight="1">
      <c r="A145" s="10"/>
    </row>
    <row r="146" spans="1:1" ht="15.75" customHeight="1">
      <c r="A146" s="29"/>
    </row>
    <row r="147" spans="1:1" ht="15.75" customHeight="1">
      <c r="A147" s="29"/>
    </row>
    <row r="148" spans="1:1" ht="15.75" customHeight="1">
      <c r="A148" s="29"/>
    </row>
    <row r="149" spans="1:1" ht="15.75" customHeight="1">
      <c r="A149" s="29"/>
    </row>
    <row r="150" spans="1:1" ht="15.75" customHeight="1">
      <c r="A150" s="29"/>
    </row>
    <row r="151" spans="1:1" ht="15.75" customHeight="1">
      <c r="A151" s="29"/>
    </row>
    <row r="152" spans="1:1" ht="15.75" customHeight="1">
      <c r="A152" s="29"/>
    </row>
    <row r="153" spans="1:1" ht="15.75" customHeight="1">
      <c r="A153" s="10"/>
    </row>
    <row r="154" spans="1:1" ht="15.75" customHeight="1">
      <c r="A154" s="10"/>
    </row>
    <row r="155" spans="1:1" ht="15.75" customHeight="1">
      <c r="A155" s="10"/>
    </row>
    <row r="156" spans="1:1" ht="15.75" customHeight="1">
      <c r="A156" s="10"/>
    </row>
    <row r="157" spans="1:1" ht="15.75" customHeight="1">
      <c r="A157" s="29"/>
    </row>
    <row r="158" spans="1:1" ht="15.75" customHeight="1">
      <c r="A158" s="29"/>
    </row>
    <row r="159" spans="1:1" ht="15.75" customHeight="1">
      <c r="A159" s="29"/>
    </row>
    <row r="160" spans="1:1" ht="15.75" customHeight="1">
      <c r="A160" s="29"/>
    </row>
    <row r="161" spans="1:1" ht="15.75" customHeight="1">
      <c r="A161" s="29"/>
    </row>
    <row r="162" spans="1:1" ht="15.75" customHeight="1">
      <c r="A162" s="29"/>
    </row>
    <row r="163" spans="1:1" ht="15.75" customHeight="1">
      <c r="A163" s="29"/>
    </row>
    <row r="164" spans="1:1" ht="15.75" customHeight="1">
      <c r="A164" s="10"/>
    </row>
    <row r="165" spans="1:1" ht="15.75" customHeight="1">
      <c r="A165" s="10"/>
    </row>
    <row r="166" spans="1:1" ht="15.75" customHeight="1">
      <c r="A166" s="10"/>
    </row>
    <row r="167" spans="1:1" ht="15.75" customHeight="1">
      <c r="A167" s="10"/>
    </row>
    <row r="168" spans="1:1" ht="15.75" customHeight="1">
      <c r="A168" s="10"/>
    </row>
    <row r="169" spans="1:1" ht="15.75" customHeight="1">
      <c r="A169" s="10"/>
    </row>
    <row r="170" spans="1:1" ht="15.75" customHeight="1">
      <c r="A170" s="10"/>
    </row>
    <row r="171" spans="1:1" ht="15.75" customHeight="1">
      <c r="A171" s="10"/>
    </row>
    <row r="172" spans="1:1" ht="15.75" customHeight="1">
      <c r="A172" s="29"/>
    </row>
    <row r="173" spans="1:1" ht="15.75" customHeight="1">
      <c r="A173" s="29"/>
    </row>
    <row r="174" spans="1:1" ht="15.75" customHeight="1">
      <c r="A174" s="29"/>
    </row>
    <row r="175" spans="1:1" ht="15.75" customHeight="1">
      <c r="A175" s="29"/>
    </row>
    <row r="176" spans="1:1" ht="15.75" customHeight="1">
      <c r="A176" s="29"/>
    </row>
    <row r="177" spans="1:1" ht="15.75" customHeight="1">
      <c r="A177" s="29"/>
    </row>
    <row r="178" spans="1:1" ht="15.75" customHeight="1">
      <c r="A178" s="29"/>
    </row>
    <row r="179" spans="1:1" ht="15.75" customHeight="1">
      <c r="A179" s="29"/>
    </row>
    <row r="180" spans="1:1" ht="15.75" customHeight="1">
      <c r="A180" s="29"/>
    </row>
    <row r="181" spans="1:1" ht="15.75" customHeight="1">
      <c r="A181" s="29"/>
    </row>
    <row r="182" spans="1:1" ht="15.75" customHeight="1">
      <c r="A182" s="29"/>
    </row>
    <row r="183" spans="1:1" ht="15.75" customHeight="1">
      <c r="A183" s="10"/>
    </row>
    <row r="184" spans="1:1" ht="15.75" customHeight="1">
      <c r="A184" s="10"/>
    </row>
    <row r="185" spans="1:1" ht="15.75" customHeight="1">
      <c r="A185" s="10"/>
    </row>
    <row r="186" spans="1:1" ht="15.75" customHeight="1">
      <c r="A186" s="10"/>
    </row>
    <row r="187" spans="1:1" ht="15.75" customHeight="1">
      <c r="A187" s="10"/>
    </row>
    <row r="188" spans="1:1" ht="15.75" customHeight="1">
      <c r="A188" s="10"/>
    </row>
    <row r="189" spans="1:1" ht="15.75" customHeight="1">
      <c r="A189" s="10"/>
    </row>
    <row r="190" spans="1:1" ht="15.75" customHeight="1">
      <c r="A190" s="29"/>
    </row>
    <row r="191" spans="1:1" ht="15.75" customHeight="1">
      <c r="A191" s="29"/>
    </row>
    <row r="192" spans="1:1" ht="15.75" customHeight="1">
      <c r="A192" s="29"/>
    </row>
    <row r="193" spans="1:1" ht="15.75" customHeight="1">
      <c r="A193" s="29"/>
    </row>
    <row r="194" spans="1:1" ht="15.75" customHeight="1">
      <c r="A194" s="29"/>
    </row>
    <row r="195" spans="1:1" ht="15.75" customHeight="1">
      <c r="A195" s="29"/>
    </row>
    <row r="196" spans="1:1" ht="15.75" customHeight="1">
      <c r="A196" s="29"/>
    </row>
    <row r="197" spans="1:1" ht="15.75" customHeight="1">
      <c r="A197" s="29"/>
    </row>
    <row r="198" spans="1:1" ht="15.75" customHeight="1">
      <c r="A198" s="29"/>
    </row>
    <row r="199" spans="1:1" ht="15.75" customHeight="1">
      <c r="A199" s="193"/>
    </row>
    <row r="200" spans="1:1" ht="15.75" customHeight="1">
      <c r="A200" s="29"/>
    </row>
    <row r="201" spans="1:1" ht="15.75" customHeight="1">
      <c r="A201" s="29"/>
    </row>
    <row r="202" spans="1:1" ht="15.75" customHeight="1">
      <c r="A202" s="10"/>
    </row>
    <row r="203" spans="1:1" ht="15.75" customHeight="1">
      <c r="A203" s="10"/>
    </row>
    <row r="204" spans="1:1" ht="15.75" customHeight="1">
      <c r="A204" s="10"/>
    </row>
    <row r="205" spans="1:1" ht="15.75" customHeight="1">
      <c r="A205" s="29"/>
    </row>
    <row r="206" spans="1:1" ht="15.75" customHeight="1">
      <c r="A206" s="29"/>
    </row>
    <row r="207" spans="1:1" ht="15.75" customHeight="1">
      <c r="A207" s="29"/>
    </row>
    <row r="208" spans="1:1" ht="15.75" customHeight="1">
      <c r="A208" s="29"/>
    </row>
    <row r="209" spans="1:1" ht="15.75" customHeight="1">
      <c r="A209" s="29"/>
    </row>
    <row r="210" spans="1:1" ht="15.75" customHeight="1">
      <c r="A210" s="29"/>
    </row>
    <row r="211" spans="1:1" ht="15.75" customHeight="1">
      <c r="A211" s="29"/>
    </row>
    <row r="212" spans="1:1" ht="15.75" customHeight="1">
      <c r="A212" s="29"/>
    </row>
    <row r="213" spans="1:1" ht="15.75" customHeight="1">
      <c r="A213" s="29"/>
    </row>
    <row r="214" spans="1:1" ht="15.75" customHeight="1">
      <c r="A214" s="29"/>
    </row>
    <row r="215" spans="1:1" ht="15.75" customHeight="1">
      <c r="A215" s="29"/>
    </row>
    <row r="216" spans="1:1" ht="15.75" customHeight="1">
      <c r="A216" s="29"/>
    </row>
    <row r="217" spans="1:1" ht="15.75" customHeight="1">
      <c r="A217" s="29"/>
    </row>
    <row r="218" spans="1:1" ht="15.75" customHeight="1">
      <c r="A218" s="29"/>
    </row>
    <row r="219" spans="1:1" ht="15.75" customHeight="1">
      <c r="A219" s="29"/>
    </row>
    <row r="220" spans="1:1" ht="15.75" customHeight="1">
      <c r="A220" s="29"/>
    </row>
    <row r="221" spans="1:1" ht="15.75" customHeight="1">
      <c r="A221" s="29"/>
    </row>
    <row r="222" spans="1:1" ht="15.75" customHeight="1">
      <c r="A222" s="29"/>
    </row>
    <row r="223" spans="1:1" ht="15.75" customHeight="1">
      <c r="A223" s="29"/>
    </row>
    <row r="224" spans="1:1" ht="15.75" customHeight="1">
      <c r="A224" s="29"/>
    </row>
    <row r="225" spans="1:1" ht="15.75" customHeight="1">
      <c r="A225" s="29"/>
    </row>
    <row r="226" spans="1:1" ht="15.75" customHeight="1">
      <c r="A226" s="29"/>
    </row>
    <row r="227" spans="1:1" ht="15.75" customHeight="1">
      <c r="A227" s="29"/>
    </row>
    <row r="228" spans="1:1" ht="15.75" customHeight="1">
      <c r="A228" s="29"/>
    </row>
    <row r="229" spans="1:1" ht="15.75" customHeight="1">
      <c r="A229" s="29"/>
    </row>
    <row r="230" spans="1:1" ht="15.75" customHeight="1">
      <c r="A230" s="29"/>
    </row>
    <row r="231" spans="1:1" ht="15.75" customHeight="1">
      <c r="A231" s="29"/>
    </row>
    <row r="232" spans="1:1" ht="15.75" customHeight="1">
      <c r="A232" s="10"/>
    </row>
    <row r="233" spans="1:1" ht="15.75" customHeight="1">
      <c r="A233" s="10"/>
    </row>
    <row r="234" spans="1:1" ht="15.75" customHeight="1">
      <c r="A234" s="10"/>
    </row>
    <row r="235" spans="1:1" ht="15.75" customHeight="1">
      <c r="A235" s="29"/>
    </row>
    <row r="236" spans="1:1" ht="15.75" customHeight="1">
      <c r="A236" s="29"/>
    </row>
    <row r="237" spans="1:1" ht="15.75" customHeight="1">
      <c r="A237" s="29"/>
    </row>
    <row r="238" spans="1:1" ht="15.75" customHeight="1">
      <c r="A238" s="29"/>
    </row>
    <row r="239" spans="1:1" ht="15.75" customHeight="1">
      <c r="A239" s="29"/>
    </row>
    <row r="240" spans="1:1" ht="15.75" customHeight="1">
      <c r="A240" s="29"/>
    </row>
    <row r="241" spans="1:15" ht="15.75" customHeight="1">
      <c r="A241" s="29"/>
    </row>
    <row r="242" spans="1:15" ht="15.75" customHeight="1">
      <c r="A242" s="29"/>
    </row>
    <row r="243" spans="1:15" ht="15.75" customHeight="1">
      <c r="A243" s="327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9"/>
      <c r="N243" s="10"/>
      <c r="O243" s="10"/>
    </row>
    <row r="244" spans="1:15" ht="15.75" customHeight="1"/>
    <row r="245" spans="1:15" ht="15.75" customHeight="1">
      <c r="A245" s="10"/>
    </row>
    <row r="246" spans="1:15" ht="15.75" customHeight="1">
      <c r="A246" s="29"/>
    </row>
    <row r="247" spans="1:15" ht="15.75" customHeight="1">
      <c r="A247" s="29"/>
    </row>
    <row r="248" spans="1:15" ht="15.75" customHeight="1">
      <c r="A248" s="29"/>
    </row>
    <row r="249" spans="1:15" ht="15.75" customHeight="1">
      <c r="A249" s="29"/>
    </row>
    <row r="250" spans="1:15" ht="15.75" customHeight="1">
      <c r="A250" s="29"/>
    </row>
    <row r="251" spans="1:15" ht="15.75" customHeight="1">
      <c r="A251" s="29"/>
    </row>
    <row r="252" spans="1:15" ht="15.75" customHeight="1">
      <c r="A252" s="10"/>
    </row>
    <row r="253" spans="1:15" ht="15.75" customHeight="1">
      <c r="A253" s="10"/>
    </row>
    <row r="254" spans="1:15" ht="15.75" customHeight="1">
      <c r="A254" s="10"/>
    </row>
    <row r="255" spans="1:15" ht="15.75" customHeight="1">
      <c r="A255" s="10"/>
    </row>
    <row r="256" spans="1:15" ht="15.75" customHeight="1">
      <c r="A256" s="10"/>
    </row>
    <row r="257" spans="1:1" ht="15.75" customHeight="1">
      <c r="A257" s="10"/>
    </row>
    <row r="258" spans="1:1" ht="15.75" customHeight="1">
      <c r="A258" s="29"/>
    </row>
    <row r="259" spans="1:1" ht="15.75" customHeight="1">
      <c r="A259" s="29"/>
    </row>
    <row r="260" spans="1:1" ht="15.75" customHeight="1">
      <c r="A260" s="29"/>
    </row>
    <row r="261" spans="1:1" ht="15.75" customHeight="1">
      <c r="A261" s="29"/>
    </row>
    <row r="262" spans="1:1" ht="15.75" customHeight="1">
      <c r="A262" s="29"/>
    </row>
    <row r="263" spans="1:1" ht="15.75" customHeight="1">
      <c r="A263" s="29"/>
    </row>
    <row r="264" spans="1:1" ht="15.75" customHeight="1">
      <c r="A264" s="29"/>
    </row>
    <row r="265" spans="1:1" ht="15.75" customHeight="1">
      <c r="A265" s="29"/>
    </row>
    <row r="266" spans="1:1" ht="15.75" customHeight="1">
      <c r="A266" s="29"/>
    </row>
    <row r="267" spans="1:1" ht="15.75" customHeight="1">
      <c r="A267" s="29"/>
    </row>
    <row r="268" spans="1:1" ht="15.75" customHeight="1">
      <c r="A268" s="29"/>
    </row>
    <row r="269" spans="1:1" ht="15.75" customHeight="1">
      <c r="A269" s="29"/>
    </row>
    <row r="270" spans="1:1" ht="15.75" customHeight="1">
      <c r="A270" s="29"/>
    </row>
    <row r="271" spans="1:1" ht="15.75" customHeight="1">
      <c r="A271" s="10"/>
    </row>
    <row r="272" spans="1:1" ht="15.75" customHeight="1">
      <c r="A272" s="29"/>
    </row>
    <row r="273" spans="1:1" ht="15.75" customHeight="1">
      <c r="A273" s="29"/>
    </row>
    <row r="274" spans="1:1" ht="15.75" customHeight="1">
      <c r="A274" s="29"/>
    </row>
    <row r="275" spans="1:1" ht="15.75" customHeight="1">
      <c r="A275" s="29"/>
    </row>
    <row r="276" spans="1:1" ht="15.75" customHeight="1">
      <c r="A276" s="29"/>
    </row>
    <row r="277" spans="1:1" ht="15.75" customHeight="1">
      <c r="A277" s="29"/>
    </row>
    <row r="278" spans="1:1" ht="15.75" customHeight="1">
      <c r="A278" s="10"/>
    </row>
    <row r="279" spans="1:1" ht="15.75" customHeight="1">
      <c r="A279" s="10"/>
    </row>
    <row r="280" spans="1:1" ht="15.75" customHeight="1">
      <c r="A280" s="10"/>
    </row>
    <row r="281" spans="1:1" ht="15.75" customHeight="1">
      <c r="A281" s="29"/>
    </row>
    <row r="282" spans="1:1" ht="15.75" customHeight="1">
      <c r="A282" s="29"/>
    </row>
    <row r="283" spans="1:1" ht="15.75" customHeight="1">
      <c r="A283" s="29"/>
    </row>
    <row r="284" spans="1:1" ht="15.75" customHeight="1">
      <c r="A284" s="29"/>
    </row>
    <row r="285" spans="1:1" ht="15.75" customHeight="1">
      <c r="A285" s="29"/>
    </row>
    <row r="286" spans="1:1" ht="15.75" customHeight="1">
      <c r="A286" s="29"/>
    </row>
    <row r="287" spans="1:1" ht="15.75" customHeight="1">
      <c r="A287" s="29"/>
    </row>
    <row r="288" spans="1:1" ht="15.75" customHeight="1">
      <c r="A288" s="29"/>
    </row>
    <row r="289" spans="1:1" ht="15.75" customHeight="1">
      <c r="A289" s="29"/>
    </row>
    <row r="290" spans="1:1" ht="15.75" customHeight="1">
      <c r="A290" s="29"/>
    </row>
    <row r="291" spans="1:1" ht="15.75" customHeight="1">
      <c r="A291" s="29"/>
    </row>
    <row r="292" spans="1:1" ht="15.75" customHeight="1">
      <c r="A292" s="29"/>
    </row>
    <row r="293" spans="1:1" ht="15.75" customHeight="1">
      <c r="A293" s="29"/>
    </row>
    <row r="294" spans="1:1" ht="15.75" customHeight="1">
      <c r="A294" s="29"/>
    </row>
    <row r="295" spans="1:1" ht="15.75" customHeight="1">
      <c r="A295" s="29"/>
    </row>
    <row r="296" spans="1:1" ht="15.75" customHeight="1">
      <c r="A296" s="29"/>
    </row>
    <row r="297" spans="1:1" ht="15.75" customHeight="1">
      <c r="A297" s="29"/>
    </row>
    <row r="298" spans="1:1" ht="15.75" customHeight="1">
      <c r="A298" s="10"/>
    </row>
    <row r="299" spans="1:1" ht="15.75" customHeight="1">
      <c r="A299" s="29"/>
    </row>
    <row r="300" spans="1:1" ht="15.75" customHeight="1">
      <c r="A300" s="29"/>
    </row>
    <row r="301" spans="1:1" ht="15.75" customHeight="1">
      <c r="A301" s="29"/>
    </row>
    <row r="302" spans="1:1" ht="15.75" customHeight="1">
      <c r="A302" s="29"/>
    </row>
    <row r="303" spans="1:1" ht="15.75" customHeight="1">
      <c r="A303" s="29"/>
    </row>
    <row r="304" spans="1:1" ht="15.75" customHeight="1">
      <c r="A304" s="29"/>
    </row>
    <row r="305" spans="1:1" ht="15.75" customHeight="1">
      <c r="A305" s="10"/>
    </row>
    <row r="306" spans="1:1" ht="15.75" customHeight="1">
      <c r="A306" s="10"/>
    </row>
    <row r="307" spans="1:1" ht="15.75" customHeight="1">
      <c r="A307" s="10"/>
    </row>
    <row r="308" spans="1:1" ht="15.75" customHeight="1">
      <c r="A308" s="29"/>
    </row>
    <row r="309" spans="1:1" ht="15.75" customHeight="1">
      <c r="A309" s="29"/>
    </row>
    <row r="310" spans="1:1" ht="15.75" customHeight="1">
      <c r="A310" s="29"/>
    </row>
    <row r="311" spans="1:1" ht="15.75" customHeight="1">
      <c r="A311" s="29"/>
    </row>
    <row r="312" spans="1:1" ht="15.75" customHeight="1">
      <c r="A312" s="29"/>
    </row>
    <row r="313" spans="1:1" ht="15.75" customHeight="1">
      <c r="A313" s="29"/>
    </row>
    <row r="314" spans="1:1" ht="15.75" customHeight="1">
      <c r="A314" s="29"/>
    </row>
    <row r="315" spans="1:1" ht="15.75" customHeight="1"/>
    <row r="316" spans="1:1" ht="15.75" customHeight="1"/>
    <row r="317" spans="1:1" ht="15.75" customHeight="1"/>
    <row r="318" spans="1:1" ht="15.75" customHeight="1"/>
    <row r="319" spans="1:1" ht="15.75" customHeight="1"/>
    <row r="320" spans="1:1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43:M243"/>
  </mergeCells>
  <pageMargins left="0.7" right="0.7" top="0.75" bottom="0.75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D1000"/>
  <sheetViews>
    <sheetView workbookViewId="0"/>
  </sheetViews>
  <sheetFormatPr defaultColWidth="14.42578125" defaultRowHeight="15" customHeight="1"/>
  <cols>
    <col min="1" max="1" width="7.5703125" customWidth="1"/>
    <col min="2" max="2" width="6.42578125" customWidth="1"/>
    <col min="3" max="3" width="16.5703125" customWidth="1"/>
    <col min="4" max="26" width="8.7109375" customWidth="1"/>
  </cols>
  <sheetData>
    <row r="18" spans="1:4">
      <c r="A18" s="304" t="s">
        <v>817</v>
      </c>
      <c r="B18" s="304" t="s">
        <v>818</v>
      </c>
      <c r="C18" s="304" t="s">
        <v>819</v>
      </c>
      <c r="D18" s="305"/>
    </row>
    <row r="19" spans="1:4">
      <c r="A19" s="11">
        <f>Май!O19+Май!Q50+Май!Q75+Май!Q112+Май!Q137+Май!Q170+Май!Q210+Май!Q235+Май!R262++Май!R295+Май!Q324+Май!Q364</f>
        <v>211660</v>
      </c>
      <c r="B19" s="11">
        <f>A19* 40%</f>
        <v>84664</v>
      </c>
      <c r="C19" s="11">
        <f>B19 - 20000 - 10000</f>
        <v>54664</v>
      </c>
    </row>
    <row r="21" spans="1:4" ht="15.75" customHeight="1"/>
    <row r="22" spans="1:4" ht="15.75" customHeight="1">
      <c r="A22" s="306" t="s">
        <v>820</v>
      </c>
      <c r="B22" s="307"/>
    </row>
    <row r="23" spans="1:4" ht="15.75" customHeight="1">
      <c r="A23" s="308">
        <v>122200</v>
      </c>
      <c r="B23" s="308">
        <v>48880</v>
      </c>
      <c r="C23" s="11">
        <f t="shared" ref="C23:C24" si="0">B23 - 20000 - 10000</f>
        <v>18880</v>
      </c>
    </row>
    <row r="24" spans="1:4" ht="15.75" customHeight="1">
      <c r="A24" s="309">
        <v>118000</v>
      </c>
      <c r="B24" s="310">
        <f>A24* 40%</f>
        <v>47200</v>
      </c>
      <c r="C24" s="11">
        <f t="shared" si="0"/>
        <v>17200</v>
      </c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O1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8.7109375" customWidth="1"/>
    <col min="8" max="8" width="9.28515625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9.85546875" customWidth="1"/>
    <col min="17" max="17" width="13.140625" customWidth="1"/>
    <col min="18" max="18" width="7.42578125" customWidth="1"/>
    <col min="19" max="22" width="8.7109375" customWidth="1"/>
    <col min="23" max="23" width="11.140625" customWidth="1"/>
    <col min="24" max="26" width="8.7109375" customWidth="1"/>
  </cols>
  <sheetData>
    <row r="1" spans="1:26" ht="15.75">
      <c r="A1" s="317" t="s">
        <v>78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9"/>
      <c r="P1" s="1"/>
    </row>
    <row r="2" spans="1:26" ht="45">
      <c r="A2" s="2" t="s">
        <v>1</v>
      </c>
      <c r="B2" s="3" t="s">
        <v>2</v>
      </c>
      <c r="C2" s="3" t="s">
        <v>3</v>
      </c>
      <c r="D2" s="3" t="s">
        <v>4</v>
      </c>
      <c r="E2" s="3"/>
      <c r="F2" s="4"/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SUM(#REF!+O31+#REF!+O52+#REF!+#REF!+#REF!+#REF!+#REF!+#REF!+#REF!+#REF!+#REF!+#REF!+#REF!+#REF!+#REF!+#REF!+#REF!+#REF!+#REF!+#REF!)</f>
        <v>#REF!</v>
      </c>
    </row>
    <row r="3" spans="1:26">
      <c r="A3" s="10"/>
      <c r="B3" s="12">
        <v>3145</v>
      </c>
      <c r="C3" s="10"/>
      <c r="D3" s="10"/>
      <c r="E3" s="10"/>
      <c r="F3" s="10"/>
      <c r="G3" s="10"/>
      <c r="H3" s="10"/>
      <c r="I3" s="10"/>
      <c r="J3" s="14" t="s">
        <v>15</v>
      </c>
      <c r="K3" s="10"/>
      <c r="L3" s="10" t="s">
        <v>33</v>
      </c>
      <c r="M3" s="10"/>
      <c r="N3" s="10"/>
      <c r="O3" s="10"/>
      <c r="P3" s="10"/>
      <c r="Q3" s="29"/>
      <c r="R3" s="16"/>
      <c r="S3" s="17"/>
      <c r="T3" s="18"/>
      <c r="U3" s="18"/>
      <c r="V3" s="18"/>
      <c r="W3" s="18"/>
      <c r="X3" s="18"/>
      <c r="Y3" s="18"/>
      <c r="Z3" s="18"/>
    </row>
    <row r="4" spans="1:26">
      <c r="A4" s="29"/>
      <c r="B4" s="314" t="s">
        <v>65</v>
      </c>
      <c r="C4" s="315"/>
      <c r="D4" s="315"/>
      <c r="E4" s="315"/>
      <c r="F4" s="316"/>
      <c r="G4" s="29"/>
      <c r="H4" s="29"/>
      <c r="I4" s="29"/>
      <c r="J4" s="74"/>
      <c r="K4" s="29"/>
      <c r="L4" s="29"/>
      <c r="M4" s="29"/>
      <c r="N4" s="29"/>
      <c r="O4" s="29"/>
      <c r="P4" s="29"/>
      <c r="Q4" s="10"/>
      <c r="R4" s="10"/>
    </row>
    <row r="5" spans="1:26">
      <c r="A5" s="10">
        <v>1</v>
      </c>
      <c r="B5" s="16" t="s">
        <v>67</v>
      </c>
      <c r="C5" s="10"/>
      <c r="D5" s="10"/>
      <c r="E5" s="10"/>
      <c r="F5" s="41"/>
      <c r="G5" s="75"/>
      <c r="H5" s="10"/>
      <c r="I5" s="10"/>
      <c r="J5" s="25">
        <v>1000</v>
      </c>
      <c r="K5" s="24"/>
      <c r="L5" s="24"/>
      <c r="M5" s="24"/>
      <c r="N5" s="26"/>
      <c r="O5" s="24">
        <v>1000</v>
      </c>
      <c r="P5" s="29"/>
      <c r="Q5" s="10"/>
      <c r="R5" s="10"/>
    </row>
    <row r="6" spans="1:26">
      <c r="A6" s="10">
        <v>2</v>
      </c>
      <c r="B6" s="27" t="s">
        <v>41</v>
      </c>
      <c r="C6" s="21"/>
      <c r="D6" s="21"/>
      <c r="E6" s="22"/>
      <c r="F6" s="22"/>
      <c r="G6" s="46"/>
      <c r="H6" s="24"/>
      <c r="I6" s="24"/>
      <c r="J6" s="25">
        <v>1000</v>
      </c>
      <c r="K6" s="24"/>
      <c r="L6" s="24"/>
      <c r="M6" s="29"/>
      <c r="N6" s="29" t="s">
        <v>79</v>
      </c>
      <c r="O6" s="29">
        <v>0</v>
      </c>
      <c r="P6" s="29"/>
      <c r="Q6" s="10"/>
      <c r="R6" s="10"/>
    </row>
    <row r="7" spans="1:26">
      <c r="A7" s="10">
        <v>3</v>
      </c>
      <c r="B7" s="29" t="s">
        <v>44</v>
      </c>
      <c r="C7" s="29"/>
      <c r="D7" s="29"/>
      <c r="E7" s="29"/>
      <c r="F7" s="29"/>
      <c r="G7" s="66">
        <v>400</v>
      </c>
      <c r="H7" s="29"/>
      <c r="I7" s="29"/>
      <c r="J7" s="68">
        <v>1000</v>
      </c>
      <c r="K7" s="29"/>
      <c r="L7" s="29">
        <v>700</v>
      </c>
      <c r="M7" s="29"/>
      <c r="N7" s="30"/>
      <c r="O7" s="29">
        <v>2100</v>
      </c>
      <c r="P7" s="29"/>
      <c r="Q7" s="10"/>
      <c r="R7" s="29"/>
    </row>
    <row r="8" spans="1:26">
      <c r="A8" s="29">
        <v>4</v>
      </c>
      <c r="B8" s="29"/>
      <c r="C8" s="29"/>
      <c r="D8" s="29"/>
      <c r="E8" s="29"/>
      <c r="F8" s="29"/>
      <c r="G8" s="77"/>
      <c r="H8" s="29"/>
      <c r="I8" s="29"/>
      <c r="J8" s="68"/>
      <c r="K8" s="29"/>
      <c r="L8" s="29"/>
      <c r="M8" s="29"/>
      <c r="N8" s="30"/>
      <c r="O8" s="29"/>
      <c r="P8" s="29"/>
      <c r="Q8" s="10"/>
      <c r="R8" s="29"/>
    </row>
    <row r="9" spans="1:26">
      <c r="A9" s="29">
        <v>5</v>
      </c>
      <c r="B9" s="29"/>
      <c r="C9" s="29"/>
      <c r="D9" s="29"/>
      <c r="E9" s="29"/>
      <c r="F9" s="29"/>
      <c r="G9" s="77"/>
      <c r="H9" s="29"/>
      <c r="I9" s="29"/>
      <c r="J9" s="68"/>
      <c r="K9" s="29"/>
      <c r="L9" s="29"/>
      <c r="M9" s="29"/>
      <c r="N9" s="30"/>
      <c r="O9" s="29"/>
      <c r="P9" s="29"/>
      <c r="Q9" s="10"/>
      <c r="R9" s="29"/>
    </row>
    <row r="10" spans="1:26">
      <c r="A10" s="31"/>
      <c r="B10" s="32"/>
      <c r="C10" s="32">
        <f t="shared" ref="C10:E10" si="0">SUM(C3:C9)</f>
        <v>0</v>
      </c>
      <c r="D10" s="33">
        <f t="shared" si="0"/>
        <v>0</v>
      </c>
      <c r="E10" s="33">
        <f t="shared" si="0"/>
        <v>0</v>
      </c>
      <c r="F10" s="33"/>
      <c r="G10" s="34">
        <f>SUM(G3:G9)</f>
        <v>400</v>
      </c>
      <c r="H10" s="33"/>
      <c r="I10" s="33"/>
      <c r="J10" s="35">
        <f>SUM(J3:J9)</f>
        <v>3000</v>
      </c>
      <c r="K10" s="36"/>
      <c r="L10" s="33">
        <f>SUM(L3:L9)</f>
        <v>700</v>
      </c>
      <c r="M10" s="37"/>
      <c r="N10" s="33"/>
      <c r="O10" s="33">
        <f t="shared" ref="O10:P10" si="1">SUM(O5:O9)</f>
        <v>3100</v>
      </c>
      <c r="P10" s="38">
        <f t="shared" si="1"/>
        <v>0</v>
      </c>
      <c r="Q10" s="39">
        <f>B3-P10+O10</f>
        <v>6245</v>
      </c>
      <c r="R10" s="29"/>
    </row>
    <row r="11" spans="1:26" ht="15.75">
      <c r="A11" s="311" t="s">
        <v>80</v>
      </c>
      <c r="B11" s="312"/>
      <c r="C11" s="312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3"/>
      <c r="P11" s="10"/>
      <c r="Q11" s="10"/>
      <c r="R11" s="67"/>
    </row>
    <row r="12" spans="1:26" ht="45">
      <c r="A12" s="2" t="s">
        <v>1</v>
      </c>
      <c r="B12" s="3" t="s">
        <v>2</v>
      </c>
      <c r="C12" s="3" t="s">
        <v>3</v>
      </c>
      <c r="D12" s="3" t="s">
        <v>4</v>
      </c>
      <c r="E12" s="3"/>
      <c r="F12" s="4"/>
      <c r="G12" s="5" t="s">
        <v>5</v>
      </c>
      <c r="H12" s="6" t="s">
        <v>6</v>
      </c>
      <c r="I12" s="3" t="s">
        <v>7</v>
      </c>
      <c r="J12" s="3" t="s">
        <v>8</v>
      </c>
      <c r="K12" s="3"/>
      <c r="L12" s="3" t="s">
        <v>9</v>
      </c>
      <c r="M12" s="3" t="s">
        <v>10</v>
      </c>
      <c r="N12" s="3"/>
      <c r="O12" s="7" t="s">
        <v>11</v>
      </c>
      <c r="P12" s="8" t="s">
        <v>12</v>
      </c>
      <c r="Q12" s="9" t="s">
        <v>13</v>
      </c>
      <c r="R12" s="67"/>
    </row>
    <row r="13" spans="1:26">
      <c r="A13" s="10"/>
      <c r="B13" s="12">
        <v>6245</v>
      </c>
      <c r="C13" s="10"/>
      <c r="D13" s="10"/>
      <c r="E13" s="10"/>
      <c r="F13" s="10"/>
      <c r="G13" s="13"/>
      <c r="H13" s="10"/>
      <c r="I13" s="10"/>
      <c r="J13" s="14" t="s">
        <v>15</v>
      </c>
      <c r="K13" s="52"/>
      <c r="L13" s="10" t="s">
        <v>33</v>
      </c>
      <c r="M13" s="10"/>
      <c r="N13" s="10"/>
      <c r="O13" s="10"/>
      <c r="P13" s="10"/>
      <c r="Q13" s="10"/>
      <c r="R13" s="67"/>
    </row>
    <row r="14" spans="1:26">
      <c r="A14" s="10"/>
      <c r="B14" s="314" t="s">
        <v>65</v>
      </c>
      <c r="C14" s="315"/>
      <c r="D14" s="315"/>
      <c r="E14" s="315"/>
      <c r="F14" s="316"/>
      <c r="G14" s="13"/>
      <c r="H14" s="10"/>
      <c r="I14" s="10"/>
      <c r="J14" s="19"/>
      <c r="K14" s="10"/>
      <c r="L14" s="12"/>
      <c r="M14" s="12"/>
      <c r="N14" s="12"/>
      <c r="O14" s="10"/>
      <c r="P14" s="10" t="s">
        <v>81</v>
      </c>
      <c r="Q14" s="10"/>
      <c r="R14" s="67"/>
    </row>
    <row r="15" spans="1:26">
      <c r="A15" s="10">
        <v>1</v>
      </c>
      <c r="B15" s="16" t="s">
        <v>67</v>
      </c>
      <c r="C15" s="10"/>
      <c r="D15" s="10"/>
      <c r="E15" s="10"/>
      <c r="F15" s="41"/>
      <c r="G15" s="75"/>
      <c r="H15" s="10"/>
      <c r="I15" s="10"/>
      <c r="J15" s="25">
        <v>1000</v>
      </c>
      <c r="K15" s="53"/>
      <c r="L15" s="10"/>
      <c r="M15" s="24"/>
      <c r="N15" s="28"/>
      <c r="O15" s="24">
        <v>1000</v>
      </c>
      <c r="P15" s="10"/>
      <c r="Q15" s="10"/>
      <c r="R15" s="67"/>
    </row>
    <row r="16" spans="1:26">
      <c r="A16" s="10">
        <v>2</v>
      </c>
      <c r="B16" s="29" t="s">
        <v>61</v>
      </c>
      <c r="C16" s="29"/>
      <c r="D16" s="29"/>
      <c r="E16" s="29"/>
      <c r="F16" s="29"/>
      <c r="G16" s="66">
        <v>1400</v>
      </c>
      <c r="H16" s="29"/>
      <c r="I16" s="29">
        <v>3000</v>
      </c>
      <c r="J16" s="68">
        <v>1100</v>
      </c>
      <c r="K16" s="79"/>
      <c r="L16" s="29">
        <v>850</v>
      </c>
      <c r="M16" s="29"/>
      <c r="N16" s="30"/>
      <c r="O16" s="29">
        <v>6350</v>
      </c>
      <c r="P16" s="29"/>
      <c r="Q16" s="29"/>
      <c r="R16" s="67"/>
    </row>
    <row r="17" spans="1:18">
      <c r="A17" s="10">
        <v>3</v>
      </c>
      <c r="B17" s="29" t="s">
        <v>41</v>
      </c>
      <c r="C17" s="29"/>
      <c r="D17" s="29"/>
      <c r="E17" s="29"/>
      <c r="F17" s="29"/>
      <c r="G17" s="66"/>
      <c r="H17" s="29"/>
      <c r="I17" s="29"/>
      <c r="J17" s="68">
        <v>1000</v>
      </c>
      <c r="K17" s="79"/>
      <c r="L17" s="29"/>
      <c r="M17" s="29"/>
      <c r="N17" s="30" t="s">
        <v>82</v>
      </c>
      <c r="O17" s="29">
        <v>0</v>
      </c>
      <c r="P17" s="29"/>
      <c r="Q17" s="29"/>
      <c r="R17" s="67"/>
    </row>
    <row r="18" spans="1:18">
      <c r="A18" s="29">
        <v>4</v>
      </c>
      <c r="B18" s="29" t="s">
        <v>44</v>
      </c>
      <c r="C18" s="29"/>
      <c r="D18" s="29"/>
      <c r="E18" s="29"/>
      <c r="F18" s="29"/>
      <c r="G18" s="66"/>
      <c r="H18" s="29"/>
      <c r="I18" s="29"/>
      <c r="J18" s="68">
        <v>1000</v>
      </c>
      <c r="K18" s="79"/>
      <c r="L18" s="29">
        <v>700</v>
      </c>
      <c r="M18" s="29"/>
      <c r="N18" s="30"/>
      <c r="O18" s="29">
        <v>1700</v>
      </c>
      <c r="P18" s="29"/>
      <c r="Q18" s="29"/>
      <c r="R18" s="67"/>
    </row>
    <row r="19" spans="1:18">
      <c r="A19" s="29">
        <v>5</v>
      </c>
      <c r="B19" s="29"/>
      <c r="C19" s="29"/>
      <c r="D19" s="29"/>
      <c r="E19" s="29"/>
      <c r="F19" s="29"/>
      <c r="G19" s="66"/>
      <c r="H19" s="29"/>
      <c r="I19" s="29"/>
      <c r="J19" s="68"/>
      <c r="K19" s="79"/>
      <c r="L19" s="29"/>
      <c r="M19" s="29"/>
      <c r="N19" s="30"/>
      <c r="O19" s="29"/>
      <c r="P19" s="29"/>
      <c r="Q19" s="29"/>
      <c r="R19" s="67"/>
    </row>
    <row r="20" spans="1:18">
      <c r="A20" s="31"/>
      <c r="B20" s="32"/>
      <c r="C20" s="33">
        <f>SUM(C15:C19)</f>
        <v>0</v>
      </c>
      <c r="D20" s="33">
        <f>SUM(D16:D19)</f>
        <v>0</v>
      </c>
      <c r="E20" s="33"/>
      <c r="F20" s="33"/>
      <c r="G20" s="34">
        <f>SUM(G14:G19)</f>
        <v>1400</v>
      </c>
      <c r="H20" s="33"/>
      <c r="I20" s="33">
        <f t="shared" ref="I20:J20" si="2">SUM(I15:I19)</f>
        <v>3000</v>
      </c>
      <c r="J20" s="35">
        <f t="shared" si="2"/>
        <v>4100</v>
      </c>
      <c r="K20" s="36"/>
      <c r="L20" s="33">
        <f>SUM(L15:L19)</f>
        <v>1550</v>
      </c>
      <c r="M20" s="33">
        <f>SUM(M16:M19)</f>
        <v>0</v>
      </c>
      <c r="N20" s="33"/>
      <c r="O20" s="33">
        <f>SUM(O15:O19)</f>
        <v>9050</v>
      </c>
      <c r="P20" s="33">
        <v>250</v>
      </c>
      <c r="Q20" s="69">
        <f>B13-P20+O20</f>
        <v>15045</v>
      </c>
      <c r="R20" s="67"/>
    </row>
    <row r="21" spans="1:18" ht="15.75" customHeight="1">
      <c r="A21" s="317" t="s">
        <v>83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9"/>
      <c r="P21" s="1"/>
    </row>
    <row r="22" spans="1:18" ht="15.75" customHeight="1">
      <c r="A22" s="2" t="s">
        <v>1</v>
      </c>
      <c r="B22" s="3" t="s">
        <v>2</v>
      </c>
      <c r="C22" s="3" t="s">
        <v>3</v>
      </c>
      <c r="D22" s="3" t="s">
        <v>4</v>
      </c>
      <c r="E22" s="3"/>
      <c r="F22" s="4"/>
      <c r="G22" s="5" t="s">
        <v>5</v>
      </c>
      <c r="H22" s="6" t="s">
        <v>6</v>
      </c>
      <c r="I22" s="3" t="s">
        <v>7</v>
      </c>
      <c r="J22" s="3" t="s">
        <v>8</v>
      </c>
      <c r="K22" s="3" t="s">
        <v>8</v>
      </c>
      <c r="L22" s="3" t="s">
        <v>9</v>
      </c>
      <c r="M22" s="3" t="s">
        <v>10</v>
      </c>
      <c r="N22" s="3"/>
      <c r="O22" s="7" t="s">
        <v>11</v>
      </c>
      <c r="P22" s="8" t="s">
        <v>12</v>
      </c>
      <c r="Q22" s="40" t="s">
        <v>13</v>
      </c>
      <c r="R22" s="10" t="s">
        <v>14</v>
      </c>
    </row>
    <row r="23" spans="1:18" ht="15.75" customHeight="1">
      <c r="A23" s="10"/>
      <c r="B23" s="12">
        <v>15045</v>
      </c>
      <c r="C23" s="10"/>
      <c r="D23" s="10"/>
      <c r="E23" s="10"/>
      <c r="F23" s="10"/>
      <c r="G23" s="10"/>
      <c r="H23" s="10"/>
      <c r="I23" s="10"/>
      <c r="J23" s="14" t="s">
        <v>15</v>
      </c>
      <c r="K23" s="41"/>
      <c r="L23" s="10" t="s">
        <v>33</v>
      </c>
      <c r="M23" s="320"/>
      <c r="N23" s="315"/>
      <c r="O23" s="315"/>
      <c r="P23" s="315"/>
      <c r="Q23" s="316"/>
      <c r="R23" s="10"/>
    </row>
    <row r="24" spans="1:18" ht="15.75" customHeight="1">
      <c r="A24" s="10"/>
      <c r="B24" s="314" t="s">
        <v>65</v>
      </c>
      <c r="C24" s="315"/>
      <c r="D24" s="315"/>
      <c r="E24" s="315"/>
      <c r="F24" s="316"/>
      <c r="G24" s="10"/>
      <c r="H24" s="10"/>
      <c r="I24" s="10"/>
      <c r="J24" s="41"/>
      <c r="K24" s="10"/>
      <c r="L24" s="10"/>
      <c r="M24" s="10"/>
      <c r="N24" s="10"/>
      <c r="O24" s="10"/>
      <c r="P24" s="10"/>
      <c r="Q24" s="15"/>
      <c r="R24" s="10"/>
    </row>
    <row r="25" spans="1:18" ht="15.75" customHeight="1">
      <c r="A25" s="10"/>
      <c r="B25" s="42"/>
      <c r="C25" s="43"/>
      <c r="D25" s="43"/>
      <c r="E25" s="43"/>
      <c r="F25" s="44"/>
      <c r="G25" s="13"/>
      <c r="H25" s="10"/>
      <c r="I25" s="10"/>
      <c r="J25" s="45"/>
      <c r="K25" s="10"/>
      <c r="L25" s="10"/>
      <c r="M25" s="12"/>
      <c r="N25" s="12"/>
      <c r="O25" s="10"/>
      <c r="P25" s="10"/>
      <c r="Q25" s="10"/>
      <c r="R25" s="10"/>
    </row>
    <row r="26" spans="1:18" ht="15.75" customHeight="1">
      <c r="A26" s="10">
        <v>1</v>
      </c>
      <c r="B26" s="16" t="s">
        <v>67</v>
      </c>
      <c r="C26" s="10"/>
      <c r="D26" s="10"/>
      <c r="E26" s="10"/>
      <c r="F26" s="41"/>
      <c r="G26" s="75"/>
      <c r="H26" s="10"/>
      <c r="I26" s="10"/>
      <c r="J26" s="25">
        <v>1000</v>
      </c>
      <c r="K26" s="24"/>
      <c r="L26" s="24"/>
      <c r="M26" s="24"/>
      <c r="N26" s="26"/>
      <c r="O26" s="24">
        <v>1000</v>
      </c>
      <c r="P26" s="10"/>
      <c r="Q26" s="10"/>
      <c r="R26" s="10"/>
    </row>
    <row r="27" spans="1:18" ht="15.75" customHeight="1">
      <c r="A27" s="10">
        <v>2</v>
      </c>
      <c r="B27" s="27" t="s">
        <v>84</v>
      </c>
      <c r="C27" s="21"/>
      <c r="D27" s="21"/>
      <c r="E27" s="22"/>
      <c r="F27" s="22"/>
      <c r="G27" s="46"/>
      <c r="H27" s="24"/>
      <c r="I27" s="24"/>
      <c r="J27" s="25">
        <v>1000</v>
      </c>
      <c r="K27" s="24"/>
      <c r="L27" s="24"/>
      <c r="M27" s="29"/>
      <c r="N27" s="29"/>
      <c r="O27" s="29">
        <v>1000</v>
      </c>
      <c r="P27" s="10"/>
      <c r="Q27" s="10"/>
      <c r="R27" s="10"/>
    </row>
    <row r="28" spans="1:18" ht="15.75" customHeight="1">
      <c r="A28" s="10">
        <v>3</v>
      </c>
      <c r="B28" s="29" t="s">
        <v>44</v>
      </c>
      <c r="C28" s="29"/>
      <c r="D28" s="29"/>
      <c r="E28" s="29"/>
      <c r="F28" s="29"/>
      <c r="G28" s="66">
        <v>1000</v>
      </c>
      <c r="H28" s="29"/>
      <c r="I28" s="29">
        <v>3000</v>
      </c>
      <c r="J28" s="68">
        <v>1000</v>
      </c>
      <c r="K28" s="29"/>
      <c r="L28" s="29">
        <v>200</v>
      </c>
      <c r="M28" s="29"/>
      <c r="N28" s="30"/>
      <c r="O28" s="29">
        <v>5200</v>
      </c>
      <c r="P28" s="10"/>
      <c r="Q28" s="10"/>
      <c r="R28" s="10"/>
    </row>
    <row r="29" spans="1:18" ht="15.75" customHeight="1">
      <c r="A29" s="10">
        <v>4</v>
      </c>
      <c r="B29" s="29" t="s">
        <v>18</v>
      </c>
      <c r="C29" s="29"/>
      <c r="D29" s="29"/>
      <c r="E29" s="29"/>
      <c r="F29" s="29"/>
      <c r="G29" s="66"/>
      <c r="H29" s="29"/>
      <c r="I29" s="29"/>
      <c r="J29" s="68">
        <v>1000</v>
      </c>
      <c r="K29" s="29"/>
      <c r="L29" s="29"/>
      <c r="M29" s="29"/>
      <c r="N29" s="30"/>
      <c r="O29" s="29">
        <v>1000</v>
      </c>
      <c r="P29" s="10"/>
      <c r="Q29" s="10"/>
      <c r="R29" s="10"/>
    </row>
    <row r="30" spans="1:18" ht="15.75" customHeight="1">
      <c r="A30" s="10">
        <v>5</v>
      </c>
      <c r="B30" s="29"/>
      <c r="C30" s="29"/>
      <c r="D30" s="29"/>
      <c r="E30" s="29"/>
      <c r="F30" s="29"/>
      <c r="G30" s="66"/>
      <c r="H30" s="29"/>
      <c r="I30" s="29"/>
      <c r="J30" s="68"/>
      <c r="K30" s="29"/>
      <c r="L30" s="29"/>
      <c r="M30" s="29"/>
      <c r="N30" s="30"/>
      <c r="O30" s="29"/>
      <c r="P30" s="10"/>
      <c r="Q30" s="10"/>
      <c r="R30" s="10"/>
    </row>
    <row r="31" spans="1:18" ht="15.75" customHeight="1">
      <c r="A31" s="31"/>
      <c r="B31" s="33"/>
      <c r="C31" s="48">
        <f t="shared" ref="C31:D31" si="3">SUM(C26:C30)</f>
        <v>0</v>
      </c>
      <c r="D31" s="48">
        <f t="shared" si="3"/>
        <v>0</v>
      </c>
      <c r="E31" s="33"/>
      <c r="F31" s="49">
        <f t="shared" ref="F31:G31" si="4">SUM(F26:F30)</f>
        <v>0</v>
      </c>
      <c r="G31" s="34">
        <f t="shared" si="4"/>
        <v>1000</v>
      </c>
      <c r="H31" s="33"/>
      <c r="I31" s="33">
        <f>SUM(I25:I30)</f>
        <v>3000</v>
      </c>
      <c r="J31" s="50">
        <f>SUM(J26:J30)</f>
        <v>4000</v>
      </c>
      <c r="K31" s="33"/>
      <c r="L31" s="33">
        <f t="shared" ref="L31:M31" si="5">SUM(L26:L30)</f>
        <v>200</v>
      </c>
      <c r="M31" s="33">
        <f t="shared" si="5"/>
        <v>0</v>
      </c>
      <c r="N31" s="33"/>
      <c r="O31" s="33">
        <f>SUM(O25:O30)</f>
        <v>8200</v>
      </c>
      <c r="P31" s="33">
        <f>SUM(P26:P30)</f>
        <v>0</v>
      </c>
      <c r="Q31" s="51">
        <f>B23-P31+O31</f>
        <v>23245</v>
      </c>
      <c r="R31" s="12"/>
    </row>
    <row r="32" spans="1:18" ht="15.75" customHeight="1">
      <c r="A32" s="317" t="s">
        <v>85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9"/>
      <c r="P32" s="1"/>
    </row>
    <row r="33" spans="1:26" ht="15.75" customHeight="1">
      <c r="A33" s="2" t="s">
        <v>1</v>
      </c>
      <c r="B33" s="3" t="s">
        <v>2</v>
      </c>
      <c r="C33" s="3" t="s">
        <v>3</v>
      </c>
      <c r="D33" s="3" t="s">
        <v>4</v>
      </c>
      <c r="E33" s="3"/>
      <c r="F33" s="4"/>
      <c r="G33" s="5" t="s">
        <v>5</v>
      </c>
      <c r="H33" s="6" t="s">
        <v>6</v>
      </c>
      <c r="I33" s="3" t="s">
        <v>7</v>
      </c>
      <c r="J33" s="3" t="s">
        <v>8</v>
      </c>
      <c r="K33" s="3" t="s">
        <v>8</v>
      </c>
      <c r="L33" s="3" t="s">
        <v>9</v>
      </c>
      <c r="M33" s="3" t="s">
        <v>10</v>
      </c>
      <c r="N33" s="3"/>
      <c r="O33" s="7" t="s">
        <v>11</v>
      </c>
      <c r="P33" s="8" t="s">
        <v>12</v>
      </c>
      <c r="Q33" s="40" t="s">
        <v>13</v>
      </c>
      <c r="R33" s="10" t="s">
        <v>14</v>
      </c>
    </row>
    <row r="34" spans="1:26" ht="15.75" customHeight="1">
      <c r="A34" s="10"/>
      <c r="B34" s="51">
        <v>23245</v>
      </c>
      <c r="C34" s="10"/>
      <c r="D34" s="10"/>
      <c r="E34" s="10"/>
      <c r="F34" s="10"/>
      <c r="G34" s="13"/>
      <c r="H34" s="10"/>
      <c r="I34" s="10"/>
      <c r="J34" s="14" t="s">
        <v>15</v>
      </c>
      <c r="K34" s="52"/>
      <c r="L34" s="10" t="s">
        <v>33</v>
      </c>
      <c r="M34" s="10"/>
      <c r="N34" s="320"/>
      <c r="O34" s="315"/>
      <c r="P34" s="315"/>
      <c r="Q34" s="315"/>
      <c r="R34" s="316"/>
    </row>
    <row r="35" spans="1:26" ht="15.75" customHeight="1">
      <c r="A35" s="10"/>
      <c r="B35" s="314" t="s">
        <v>65</v>
      </c>
      <c r="C35" s="315"/>
      <c r="D35" s="315"/>
      <c r="E35" s="315"/>
      <c r="F35" s="316"/>
      <c r="G35" s="13"/>
      <c r="H35" s="10"/>
      <c r="I35" s="10"/>
      <c r="J35" s="53"/>
      <c r="K35" s="10"/>
      <c r="L35" s="10"/>
      <c r="M35" s="10"/>
      <c r="N35" s="10"/>
      <c r="O35" s="10"/>
      <c r="P35" s="10"/>
      <c r="Q35" s="15"/>
      <c r="R35" s="10"/>
    </row>
    <row r="36" spans="1:26" ht="15.75" customHeight="1">
      <c r="A36" s="16">
        <v>1</v>
      </c>
      <c r="B36" s="16" t="s">
        <v>67</v>
      </c>
      <c r="C36" s="10"/>
      <c r="D36" s="10"/>
      <c r="E36" s="10"/>
      <c r="F36" s="41"/>
      <c r="G36" s="75"/>
      <c r="H36" s="10"/>
      <c r="I36" s="10"/>
      <c r="J36" s="25">
        <v>1000</v>
      </c>
      <c r="K36" s="53"/>
      <c r="L36" s="10"/>
      <c r="M36" s="24"/>
      <c r="N36" s="28"/>
      <c r="O36" s="24">
        <v>1000</v>
      </c>
      <c r="P36" s="16"/>
      <c r="Q36" s="55"/>
      <c r="R36" s="16"/>
    </row>
    <row r="37" spans="1:26" ht="15.75" customHeight="1">
      <c r="A37" s="10">
        <v>2</v>
      </c>
      <c r="B37" s="27" t="s">
        <v>41</v>
      </c>
      <c r="C37" s="21"/>
      <c r="D37" s="21"/>
      <c r="E37" s="22"/>
      <c r="F37" s="22"/>
      <c r="G37" s="46"/>
      <c r="H37" s="24"/>
      <c r="I37" s="24"/>
      <c r="J37" s="25">
        <v>1000</v>
      </c>
      <c r="K37" s="24"/>
      <c r="L37" s="24"/>
      <c r="M37" s="10"/>
      <c r="N37" s="54" t="s">
        <v>79</v>
      </c>
      <c r="O37" s="10">
        <v>0</v>
      </c>
      <c r="P37" s="10"/>
      <c r="Q37" s="55"/>
      <c r="R37" s="10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29">
        <v>3</v>
      </c>
      <c r="B38" s="29" t="s">
        <v>44</v>
      </c>
      <c r="C38" s="29"/>
      <c r="D38" s="29"/>
      <c r="E38" s="29"/>
      <c r="F38" s="29"/>
      <c r="G38" s="77">
        <v>400</v>
      </c>
      <c r="H38" s="29"/>
      <c r="I38" s="29"/>
      <c r="J38" s="68">
        <v>1000</v>
      </c>
      <c r="K38" s="29"/>
      <c r="L38" s="29">
        <v>200</v>
      </c>
      <c r="M38" s="29"/>
      <c r="N38" s="54"/>
      <c r="O38" s="10">
        <v>1600</v>
      </c>
      <c r="P38" s="29"/>
      <c r="Q38" s="63"/>
      <c r="R38" s="10"/>
    </row>
    <row r="39" spans="1:26" ht="15.75" customHeight="1">
      <c r="A39" s="29">
        <v>4</v>
      </c>
      <c r="B39" s="29" t="s">
        <v>84</v>
      </c>
      <c r="C39" s="29"/>
      <c r="D39" s="29"/>
      <c r="E39" s="29"/>
      <c r="F39" s="29"/>
      <c r="G39" s="66"/>
      <c r="H39" s="29"/>
      <c r="I39" s="29"/>
      <c r="J39" s="68">
        <v>1000</v>
      </c>
      <c r="K39" s="29"/>
      <c r="L39" s="29"/>
      <c r="M39" s="29"/>
      <c r="N39" s="30"/>
      <c r="O39" s="29">
        <v>1000</v>
      </c>
      <c r="P39" s="16"/>
      <c r="Q39" s="55"/>
      <c r="R39" s="29"/>
    </row>
    <row r="40" spans="1:26" ht="15.75" customHeight="1">
      <c r="A40" s="29">
        <v>5</v>
      </c>
      <c r="B40" s="29"/>
      <c r="C40" s="29"/>
      <c r="D40" s="29"/>
      <c r="E40" s="29"/>
      <c r="F40" s="29"/>
      <c r="G40" s="77"/>
      <c r="H40" s="29"/>
      <c r="I40" s="29"/>
      <c r="J40" s="68"/>
      <c r="K40" s="29"/>
      <c r="L40" s="29"/>
      <c r="M40" s="29"/>
      <c r="N40" s="30"/>
      <c r="O40" s="29"/>
      <c r="P40" s="29"/>
      <c r="Q40" s="63"/>
      <c r="R40" s="29"/>
    </row>
    <row r="41" spans="1:26" ht="15.75" customHeight="1">
      <c r="A41" s="56"/>
      <c r="B41" s="57"/>
      <c r="C41" s="58">
        <f t="shared" ref="C41:D41" si="6">SUM(C36:C40)</f>
        <v>0</v>
      </c>
      <c r="D41" s="33">
        <f t="shared" si="6"/>
        <v>0</v>
      </c>
      <c r="E41" s="33"/>
      <c r="F41" s="33"/>
      <c r="G41" s="34">
        <f>SUM(G36:G40)</f>
        <v>400</v>
      </c>
      <c r="H41" s="33"/>
      <c r="I41" s="33"/>
      <c r="J41" s="35">
        <f t="shared" ref="J41:K41" si="7">SUM(J36:J40)</f>
        <v>4000</v>
      </c>
      <c r="K41" s="36">
        <f t="shared" si="7"/>
        <v>0</v>
      </c>
      <c r="L41" s="33"/>
      <c r="M41" s="33">
        <f>SUM(M36:M40)</f>
        <v>0</v>
      </c>
      <c r="N41" s="33"/>
      <c r="O41" s="33">
        <f t="shared" ref="O41:P41" si="8">SUM(O36:O40)</f>
        <v>3600</v>
      </c>
      <c r="P41" s="33">
        <f t="shared" si="8"/>
        <v>0</v>
      </c>
      <c r="Q41" s="51">
        <v>26845</v>
      </c>
      <c r="R41" s="10"/>
      <c r="S41" s="10"/>
      <c r="T41" s="10"/>
    </row>
    <row r="42" spans="1:26" ht="15.75" customHeight="1">
      <c r="A42" s="317" t="s">
        <v>86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9"/>
      <c r="P42" s="59"/>
      <c r="Q42" s="60"/>
      <c r="R42" s="61"/>
    </row>
    <row r="43" spans="1:26" ht="15.75" customHeight="1">
      <c r="A43" s="2" t="s">
        <v>1</v>
      </c>
      <c r="B43" s="3" t="s">
        <v>2</v>
      </c>
      <c r="C43" s="3" t="s">
        <v>3</v>
      </c>
      <c r="D43" s="3" t="s">
        <v>4</v>
      </c>
      <c r="E43" s="3"/>
      <c r="F43" s="4"/>
      <c r="G43" s="5" t="s">
        <v>5</v>
      </c>
      <c r="H43" s="6" t="s">
        <v>6</v>
      </c>
      <c r="I43" s="3" t="s">
        <v>7</v>
      </c>
      <c r="J43" s="3" t="s">
        <v>8</v>
      </c>
      <c r="K43" s="3" t="s">
        <v>8</v>
      </c>
      <c r="L43" s="3" t="s">
        <v>9</v>
      </c>
      <c r="M43" s="3" t="s">
        <v>10</v>
      </c>
      <c r="N43" s="3"/>
      <c r="O43" s="7" t="s">
        <v>11</v>
      </c>
      <c r="P43" s="8" t="s">
        <v>12</v>
      </c>
      <c r="Q43" s="40" t="s">
        <v>13</v>
      </c>
      <c r="R43" s="62" t="s">
        <v>14</v>
      </c>
    </row>
    <row r="44" spans="1:26" ht="15.75" customHeight="1">
      <c r="A44" s="10"/>
      <c r="B44" s="12">
        <v>26845</v>
      </c>
      <c r="C44" s="10"/>
      <c r="D44" s="10"/>
      <c r="E44" s="10"/>
      <c r="F44" s="10"/>
      <c r="G44" s="10"/>
      <c r="H44" s="10"/>
      <c r="I44" s="10"/>
      <c r="J44" s="14" t="s">
        <v>15</v>
      </c>
      <c r="K44" s="10"/>
      <c r="L44" s="10" t="s">
        <v>33</v>
      </c>
      <c r="M44" s="10"/>
      <c r="N44" s="320"/>
      <c r="O44" s="315"/>
      <c r="P44" s="315"/>
      <c r="Q44" s="315"/>
      <c r="R44" s="316"/>
    </row>
    <row r="45" spans="1:26" ht="15.75" customHeight="1">
      <c r="A45" s="10"/>
      <c r="B45" s="314" t="s">
        <v>65</v>
      </c>
      <c r="C45" s="315"/>
      <c r="D45" s="315"/>
      <c r="E45" s="315"/>
      <c r="F45" s="316"/>
      <c r="G45" s="10"/>
      <c r="H45" s="10"/>
      <c r="I45" s="10"/>
      <c r="J45" s="53"/>
      <c r="K45" s="10"/>
      <c r="L45" s="10"/>
      <c r="M45" s="10"/>
      <c r="N45" s="10"/>
      <c r="O45" s="10"/>
      <c r="P45" s="10"/>
      <c r="Q45" s="15"/>
      <c r="R45" s="10"/>
    </row>
    <row r="46" spans="1:26" ht="15.75" customHeight="1">
      <c r="A46" s="16">
        <v>1</v>
      </c>
      <c r="B46" s="29" t="s">
        <v>67</v>
      </c>
      <c r="C46" s="16"/>
      <c r="D46" s="16"/>
      <c r="E46" s="16"/>
      <c r="F46" s="16"/>
      <c r="G46" s="98"/>
      <c r="H46" s="16"/>
      <c r="I46" s="16"/>
      <c r="J46" s="25">
        <v>1000</v>
      </c>
      <c r="K46" s="24"/>
      <c r="L46" s="24"/>
      <c r="M46" s="71"/>
      <c r="N46" s="71"/>
      <c r="O46" s="16">
        <v>1000</v>
      </c>
      <c r="P46" s="16" t="s">
        <v>87</v>
      </c>
      <c r="Q46" s="55"/>
      <c r="R46" s="16"/>
    </row>
    <row r="47" spans="1:26" ht="15.75" customHeight="1">
      <c r="A47" s="10">
        <v>2</v>
      </c>
      <c r="B47" s="20" t="s">
        <v>84</v>
      </c>
      <c r="C47" s="10"/>
      <c r="D47" s="10"/>
      <c r="E47" s="10"/>
      <c r="F47" s="10"/>
      <c r="G47" s="13"/>
      <c r="H47" s="10"/>
      <c r="I47" s="10"/>
      <c r="J47" s="47">
        <v>1000</v>
      </c>
      <c r="K47" s="10"/>
      <c r="L47" s="10"/>
      <c r="M47" s="12"/>
      <c r="N47" s="12"/>
      <c r="O47" s="10">
        <v>1000</v>
      </c>
      <c r="P47" s="10"/>
      <c r="Q47" s="15"/>
      <c r="R47" s="10"/>
    </row>
    <row r="48" spans="1:26" ht="15.75" customHeight="1">
      <c r="A48" s="29">
        <v>3</v>
      </c>
      <c r="B48" s="29" t="s">
        <v>61</v>
      </c>
      <c r="C48" s="29"/>
      <c r="D48" s="29"/>
      <c r="E48" s="29"/>
      <c r="F48" s="29"/>
      <c r="G48" s="66">
        <v>1000</v>
      </c>
      <c r="H48" s="29"/>
      <c r="I48" s="29">
        <v>3000</v>
      </c>
      <c r="J48" s="68"/>
      <c r="K48" s="79"/>
      <c r="L48" s="29"/>
      <c r="M48" s="29"/>
      <c r="N48" s="30"/>
      <c r="O48" s="29">
        <v>4000</v>
      </c>
      <c r="P48" s="29"/>
      <c r="Q48" s="63"/>
      <c r="R48" s="10"/>
    </row>
    <row r="49" spans="1:26" ht="15.75" customHeight="1">
      <c r="A49" s="29">
        <v>4</v>
      </c>
      <c r="B49" s="29" t="s">
        <v>44</v>
      </c>
      <c r="C49" s="29"/>
      <c r="D49" s="29"/>
      <c r="E49" s="29"/>
      <c r="F49" s="66"/>
      <c r="G49" s="66"/>
      <c r="H49" s="29"/>
      <c r="I49" s="29"/>
      <c r="J49" s="87">
        <v>1000</v>
      </c>
      <c r="K49" s="29"/>
      <c r="L49" s="29">
        <v>200</v>
      </c>
      <c r="M49" s="29"/>
      <c r="N49" s="30"/>
      <c r="O49" s="29">
        <v>1200</v>
      </c>
      <c r="P49" s="29"/>
      <c r="Q49" s="63"/>
      <c r="R49" s="10"/>
    </row>
    <row r="50" spans="1:26" ht="15.75" customHeight="1">
      <c r="A50" s="29">
        <v>5</v>
      </c>
      <c r="B50" s="29" t="s">
        <v>88</v>
      </c>
      <c r="C50" s="29"/>
      <c r="D50" s="29"/>
      <c r="E50" s="29"/>
      <c r="F50" s="29"/>
      <c r="G50" s="66"/>
      <c r="H50" s="29"/>
      <c r="I50" s="29"/>
      <c r="J50" s="87">
        <v>1000</v>
      </c>
      <c r="K50" s="29"/>
      <c r="L50" s="29"/>
      <c r="M50" s="10"/>
      <c r="N50" s="54"/>
      <c r="O50" s="10">
        <v>1000</v>
      </c>
      <c r="P50" s="29"/>
      <c r="Q50" s="63"/>
      <c r="R50" s="10"/>
    </row>
    <row r="51" spans="1:26" ht="15.75" customHeight="1">
      <c r="A51" s="29">
        <v>6</v>
      </c>
      <c r="B51" s="29" t="s">
        <v>89</v>
      </c>
      <c r="C51" s="29"/>
      <c r="D51" s="29"/>
      <c r="E51" s="29"/>
      <c r="F51" s="66"/>
      <c r="G51" s="66">
        <v>1000</v>
      </c>
      <c r="H51" s="29"/>
      <c r="I51" s="29"/>
      <c r="J51" s="87"/>
      <c r="K51" s="29"/>
      <c r="L51" s="29"/>
      <c r="M51" s="29"/>
      <c r="N51" s="29"/>
      <c r="O51" s="29">
        <v>1000</v>
      </c>
      <c r="P51" s="29"/>
      <c r="Q51" s="63"/>
      <c r="R51" s="10"/>
    </row>
    <row r="52" spans="1:26" ht="15.75" customHeight="1">
      <c r="A52" s="31"/>
      <c r="B52" s="33"/>
      <c r="C52" s="33">
        <f t="shared" ref="C52:E52" si="9">SUM(C46:C51)</f>
        <v>0</v>
      </c>
      <c r="D52" s="33">
        <f t="shared" si="9"/>
        <v>0</v>
      </c>
      <c r="E52" s="33">
        <f t="shared" si="9"/>
        <v>0</v>
      </c>
      <c r="F52" s="34"/>
      <c r="G52" s="34">
        <f>SUM(G46:G51)</f>
        <v>2000</v>
      </c>
      <c r="H52" s="33"/>
      <c r="I52" s="33">
        <f t="shared" ref="I52:J52" si="10">SUM(I46:I51)</f>
        <v>3000</v>
      </c>
      <c r="J52" s="35">
        <f t="shared" si="10"/>
        <v>4000</v>
      </c>
      <c r="K52" s="33"/>
      <c r="L52" s="33">
        <f t="shared" ref="L52:M52" si="11">SUM(L46:L51)</f>
        <v>200</v>
      </c>
      <c r="M52" s="33">
        <f t="shared" si="11"/>
        <v>0</v>
      </c>
      <c r="N52" s="33"/>
      <c r="O52" s="33">
        <f>SUM(O46:O51)</f>
        <v>9200</v>
      </c>
      <c r="P52" s="33">
        <v>3200</v>
      </c>
      <c r="Q52" s="51">
        <v>32845</v>
      </c>
      <c r="R52" s="10"/>
    </row>
    <row r="53" spans="1:26" ht="15.75" customHeight="1">
      <c r="A53" s="311" t="s">
        <v>90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3"/>
      <c r="P53" s="33"/>
      <c r="Q53" s="40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2" t="s">
        <v>1</v>
      </c>
      <c r="B54" s="3" t="s">
        <v>2</v>
      </c>
      <c r="C54" s="3" t="s">
        <v>3</v>
      </c>
      <c r="D54" s="3" t="s">
        <v>4</v>
      </c>
      <c r="E54" s="3"/>
      <c r="F54" s="4"/>
      <c r="G54" s="5" t="s">
        <v>5</v>
      </c>
      <c r="H54" s="6" t="s">
        <v>6</v>
      </c>
      <c r="I54" s="3" t="s">
        <v>7</v>
      </c>
      <c r="J54" s="3" t="s">
        <v>8</v>
      </c>
      <c r="K54" s="3" t="s">
        <v>8</v>
      </c>
      <c r="L54" s="3" t="s">
        <v>9</v>
      </c>
      <c r="M54" s="3" t="s">
        <v>10</v>
      </c>
      <c r="N54" s="3"/>
      <c r="O54" s="7" t="s">
        <v>11</v>
      </c>
      <c r="P54" s="8" t="s">
        <v>12</v>
      </c>
      <c r="Q54" s="40" t="s">
        <v>13</v>
      </c>
      <c r="R54" s="10" t="s">
        <v>14</v>
      </c>
    </row>
    <row r="55" spans="1:26" ht="15.75" customHeight="1">
      <c r="A55" s="10"/>
      <c r="B55" s="12">
        <v>32845</v>
      </c>
      <c r="C55" s="10"/>
      <c r="D55" s="10"/>
      <c r="E55" s="10"/>
      <c r="F55" s="10"/>
      <c r="G55" s="10"/>
      <c r="H55" s="10"/>
      <c r="I55" s="10"/>
      <c r="J55" s="14" t="s">
        <v>15</v>
      </c>
      <c r="K55" s="14"/>
      <c r="L55" s="10" t="s">
        <v>33</v>
      </c>
      <c r="M55" s="10"/>
      <c r="N55" s="320"/>
      <c r="O55" s="315"/>
      <c r="P55" s="315"/>
      <c r="Q55" s="315"/>
      <c r="R55" s="316"/>
    </row>
    <row r="56" spans="1:26" ht="15.75" customHeight="1">
      <c r="A56" s="16"/>
      <c r="B56" s="314" t="s">
        <v>65</v>
      </c>
      <c r="C56" s="315"/>
      <c r="D56" s="315"/>
      <c r="E56" s="315"/>
      <c r="F56" s="316"/>
      <c r="G56" s="16"/>
      <c r="H56" s="16"/>
      <c r="I56" s="16"/>
      <c r="J56" s="64"/>
      <c r="K56" s="16"/>
      <c r="L56" s="16"/>
      <c r="M56" s="16"/>
      <c r="N56" s="16"/>
      <c r="O56" s="16"/>
      <c r="P56" s="16"/>
      <c r="Q56" s="55"/>
      <c r="R56" s="16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0">
        <v>1</v>
      </c>
      <c r="B57" s="10" t="s">
        <v>84</v>
      </c>
      <c r="C57" s="29"/>
      <c r="D57" s="29"/>
      <c r="E57" s="29"/>
      <c r="F57" s="68"/>
      <c r="G57" s="66"/>
      <c r="H57" s="29"/>
      <c r="I57" s="29"/>
      <c r="J57" s="68">
        <v>1000</v>
      </c>
      <c r="K57" s="29"/>
      <c r="L57" s="10"/>
      <c r="M57" s="29"/>
      <c r="N57" s="54"/>
      <c r="O57" s="10">
        <v>1000</v>
      </c>
      <c r="P57" s="10"/>
      <c r="Q57" s="15"/>
      <c r="R57" s="10"/>
    </row>
    <row r="58" spans="1:26" ht="15.75" customHeight="1">
      <c r="A58" s="29">
        <v>2</v>
      </c>
      <c r="B58" s="10" t="s">
        <v>91</v>
      </c>
      <c r="C58" s="10"/>
      <c r="D58" s="10"/>
      <c r="E58" s="10"/>
      <c r="F58" s="41"/>
      <c r="G58" s="13">
        <v>700</v>
      </c>
      <c r="H58" s="10"/>
      <c r="I58" s="10"/>
      <c r="J58" s="41"/>
      <c r="K58" s="10"/>
      <c r="L58" s="10"/>
      <c r="M58" s="10"/>
      <c r="N58" s="121"/>
      <c r="O58" s="10">
        <v>700</v>
      </c>
      <c r="P58" s="29"/>
      <c r="Q58" s="63"/>
      <c r="R58" s="10"/>
    </row>
    <row r="59" spans="1:26" ht="15.75" customHeight="1">
      <c r="A59" s="29">
        <v>3</v>
      </c>
      <c r="B59" s="29" t="s">
        <v>92</v>
      </c>
      <c r="C59" s="10"/>
      <c r="D59" s="10"/>
      <c r="E59" s="10"/>
      <c r="F59" s="41"/>
      <c r="G59" s="13">
        <v>1000</v>
      </c>
      <c r="H59" s="10"/>
      <c r="I59" s="29">
        <v>3000</v>
      </c>
      <c r="J59" s="68">
        <v>1000</v>
      </c>
      <c r="K59" s="29"/>
      <c r="L59" s="29"/>
      <c r="M59" s="29"/>
      <c r="N59" s="122"/>
      <c r="O59" s="29">
        <v>5000</v>
      </c>
      <c r="P59" s="29"/>
      <c r="Q59" s="63"/>
      <c r="R59" s="10"/>
    </row>
    <row r="60" spans="1:26" ht="15.75" customHeight="1">
      <c r="A60" s="29">
        <v>4</v>
      </c>
      <c r="B60" s="29" t="s">
        <v>44</v>
      </c>
      <c r="C60" s="10"/>
      <c r="D60" s="10"/>
      <c r="E60" s="10"/>
      <c r="F60" s="41"/>
      <c r="G60" s="13">
        <v>1000</v>
      </c>
      <c r="H60" s="10"/>
      <c r="I60" s="29">
        <v>3000</v>
      </c>
      <c r="J60" s="68">
        <v>1000</v>
      </c>
      <c r="K60" s="29"/>
      <c r="L60" s="29">
        <v>700</v>
      </c>
      <c r="M60" s="29"/>
      <c r="N60" s="122"/>
      <c r="O60" s="29">
        <v>5700</v>
      </c>
      <c r="P60" s="29"/>
      <c r="Q60" s="63"/>
      <c r="R60" s="10"/>
    </row>
    <row r="61" spans="1:26" ht="15.75" customHeight="1">
      <c r="A61" s="29">
        <v>5</v>
      </c>
      <c r="B61" s="29"/>
      <c r="C61" s="10"/>
      <c r="D61" s="10"/>
      <c r="E61" s="10"/>
      <c r="F61" s="13"/>
      <c r="G61" s="10"/>
      <c r="H61" s="10"/>
      <c r="I61" s="29"/>
      <c r="J61" s="68"/>
      <c r="K61" s="29"/>
      <c r="L61" s="29"/>
      <c r="M61" s="29"/>
      <c r="N61" s="30"/>
      <c r="O61" s="29"/>
      <c r="P61" s="29"/>
      <c r="Q61" s="63"/>
      <c r="R61" s="10"/>
    </row>
    <row r="62" spans="1:26" ht="15.75" customHeight="1">
      <c r="A62" s="31"/>
      <c r="B62" s="33"/>
      <c r="C62" s="33">
        <f t="shared" ref="C62:D62" si="12">SUM(C56:C61)</f>
        <v>0</v>
      </c>
      <c r="D62" s="33">
        <f t="shared" si="12"/>
        <v>0</v>
      </c>
      <c r="E62" s="33"/>
      <c r="F62" s="34">
        <f>SUM(F56:F61)</f>
        <v>0</v>
      </c>
      <c r="G62" s="34">
        <f>SUM(G57:G61)</f>
        <v>2700</v>
      </c>
      <c r="H62" s="33"/>
      <c r="I62" s="33">
        <f t="shared" ref="I62:J62" si="13">SUM(I56:I61)</f>
        <v>6000</v>
      </c>
      <c r="J62" s="35">
        <f t="shared" si="13"/>
        <v>3000</v>
      </c>
      <c r="K62" s="33"/>
      <c r="L62" s="33">
        <f t="shared" ref="L62:M62" si="14">SUM(L56:L61)</f>
        <v>700</v>
      </c>
      <c r="M62" s="33">
        <f t="shared" si="14"/>
        <v>0</v>
      </c>
      <c r="N62" s="33"/>
      <c r="O62" s="33">
        <f t="shared" ref="O62:P62" si="15">SUM(O56:O61)</f>
        <v>12400</v>
      </c>
      <c r="P62" s="33">
        <f t="shared" si="15"/>
        <v>0</v>
      </c>
      <c r="Q62" s="51">
        <v>45245</v>
      </c>
      <c r="R62" s="33"/>
      <c r="S62" s="123"/>
      <c r="T62" s="123"/>
      <c r="U62" s="123"/>
      <c r="V62" s="123"/>
      <c r="W62" s="123"/>
      <c r="X62" s="123"/>
      <c r="Y62" s="123"/>
      <c r="Z62" s="123"/>
    </row>
    <row r="63" spans="1:26" ht="17.25" customHeight="1">
      <c r="A63" s="311" t="s">
        <v>93</v>
      </c>
      <c r="B63" s="312"/>
      <c r="C63" s="312"/>
      <c r="D63" s="312"/>
      <c r="E63" s="312"/>
      <c r="F63" s="312"/>
      <c r="G63" s="312"/>
      <c r="H63" s="312"/>
      <c r="I63" s="312"/>
      <c r="J63" s="312"/>
      <c r="K63" s="312"/>
      <c r="L63" s="312"/>
      <c r="M63" s="312"/>
      <c r="N63" s="312"/>
      <c r="O63" s="313"/>
      <c r="P63" s="33"/>
      <c r="Q63" s="69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50.25" customHeight="1">
      <c r="A64" s="2" t="s">
        <v>1</v>
      </c>
      <c r="B64" s="3" t="s">
        <v>2</v>
      </c>
      <c r="C64" s="3" t="s">
        <v>3</v>
      </c>
      <c r="D64" s="3" t="s">
        <v>4</v>
      </c>
      <c r="E64" s="3"/>
      <c r="F64" s="4"/>
      <c r="G64" s="5" t="s">
        <v>5</v>
      </c>
      <c r="H64" s="6" t="s">
        <v>6</v>
      </c>
      <c r="I64" s="3" t="s">
        <v>7</v>
      </c>
      <c r="J64" s="3" t="s">
        <v>8</v>
      </c>
      <c r="K64" s="3" t="s">
        <v>8</v>
      </c>
      <c r="L64" s="3" t="s">
        <v>9</v>
      </c>
      <c r="M64" s="3" t="s">
        <v>10</v>
      </c>
      <c r="N64" s="3"/>
      <c r="O64" s="7" t="s">
        <v>11</v>
      </c>
      <c r="P64" s="8" t="s">
        <v>12</v>
      </c>
      <c r="Q64" s="40" t="s">
        <v>13</v>
      </c>
      <c r="R64" s="7"/>
    </row>
    <row r="65" spans="1:19" ht="15.75" customHeight="1">
      <c r="A65" s="10"/>
      <c r="B65" s="12">
        <v>45245</v>
      </c>
      <c r="C65" s="10"/>
      <c r="D65" s="10"/>
      <c r="E65" s="10"/>
      <c r="F65" s="10"/>
      <c r="G65" s="10"/>
      <c r="H65" s="10"/>
      <c r="I65" s="10"/>
      <c r="J65" s="14" t="s">
        <v>15</v>
      </c>
      <c r="K65" s="53"/>
      <c r="L65" s="10" t="s">
        <v>33</v>
      </c>
      <c r="M65" s="10"/>
      <c r="N65" s="320"/>
      <c r="O65" s="315"/>
      <c r="P65" s="315"/>
      <c r="Q65" s="315"/>
      <c r="R65" s="316"/>
    </row>
    <row r="66" spans="1:19" ht="15.75" customHeight="1">
      <c r="A66" s="10"/>
      <c r="B66" s="314" t="s">
        <v>65</v>
      </c>
      <c r="C66" s="315"/>
      <c r="D66" s="315"/>
      <c r="E66" s="315"/>
      <c r="F66" s="316"/>
      <c r="G66" s="10"/>
      <c r="H66" s="10"/>
      <c r="I66" s="10"/>
      <c r="J66" s="53"/>
      <c r="K66" s="10"/>
      <c r="L66" s="10"/>
      <c r="M66" s="10"/>
      <c r="N66" s="10"/>
      <c r="O66" s="10"/>
      <c r="P66" s="10"/>
      <c r="Q66" s="15"/>
      <c r="R66" s="10"/>
    </row>
    <row r="67" spans="1:19" ht="15.75" customHeight="1">
      <c r="A67" s="10"/>
      <c r="B67" s="70"/>
      <c r="C67" s="70"/>
      <c r="D67" s="70"/>
      <c r="E67" s="70"/>
      <c r="F67" s="70"/>
      <c r="G67" s="10"/>
      <c r="H67" s="10"/>
      <c r="I67" s="10"/>
      <c r="J67" s="53"/>
      <c r="K67" s="10"/>
      <c r="L67" s="10"/>
      <c r="M67" s="10"/>
      <c r="N67" s="10"/>
      <c r="O67" s="10"/>
      <c r="P67" s="10"/>
      <c r="Q67" s="15"/>
      <c r="R67" s="10"/>
    </row>
    <row r="68" spans="1:19" ht="15.75" customHeight="1">
      <c r="A68" s="16">
        <v>1</v>
      </c>
      <c r="B68" s="27" t="s">
        <v>67</v>
      </c>
      <c r="C68" s="21"/>
      <c r="D68" s="21"/>
      <c r="E68" s="22"/>
      <c r="F68" s="22"/>
      <c r="G68" s="46"/>
      <c r="H68" s="24"/>
      <c r="I68" s="24"/>
      <c r="J68" s="25">
        <v>1000</v>
      </c>
      <c r="K68" s="24"/>
      <c r="L68" s="24"/>
      <c r="M68" s="10"/>
      <c r="N68" s="54"/>
      <c r="O68" s="10">
        <v>1000</v>
      </c>
      <c r="P68" s="16"/>
      <c r="Q68" s="55"/>
      <c r="R68" s="16"/>
      <c r="S68" s="11" t="s">
        <v>34</v>
      </c>
    </row>
    <row r="69" spans="1:19" ht="15.75" customHeight="1">
      <c r="A69" s="10">
        <v>2</v>
      </c>
      <c r="B69" s="16" t="s">
        <v>94</v>
      </c>
      <c r="C69" s="10"/>
      <c r="D69" s="10"/>
      <c r="E69" s="10"/>
      <c r="F69" s="41"/>
      <c r="G69" s="13">
        <v>1000</v>
      </c>
      <c r="H69" s="10"/>
      <c r="I69" s="10"/>
      <c r="J69" s="41"/>
      <c r="K69" s="10"/>
      <c r="L69" s="10"/>
      <c r="M69" s="10"/>
      <c r="N69" s="121"/>
      <c r="O69" s="10">
        <v>1000</v>
      </c>
      <c r="P69" s="10"/>
      <c r="Q69" s="15"/>
      <c r="R69" s="10"/>
    </row>
    <row r="70" spans="1:19" ht="15.75" customHeight="1">
      <c r="A70" s="29">
        <v>3</v>
      </c>
      <c r="B70" s="29" t="s">
        <v>84</v>
      </c>
      <c r="C70" s="10"/>
      <c r="D70" s="10"/>
      <c r="E70" s="10"/>
      <c r="F70" s="13"/>
      <c r="G70" s="10"/>
      <c r="H70" s="10"/>
      <c r="I70" s="29"/>
      <c r="J70" s="68">
        <v>1000</v>
      </c>
      <c r="K70" s="29"/>
      <c r="L70" s="29"/>
      <c r="M70" s="29"/>
      <c r="N70" s="54"/>
      <c r="O70" s="10">
        <v>1000</v>
      </c>
      <c r="P70" s="29"/>
      <c r="Q70" s="63"/>
      <c r="R70" s="10"/>
    </row>
    <row r="71" spans="1:19" ht="15.75" customHeight="1">
      <c r="A71" s="29">
        <v>4</v>
      </c>
      <c r="B71" s="29" t="s">
        <v>41</v>
      </c>
      <c r="C71" s="29"/>
      <c r="D71" s="29"/>
      <c r="E71" s="29"/>
      <c r="F71" s="66"/>
      <c r="G71" s="29"/>
      <c r="H71" s="29"/>
      <c r="I71" s="29"/>
      <c r="J71" s="68">
        <v>1000</v>
      </c>
      <c r="K71" s="29"/>
      <c r="L71" s="29"/>
      <c r="M71" s="29"/>
      <c r="N71" s="30" t="s">
        <v>79</v>
      </c>
      <c r="O71" s="29">
        <v>0</v>
      </c>
      <c r="P71" s="29"/>
      <c r="Q71" s="63"/>
      <c r="R71" s="10"/>
    </row>
    <row r="72" spans="1:19" ht="15.75" customHeight="1">
      <c r="A72" s="29">
        <v>5</v>
      </c>
      <c r="B72" s="29"/>
      <c r="C72" s="29"/>
      <c r="D72" s="29"/>
      <c r="E72" s="29"/>
      <c r="F72" s="68"/>
      <c r="G72" s="66"/>
      <c r="H72" s="29"/>
      <c r="I72" s="29"/>
      <c r="J72" s="68"/>
      <c r="K72" s="78"/>
      <c r="L72" s="29"/>
      <c r="M72" s="29"/>
      <c r="N72" s="30"/>
      <c r="O72" s="29"/>
      <c r="P72" s="29"/>
      <c r="Q72" s="63"/>
      <c r="R72" s="10"/>
    </row>
    <row r="73" spans="1:19" ht="15.75" customHeight="1">
      <c r="A73" s="31"/>
      <c r="B73" s="33"/>
      <c r="C73" s="33">
        <f t="shared" ref="C73:E73" si="16">SUM(C68:C72)</f>
        <v>0</v>
      </c>
      <c r="D73" s="33">
        <f t="shared" si="16"/>
        <v>0</v>
      </c>
      <c r="E73" s="33">
        <f t="shared" si="16"/>
        <v>0</v>
      </c>
      <c r="F73" s="35"/>
      <c r="G73" s="34">
        <f>SUM(G68:G72)</f>
        <v>1000</v>
      </c>
      <c r="H73" s="33"/>
      <c r="I73" s="33">
        <f t="shared" ref="I73:M73" si="17">SUM(I68:I72)</f>
        <v>0</v>
      </c>
      <c r="J73" s="35">
        <f t="shared" si="17"/>
        <v>3000</v>
      </c>
      <c r="K73" s="80">
        <f t="shared" si="17"/>
        <v>0</v>
      </c>
      <c r="L73" s="33">
        <f t="shared" si="17"/>
        <v>0</v>
      </c>
      <c r="M73" s="33">
        <f t="shared" si="17"/>
        <v>0</v>
      </c>
      <c r="N73" s="33"/>
      <c r="O73" s="33">
        <f t="shared" ref="O73:P73" si="18">SUM(O68:O72)</f>
        <v>3000</v>
      </c>
      <c r="P73" s="33">
        <f t="shared" si="18"/>
        <v>0</v>
      </c>
      <c r="Q73" s="51">
        <f>B65-P73+O73</f>
        <v>48245</v>
      </c>
      <c r="R73" s="10">
        <f>SUM(R68:R72)</f>
        <v>0</v>
      </c>
    </row>
    <row r="74" spans="1:19" ht="15.75" customHeight="1">
      <c r="A74" s="317" t="s">
        <v>95</v>
      </c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9"/>
      <c r="P74" s="33"/>
      <c r="Q74" s="72"/>
      <c r="R74" s="73"/>
    </row>
    <row r="75" spans="1:19" ht="15.75" customHeight="1">
      <c r="A75" s="2" t="s">
        <v>1</v>
      </c>
      <c r="B75" s="3" t="s">
        <v>2</v>
      </c>
      <c r="C75" s="3" t="s">
        <v>3</v>
      </c>
      <c r="D75" s="3" t="s">
        <v>4</v>
      </c>
      <c r="E75" s="3"/>
      <c r="F75" s="4"/>
      <c r="G75" s="5" t="s">
        <v>5</v>
      </c>
      <c r="H75" s="6" t="s">
        <v>6</v>
      </c>
      <c r="I75" s="3" t="s">
        <v>7</v>
      </c>
      <c r="J75" s="3" t="s">
        <v>8</v>
      </c>
      <c r="K75" s="3" t="s">
        <v>8</v>
      </c>
      <c r="L75" s="3" t="s">
        <v>9</v>
      </c>
      <c r="M75" s="3" t="s">
        <v>10</v>
      </c>
      <c r="N75" s="3"/>
      <c r="O75" s="7" t="s">
        <v>11</v>
      </c>
      <c r="P75" s="8" t="s">
        <v>12</v>
      </c>
      <c r="Q75" s="40" t="s">
        <v>13</v>
      </c>
      <c r="R75" s="10" t="s">
        <v>14</v>
      </c>
    </row>
    <row r="76" spans="1:19" ht="15.75" customHeight="1">
      <c r="A76" s="10"/>
      <c r="B76" s="12">
        <v>48245</v>
      </c>
      <c r="C76" s="10"/>
      <c r="D76" s="10"/>
      <c r="E76" s="10"/>
      <c r="F76" s="10"/>
      <c r="G76" s="10"/>
      <c r="H76" s="10"/>
      <c r="I76" s="10"/>
      <c r="J76" s="14" t="s">
        <v>15</v>
      </c>
      <c r="K76" s="53"/>
      <c r="L76" s="10" t="s">
        <v>33</v>
      </c>
      <c r="M76" s="10"/>
      <c r="N76" s="320"/>
      <c r="O76" s="315"/>
      <c r="P76" s="315"/>
      <c r="Q76" s="315"/>
      <c r="R76" s="316"/>
    </row>
    <row r="77" spans="1:19" ht="15.75" customHeight="1">
      <c r="A77" s="10"/>
      <c r="B77" s="314" t="s">
        <v>96</v>
      </c>
      <c r="C77" s="315"/>
      <c r="D77" s="315"/>
      <c r="E77" s="315"/>
      <c r="F77" s="316"/>
      <c r="G77" s="10"/>
      <c r="H77" s="10"/>
      <c r="I77" s="10"/>
      <c r="J77" s="41"/>
      <c r="K77" s="10"/>
      <c r="L77" s="12"/>
      <c r="M77" s="12"/>
      <c r="N77" s="12"/>
      <c r="O77" s="10"/>
      <c r="P77" s="10"/>
      <c r="Q77" s="15"/>
      <c r="R77" s="10"/>
    </row>
    <row r="78" spans="1:19" ht="15.75" customHeight="1">
      <c r="A78" s="10">
        <v>1</v>
      </c>
      <c r="B78" s="70" t="s">
        <v>67</v>
      </c>
      <c r="C78" s="70"/>
      <c r="D78" s="70"/>
      <c r="E78" s="70"/>
      <c r="F78" s="70"/>
      <c r="G78" s="10"/>
      <c r="H78" s="10"/>
      <c r="I78" s="10"/>
      <c r="J78" s="41">
        <v>1000</v>
      </c>
      <c r="K78" s="10"/>
      <c r="L78" s="12"/>
      <c r="M78" s="12"/>
      <c r="N78" s="12"/>
      <c r="O78" s="10">
        <v>1000</v>
      </c>
      <c r="P78" s="10" t="s">
        <v>97</v>
      </c>
      <c r="Q78" s="15"/>
      <c r="R78" s="10"/>
    </row>
    <row r="79" spans="1:19" ht="15.75" customHeight="1">
      <c r="A79" s="10">
        <v>2</v>
      </c>
      <c r="B79" s="16" t="s">
        <v>84</v>
      </c>
      <c r="C79" s="10"/>
      <c r="D79" s="10"/>
      <c r="E79" s="10"/>
      <c r="F79" s="41"/>
      <c r="G79" s="13"/>
      <c r="H79" s="10"/>
      <c r="I79" s="10"/>
      <c r="J79" s="41">
        <v>1000</v>
      </c>
      <c r="K79" s="53"/>
      <c r="L79" s="10"/>
      <c r="M79" s="16"/>
      <c r="N79" s="71"/>
      <c r="O79" s="55">
        <v>1000</v>
      </c>
      <c r="P79" s="10" t="s">
        <v>98</v>
      </c>
      <c r="Q79" s="15"/>
      <c r="R79" s="10"/>
    </row>
    <row r="80" spans="1:19" ht="15.75" customHeight="1">
      <c r="A80" s="29">
        <v>3</v>
      </c>
      <c r="B80" s="97" t="s">
        <v>41</v>
      </c>
      <c r="C80" s="29"/>
      <c r="D80" s="29"/>
      <c r="E80" s="29"/>
      <c r="F80" s="68"/>
      <c r="G80" s="66"/>
      <c r="H80" s="29"/>
      <c r="I80" s="29"/>
      <c r="J80" s="68">
        <v>1000</v>
      </c>
      <c r="K80" s="78"/>
      <c r="L80" s="29"/>
      <c r="M80" s="97"/>
      <c r="N80" s="124" t="s">
        <v>99</v>
      </c>
      <c r="O80" s="125">
        <v>0</v>
      </c>
      <c r="P80" s="29"/>
      <c r="Q80" s="63"/>
      <c r="R80" s="29"/>
    </row>
    <row r="81" spans="1:26" ht="15.75" customHeight="1">
      <c r="A81" s="29">
        <v>4</v>
      </c>
      <c r="B81" s="97" t="s">
        <v>100</v>
      </c>
      <c r="C81" s="29"/>
      <c r="D81" s="29"/>
      <c r="E81" s="29"/>
      <c r="F81" s="68"/>
      <c r="G81" s="66">
        <v>2000</v>
      </c>
      <c r="H81" s="29"/>
      <c r="I81" s="29">
        <v>3000</v>
      </c>
      <c r="J81" s="68">
        <v>1300</v>
      </c>
      <c r="K81" s="78"/>
      <c r="L81" s="29"/>
      <c r="M81" s="97"/>
      <c r="N81" s="124"/>
      <c r="O81" s="125">
        <v>6300</v>
      </c>
      <c r="P81" s="29"/>
      <c r="Q81" s="63"/>
      <c r="R81" s="29"/>
    </row>
    <row r="82" spans="1:26" ht="15.75" customHeight="1">
      <c r="A82" s="29">
        <v>5</v>
      </c>
      <c r="B82" s="97" t="s">
        <v>92</v>
      </c>
      <c r="C82" s="29"/>
      <c r="D82" s="29"/>
      <c r="E82" s="29"/>
      <c r="F82" s="68"/>
      <c r="G82" s="66">
        <v>1000</v>
      </c>
      <c r="H82" s="29"/>
      <c r="I82" s="29">
        <v>3000</v>
      </c>
      <c r="J82" s="68">
        <v>1000</v>
      </c>
      <c r="K82" s="78"/>
      <c r="L82" s="29"/>
      <c r="M82" s="97"/>
      <c r="N82" s="124"/>
      <c r="O82" s="125">
        <v>5000</v>
      </c>
      <c r="P82" s="29"/>
      <c r="Q82" s="63"/>
      <c r="R82" s="29"/>
    </row>
    <row r="83" spans="1:26" ht="15.75" customHeight="1">
      <c r="A83" s="29">
        <v>6</v>
      </c>
      <c r="B83" s="97"/>
      <c r="C83" s="29"/>
      <c r="D83" s="29"/>
      <c r="E83" s="29"/>
      <c r="F83" s="68"/>
      <c r="G83" s="66"/>
      <c r="H83" s="29"/>
      <c r="I83" s="29"/>
      <c r="J83" s="68"/>
      <c r="K83" s="78"/>
      <c r="L83" s="29"/>
      <c r="M83" s="97"/>
      <c r="N83" s="124"/>
      <c r="O83" s="125"/>
      <c r="P83" s="29"/>
      <c r="Q83" s="63"/>
      <c r="R83" s="29"/>
    </row>
    <row r="84" spans="1:26" ht="15.75" customHeight="1">
      <c r="A84" s="29">
        <v>7</v>
      </c>
      <c r="B84" s="29"/>
      <c r="C84" s="90"/>
      <c r="D84" s="90"/>
      <c r="E84" s="29"/>
      <c r="F84" s="66"/>
      <c r="G84" s="66"/>
      <c r="H84" s="29"/>
      <c r="I84" s="29"/>
      <c r="J84" s="68"/>
      <c r="K84" s="29"/>
      <c r="L84" s="90"/>
      <c r="M84" s="29"/>
      <c r="N84" s="30"/>
      <c r="O84" s="90"/>
      <c r="P84" s="29"/>
      <c r="Q84" s="63"/>
      <c r="R84" s="29"/>
    </row>
    <row r="85" spans="1:26" ht="15.75" customHeight="1">
      <c r="A85" s="31"/>
      <c r="B85" s="33"/>
      <c r="C85" s="48">
        <f>SUM(C84)</f>
        <v>0</v>
      </c>
      <c r="D85" s="48">
        <f t="shared" ref="D85:G85" si="19">SUM(D79:D84)</f>
        <v>0</v>
      </c>
      <c r="E85" s="33">
        <f t="shared" si="19"/>
        <v>0</v>
      </c>
      <c r="F85" s="34">
        <f t="shared" si="19"/>
        <v>0</v>
      </c>
      <c r="G85" s="34">
        <f t="shared" si="19"/>
        <v>3000</v>
      </c>
      <c r="H85" s="33"/>
      <c r="I85" s="33">
        <f>SUM(I79:I84)</f>
        <v>6000</v>
      </c>
      <c r="J85" s="35">
        <v>5300</v>
      </c>
      <c r="K85" s="80">
        <f t="shared" ref="K85:L85" si="20">SUM(K79:K84)</f>
        <v>0</v>
      </c>
      <c r="L85" s="48">
        <f t="shared" si="20"/>
        <v>0</v>
      </c>
      <c r="M85" s="33"/>
      <c r="N85" s="37"/>
      <c r="O85" s="48">
        <f>SUM(O77:O84)</f>
        <v>13300</v>
      </c>
      <c r="P85" s="33">
        <v>48645</v>
      </c>
      <c r="Q85" s="51">
        <v>12880</v>
      </c>
      <c r="R85" s="81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317" t="s">
        <v>101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9"/>
      <c r="P86" s="8"/>
      <c r="Q86" s="82"/>
      <c r="R86" s="10"/>
    </row>
    <row r="87" spans="1:26" ht="48" customHeight="1">
      <c r="A87" s="2" t="s">
        <v>1</v>
      </c>
      <c r="B87" s="3" t="s">
        <v>2</v>
      </c>
      <c r="C87" s="3" t="s">
        <v>3</v>
      </c>
      <c r="D87" s="3" t="s">
        <v>4</v>
      </c>
      <c r="E87" s="3"/>
      <c r="F87" s="4"/>
      <c r="G87" s="5" t="s">
        <v>5</v>
      </c>
      <c r="H87" s="6" t="s">
        <v>6</v>
      </c>
      <c r="I87" s="3" t="s">
        <v>7</v>
      </c>
      <c r="J87" s="3" t="s">
        <v>8</v>
      </c>
      <c r="K87" s="3" t="s">
        <v>8</v>
      </c>
      <c r="L87" s="3" t="s">
        <v>9</v>
      </c>
      <c r="M87" s="3" t="s">
        <v>10</v>
      </c>
      <c r="N87" s="3"/>
      <c r="O87" s="7" t="s">
        <v>11</v>
      </c>
      <c r="P87" s="8" t="s">
        <v>12</v>
      </c>
      <c r="Q87" s="40" t="s">
        <v>13</v>
      </c>
      <c r="R87" s="10" t="s">
        <v>14</v>
      </c>
    </row>
    <row r="88" spans="1:26" ht="21.75" hidden="1" customHeight="1">
      <c r="A88" s="10"/>
      <c r="B88" s="12">
        <v>23445</v>
      </c>
      <c r="C88" s="10"/>
      <c r="D88" s="10"/>
      <c r="E88" s="10"/>
      <c r="F88" s="10"/>
      <c r="G88" s="10"/>
      <c r="H88" s="10"/>
      <c r="I88" s="10"/>
      <c r="J88" s="14" t="s">
        <v>15</v>
      </c>
      <c r="K88" s="52"/>
      <c r="L88" s="10" t="s">
        <v>33</v>
      </c>
      <c r="M88" s="10"/>
      <c r="N88" s="320"/>
      <c r="O88" s="315"/>
      <c r="P88" s="315"/>
      <c r="Q88" s="315"/>
      <c r="R88" s="316"/>
    </row>
    <row r="89" spans="1:26" ht="15.75" hidden="1" customHeight="1">
      <c r="A89" s="29"/>
      <c r="B89" s="314" t="s">
        <v>102</v>
      </c>
      <c r="C89" s="315"/>
      <c r="D89" s="315"/>
      <c r="E89" s="315"/>
      <c r="F89" s="316"/>
      <c r="G89" s="10"/>
      <c r="H89" s="10"/>
      <c r="I89" s="10"/>
      <c r="J89" s="74"/>
      <c r="K89" s="10"/>
      <c r="L89" s="12"/>
      <c r="M89" s="12"/>
      <c r="N89" s="12"/>
      <c r="O89" s="10"/>
      <c r="P89" s="10"/>
      <c r="Q89" s="15"/>
      <c r="R89" s="10"/>
    </row>
    <row r="90" spans="1:26" ht="15.75" hidden="1" customHeight="1">
      <c r="A90" s="29"/>
      <c r="B90" s="70"/>
      <c r="C90" s="70"/>
      <c r="D90" s="83"/>
      <c r="E90" s="70"/>
      <c r="F90" s="84"/>
      <c r="G90" s="10"/>
      <c r="H90" s="10"/>
      <c r="I90" s="10"/>
      <c r="J90" s="74"/>
      <c r="K90" s="10"/>
      <c r="L90" s="12"/>
      <c r="M90" s="12"/>
      <c r="N90" s="85" t="s">
        <v>34</v>
      </c>
      <c r="O90" s="10"/>
      <c r="P90" s="10"/>
      <c r="Q90" s="15"/>
      <c r="R90" s="10"/>
    </row>
    <row r="91" spans="1:26" ht="15.75" hidden="1" customHeight="1">
      <c r="A91" s="10">
        <v>1</v>
      </c>
      <c r="B91" s="10" t="s">
        <v>103</v>
      </c>
      <c r="C91" s="10"/>
      <c r="D91" s="10"/>
      <c r="E91" s="10"/>
      <c r="F91" s="13"/>
      <c r="G91" s="75"/>
      <c r="H91" s="10"/>
      <c r="I91" s="10"/>
      <c r="J91" s="41"/>
      <c r="K91" s="10"/>
      <c r="L91" s="10"/>
      <c r="M91" s="10"/>
      <c r="N91" s="54"/>
      <c r="O91" s="10">
        <v>0</v>
      </c>
      <c r="P91" s="10">
        <v>30500</v>
      </c>
      <c r="Q91" s="10" t="s">
        <v>104</v>
      </c>
      <c r="R91" s="10"/>
    </row>
    <row r="92" spans="1:26" ht="15.75" customHeight="1">
      <c r="A92" s="10"/>
      <c r="B92" s="29">
        <v>12880</v>
      </c>
      <c r="C92" s="10"/>
      <c r="D92" s="10"/>
      <c r="E92" s="10"/>
      <c r="F92" s="13"/>
      <c r="G92" s="75"/>
      <c r="H92" s="10"/>
      <c r="I92" s="10"/>
      <c r="J92" s="14" t="s">
        <v>15</v>
      </c>
      <c r="K92" s="53"/>
      <c r="L92" s="10" t="s">
        <v>33</v>
      </c>
      <c r="M92" s="10"/>
      <c r="N92" s="30"/>
      <c r="O92" s="10"/>
      <c r="P92" s="10"/>
      <c r="Q92" s="10"/>
      <c r="R92" s="10"/>
    </row>
    <row r="93" spans="1:26" ht="15.75" customHeight="1">
      <c r="A93" s="10"/>
      <c r="B93" s="314" t="s">
        <v>65</v>
      </c>
      <c r="C93" s="315"/>
      <c r="D93" s="315"/>
      <c r="E93" s="315"/>
      <c r="F93" s="316"/>
      <c r="G93" s="75"/>
      <c r="H93" s="10"/>
      <c r="I93" s="10"/>
      <c r="J93" s="41"/>
      <c r="K93" s="10"/>
      <c r="L93" s="30"/>
      <c r="M93" s="10"/>
      <c r="N93" s="30"/>
      <c r="O93" s="10"/>
      <c r="P93" s="10" t="s">
        <v>105</v>
      </c>
      <c r="Q93" s="10"/>
      <c r="R93" s="10"/>
    </row>
    <row r="94" spans="1:26" ht="15.75" customHeight="1">
      <c r="A94" s="10">
        <v>1</v>
      </c>
      <c r="B94" s="29" t="s">
        <v>67</v>
      </c>
      <c r="C94" s="10"/>
      <c r="D94" s="10"/>
      <c r="E94" s="10"/>
      <c r="F94" s="13"/>
      <c r="G94" s="75"/>
      <c r="H94" s="10"/>
      <c r="I94" s="10"/>
      <c r="J94" s="41">
        <v>1000</v>
      </c>
      <c r="K94" s="53"/>
      <c r="L94" s="29"/>
      <c r="M94" s="10"/>
      <c r="N94" s="30"/>
      <c r="O94" s="10">
        <v>1000</v>
      </c>
      <c r="P94" s="10"/>
      <c r="Q94" s="10"/>
      <c r="R94" s="10"/>
    </row>
    <row r="95" spans="1:26" ht="15.75" customHeight="1">
      <c r="A95" s="16">
        <v>2</v>
      </c>
      <c r="B95" s="27" t="s">
        <v>84</v>
      </c>
      <c r="C95" s="21"/>
      <c r="D95" s="21"/>
      <c r="E95" s="22"/>
      <c r="F95" s="22"/>
      <c r="G95" s="23"/>
      <c r="H95" s="24"/>
      <c r="I95" s="24"/>
      <c r="J95" s="25">
        <v>1000</v>
      </c>
      <c r="K95" s="126"/>
      <c r="L95" s="24"/>
      <c r="M95" s="10"/>
      <c r="N95" s="54"/>
      <c r="O95" s="10">
        <v>1000</v>
      </c>
      <c r="P95" s="16"/>
      <c r="Q95" s="16"/>
      <c r="R95" s="16"/>
      <c r="S95" s="16"/>
      <c r="T95" s="18"/>
      <c r="U95" s="18"/>
      <c r="V95" s="18"/>
      <c r="W95" s="18"/>
      <c r="X95" s="18"/>
      <c r="Y95" s="18"/>
      <c r="Z95" s="18"/>
    </row>
    <row r="96" spans="1:26" ht="15.75" customHeight="1">
      <c r="A96" s="10">
        <v>3</v>
      </c>
      <c r="B96" s="29" t="s">
        <v>92</v>
      </c>
      <c r="C96" s="10"/>
      <c r="D96" s="10"/>
      <c r="E96" s="10"/>
      <c r="F96" s="13"/>
      <c r="G96" s="75">
        <v>1000</v>
      </c>
      <c r="H96" s="10"/>
      <c r="I96" s="29"/>
      <c r="J96" s="68">
        <v>1000</v>
      </c>
      <c r="K96" s="78"/>
      <c r="L96" s="29"/>
      <c r="M96" s="10"/>
      <c r="N96" s="54"/>
      <c r="O96" s="10">
        <v>2000</v>
      </c>
      <c r="P96" s="10"/>
      <c r="Q96" s="10"/>
      <c r="R96" s="10"/>
    </row>
    <row r="97" spans="1:18" ht="15.75" customHeight="1">
      <c r="A97" s="29">
        <v>4</v>
      </c>
      <c r="B97" s="29" t="s">
        <v>100</v>
      </c>
      <c r="C97" s="29"/>
      <c r="D97" s="29"/>
      <c r="E97" s="29"/>
      <c r="F97" s="66"/>
      <c r="G97" s="77">
        <v>1000</v>
      </c>
      <c r="H97" s="29"/>
      <c r="I97" s="29">
        <v>3000</v>
      </c>
      <c r="J97" s="68">
        <v>1300</v>
      </c>
      <c r="K97" s="78"/>
      <c r="L97" s="29"/>
      <c r="M97" s="29"/>
      <c r="N97" s="30"/>
      <c r="O97" s="29">
        <v>5300</v>
      </c>
      <c r="P97" s="10"/>
      <c r="Q97" s="10"/>
      <c r="R97" s="10"/>
    </row>
    <row r="98" spans="1:18" ht="15.75" customHeight="1">
      <c r="A98" s="29">
        <v>5</v>
      </c>
      <c r="B98" s="29" t="s">
        <v>106</v>
      </c>
      <c r="C98" s="29"/>
      <c r="D98" s="29"/>
      <c r="E98" s="29"/>
      <c r="F98" s="66"/>
      <c r="G98" s="77">
        <v>1000</v>
      </c>
      <c r="H98" s="29"/>
      <c r="I98" s="29"/>
      <c r="J98" s="68"/>
      <c r="K98" s="78"/>
      <c r="L98" s="29"/>
      <c r="M98" s="29"/>
      <c r="N98" s="30"/>
      <c r="O98" s="29">
        <v>1000</v>
      </c>
      <c r="P98" s="10"/>
      <c r="Q98" s="10"/>
      <c r="R98" s="10"/>
    </row>
    <row r="99" spans="1:18" ht="15.75" customHeight="1">
      <c r="A99" s="29">
        <v>6</v>
      </c>
      <c r="B99" s="29"/>
      <c r="C99" s="29"/>
      <c r="D99" s="29"/>
      <c r="E99" s="29"/>
      <c r="F99" s="66"/>
      <c r="G99" s="77"/>
      <c r="H99" s="29"/>
      <c r="I99" s="29"/>
      <c r="J99" s="68"/>
      <c r="K99" s="78"/>
      <c r="L99" s="29"/>
      <c r="M99" s="29"/>
      <c r="N99" s="30"/>
      <c r="O99" s="29"/>
      <c r="P99" s="10"/>
      <c r="Q99" s="10"/>
      <c r="R99" s="10"/>
    </row>
    <row r="100" spans="1:18" ht="15.75" customHeight="1">
      <c r="A100" s="29"/>
      <c r="B100" s="16"/>
      <c r="C100" s="10"/>
      <c r="D100" s="10"/>
      <c r="E100" s="10"/>
      <c r="F100" s="41"/>
      <c r="G100" s="13">
        <v>3000</v>
      </c>
      <c r="H100" s="10"/>
      <c r="I100" s="10">
        <v>3000</v>
      </c>
      <c r="J100" s="41">
        <f>SUM(J93:J99)</f>
        <v>4300</v>
      </c>
      <c r="K100" s="53"/>
      <c r="L100" s="10"/>
      <c r="M100" s="16"/>
      <c r="N100" s="30"/>
      <c r="O100" s="90">
        <f>SUM(O93:O99)</f>
        <v>10300</v>
      </c>
      <c r="P100" s="10">
        <v>414</v>
      </c>
      <c r="Q100" s="10">
        <v>22766</v>
      </c>
      <c r="R100" s="10"/>
    </row>
    <row r="101" spans="1:18" ht="15.75" customHeight="1">
      <c r="A101" s="317" t="s">
        <v>107</v>
      </c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9"/>
      <c r="P101" s="33"/>
      <c r="Q101" s="91"/>
    </row>
    <row r="102" spans="1:18" ht="15.75" customHeight="1">
      <c r="A102" s="2" t="s">
        <v>1</v>
      </c>
      <c r="B102" s="3" t="s">
        <v>2</v>
      </c>
      <c r="C102" s="3" t="s">
        <v>3</v>
      </c>
      <c r="D102" s="3" t="s">
        <v>4</v>
      </c>
      <c r="E102" s="3" t="s">
        <v>108</v>
      </c>
      <c r="F102" s="4" t="s">
        <v>109</v>
      </c>
      <c r="G102" s="5" t="s">
        <v>5</v>
      </c>
      <c r="H102" s="6" t="s">
        <v>6</v>
      </c>
      <c r="I102" s="3" t="s">
        <v>7</v>
      </c>
      <c r="J102" s="3" t="s">
        <v>8</v>
      </c>
      <c r="K102" s="3" t="s">
        <v>8</v>
      </c>
      <c r="L102" s="3" t="s">
        <v>9</v>
      </c>
      <c r="M102" s="3" t="s">
        <v>10</v>
      </c>
      <c r="N102" s="3"/>
      <c r="O102" s="7" t="s">
        <v>11</v>
      </c>
      <c r="P102" s="8" t="s">
        <v>12</v>
      </c>
      <c r="Q102" s="9" t="s">
        <v>13</v>
      </c>
    </row>
    <row r="103" spans="1:18" ht="15.75" customHeight="1">
      <c r="A103" s="10"/>
      <c r="B103" s="12">
        <v>22766</v>
      </c>
      <c r="C103" s="10"/>
      <c r="D103" s="10"/>
      <c r="E103" s="10"/>
      <c r="F103" s="10"/>
      <c r="G103" s="10"/>
      <c r="H103" s="10"/>
      <c r="I103" s="10"/>
      <c r="J103" s="14" t="s">
        <v>15</v>
      </c>
      <c r="K103" s="10"/>
      <c r="L103" s="10" t="s">
        <v>33</v>
      </c>
      <c r="M103" s="10"/>
      <c r="N103" s="10"/>
      <c r="O103" s="10"/>
      <c r="P103" s="10"/>
      <c r="Q103" s="15"/>
      <c r="R103" s="10"/>
    </row>
    <row r="104" spans="1:18" ht="15.75" customHeight="1">
      <c r="A104" s="10"/>
      <c r="B104" s="314" t="s">
        <v>20</v>
      </c>
      <c r="C104" s="315"/>
      <c r="D104" s="315"/>
      <c r="E104" s="315"/>
      <c r="F104" s="316"/>
      <c r="G104" s="10"/>
      <c r="H104" s="10"/>
      <c r="I104" s="10"/>
      <c r="J104" s="41"/>
      <c r="K104" s="10"/>
      <c r="L104" s="10"/>
      <c r="M104" s="10"/>
      <c r="N104" s="10"/>
      <c r="O104" s="10"/>
      <c r="P104" s="10"/>
      <c r="Q104" s="15"/>
      <c r="R104" s="10"/>
    </row>
    <row r="105" spans="1:18" ht="15.75" customHeight="1">
      <c r="A105" s="29"/>
      <c r="B105" s="70"/>
      <c r="C105" s="70"/>
      <c r="D105" s="70"/>
      <c r="E105" s="70"/>
      <c r="F105" s="70"/>
      <c r="G105" s="10"/>
      <c r="H105" s="10"/>
      <c r="I105" s="10"/>
      <c r="J105" s="41"/>
      <c r="K105" s="10"/>
      <c r="L105" s="10"/>
      <c r="M105" s="10"/>
      <c r="N105" s="10"/>
      <c r="O105" s="10"/>
      <c r="P105" s="10"/>
      <c r="Q105" s="15"/>
      <c r="R105" s="10"/>
    </row>
    <row r="106" spans="1:18" ht="15.75" customHeight="1">
      <c r="A106" s="29">
        <v>1</v>
      </c>
      <c r="B106" s="10" t="s">
        <v>67</v>
      </c>
      <c r="C106" s="16"/>
      <c r="D106" s="16"/>
      <c r="E106" s="16"/>
      <c r="F106" s="98"/>
      <c r="G106" s="99"/>
      <c r="H106" s="16"/>
      <c r="I106" s="16"/>
      <c r="J106" s="64">
        <v>1000</v>
      </c>
      <c r="K106" s="127"/>
      <c r="L106" s="16"/>
      <c r="M106" s="16"/>
      <c r="N106" s="124"/>
      <c r="O106" s="16">
        <v>1000</v>
      </c>
      <c r="P106" s="16"/>
      <c r="Q106" s="55"/>
      <c r="R106" s="10"/>
    </row>
    <row r="107" spans="1:18" ht="15.75" customHeight="1">
      <c r="A107" s="29">
        <v>2</v>
      </c>
      <c r="B107" s="10" t="s">
        <v>84</v>
      </c>
      <c r="C107" s="10"/>
      <c r="D107" s="29"/>
      <c r="E107" s="10"/>
      <c r="F107" s="13"/>
      <c r="G107" s="77"/>
      <c r="H107" s="29"/>
      <c r="I107" s="29"/>
      <c r="J107" s="68">
        <v>1000</v>
      </c>
      <c r="K107" s="74"/>
      <c r="L107" s="29"/>
      <c r="M107" s="30"/>
      <c r="N107" s="54"/>
      <c r="O107" s="24">
        <v>1000</v>
      </c>
      <c r="P107" s="15"/>
      <c r="Q107" s="15"/>
      <c r="R107" s="10"/>
    </row>
    <row r="108" spans="1:18" ht="15.75" customHeight="1">
      <c r="A108" s="29">
        <v>3</v>
      </c>
      <c r="B108" s="16" t="s">
        <v>88</v>
      </c>
      <c r="C108" s="10"/>
      <c r="D108" s="10"/>
      <c r="E108" s="10"/>
      <c r="F108" s="41"/>
      <c r="G108" s="75"/>
      <c r="H108" s="10"/>
      <c r="I108" s="10"/>
      <c r="J108" s="41">
        <v>1000</v>
      </c>
      <c r="K108" s="53"/>
      <c r="L108" s="10"/>
      <c r="M108" s="16"/>
      <c r="N108" s="30"/>
      <c r="O108" s="90">
        <v>1000</v>
      </c>
      <c r="P108" s="29"/>
      <c r="Q108" s="63"/>
      <c r="R108" s="10"/>
    </row>
    <row r="109" spans="1:18" ht="15.75" customHeight="1">
      <c r="A109" s="29">
        <v>4</v>
      </c>
      <c r="B109" s="29" t="s">
        <v>18</v>
      </c>
      <c r="C109" s="29"/>
      <c r="D109" s="29"/>
      <c r="E109" s="29"/>
      <c r="F109" s="29"/>
      <c r="G109" s="77"/>
      <c r="H109" s="29"/>
      <c r="I109" s="29"/>
      <c r="J109" s="68">
        <v>1000</v>
      </c>
      <c r="K109" s="29"/>
      <c r="L109" s="29"/>
      <c r="M109" s="10"/>
      <c r="N109" s="54"/>
      <c r="O109" s="10">
        <v>1000</v>
      </c>
      <c r="P109" s="29"/>
      <c r="Q109" s="63"/>
      <c r="R109" s="10"/>
    </row>
    <row r="110" spans="1:18" ht="15.75" customHeight="1">
      <c r="A110" s="29">
        <v>5</v>
      </c>
      <c r="B110" s="29" t="s">
        <v>110</v>
      </c>
      <c r="C110" s="29"/>
      <c r="D110" s="29"/>
      <c r="E110" s="29"/>
      <c r="F110" s="29"/>
      <c r="G110" s="77">
        <v>1000</v>
      </c>
      <c r="H110" s="29"/>
      <c r="I110" s="29"/>
      <c r="J110" s="68">
        <v>1000</v>
      </c>
      <c r="K110" s="79"/>
      <c r="L110" s="29"/>
      <c r="M110" s="29"/>
      <c r="N110" s="54"/>
      <c r="O110" s="29">
        <v>2000</v>
      </c>
      <c r="P110" s="29"/>
      <c r="Q110" s="63"/>
      <c r="R110" s="10"/>
    </row>
    <row r="111" spans="1:18" ht="15.75" customHeight="1">
      <c r="A111" s="29">
        <v>6</v>
      </c>
      <c r="B111" s="27" t="s">
        <v>111</v>
      </c>
      <c r="C111" s="22"/>
      <c r="D111" s="27"/>
      <c r="E111" s="22"/>
      <c r="F111" s="92"/>
      <c r="G111" s="77">
        <v>600</v>
      </c>
      <c r="H111" s="29"/>
      <c r="I111" s="29"/>
      <c r="J111" s="74"/>
      <c r="K111" s="79"/>
      <c r="L111" s="29"/>
      <c r="M111" s="29"/>
      <c r="N111" s="30"/>
      <c r="O111" s="29">
        <v>600</v>
      </c>
      <c r="P111" s="29"/>
      <c r="Q111" s="63"/>
      <c r="R111" s="10"/>
    </row>
    <row r="112" spans="1:18" ht="15.75" customHeight="1">
      <c r="A112" s="31"/>
      <c r="B112" s="33"/>
      <c r="C112" s="33">
        <f>SUM(C106:C111)</f>
        <v>0</v>
      </c>
      <c r="D112" s="33">
        <f>SUM(D105:D111)</f>
        <v>0</v>
      </c>
      <c r="E112" s="33">
        <f t="shared" ref="E112:G112" si="21">SUM(E106:E111)</f>
        <v>0</v>
      </c>
      <c r="F112" s="34">
        <f t="shared" si="21"/>
        <v>0</v>
      </c>
      <c r="G112" s="49">
        <f t="shared" si="21"/>
        <v>1600</v>
      </c>
      <c r="H112" s="33"/>
      <c r="I112" s="33">
        <f t="shared" ref="I112:J112" si="22">SUM(I106:I111)</f>
        <v>0</v>
      </c>
      <c r="J112" s="35">
        <f t="shared" si="22"/>
        <v>5000</v>
      </c>
      <c r="K112" s="36">
        <v>0</v>
      </c>
      <c r="L112" s="33">
        <f t="shared" ref="L112:M112" si="23">SUM(L106:L111)</f>
        <v>0</v>
      </c>
      <c r="M112" s="33">
        <f t="shared" si="23"/>
        <v>0</v>
      </c>
      <c r="N112" s="33"/>
      <c r="O112" s="33">
        <f>SUM(O105:O111)</f>
        <v>6600</v>
      </c>
      <c r="P112" s="33">
        <f>SUM(P106:P111)</f>
        <v>0</v>
      </c>
      <c r="Q112" s="51">
        <v>29366</v>
      </c>
      <c r="R112" s="10"/>
    </row>
    <row r="113" spans="1:26" ht="15.75" customHeight="1">
      <c r="A113" s="311" t="s">
        <v>112</v>
      </c>
      <c r="B113" s="312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3"/>
      <c r="P113" s="10"/>
      <c r="Q113" s="10"/>
      <c r="R113" s="10"/>
    </row>
    <row r="114" spans="1:26" ht="15.75" customHeight="1">
      <c r="A114" s="2" t="s">
        <v>1</v>
      </c>
      <c r="B114" s="3" t="s">
        <v>2</v>
      </c>
      <c r="C114" s="3" t="s">
        <v>3</v>
      </c>
      <c r="D114" s="3" t="s">
        <v>52</v>
      </c>
      <c r="E114" s="3"/>
      <c r="F114" s="4"/>
      <c r="G114" s="93" t="s">
        <v>5</v>
      </c>
      <c r="H114" s="94" t="s">
        <v>6</v>
      </c>
      <c r="I114" s="3" t="s">
        <v>7</v>
      </c>
      <c r="J114" s="3" t="s">
        <v>8</v>
      </c>
      <c r="K114" s="3" t="s">
        <v>8</v>
      </c>
      <c r="L114" s="3" t="s">
        <v>9</v>
      </c>
      <c r="M114" s="3" t="s">
        <v>10</v>
      </c>
      <c r="N114" s="3"/>
      <c r="O114" s="95" t="s">
        <v>11</v>
      </c>
      <c r="P114" s="8" t="s">
        <v>12</v>
      </c>
      <c r="Q114" s="9" t="s">
        <v>13</v>
      </c>
      <c r="R114" s="10"/>
    </row>
    <row r="115" spans="1:26" ht="15.75" customHeight="1">
      <c r="A115" s="10"/>
      <c r="B115" s="12">
        <v>29399</v>
      </c>
      <c r="C115" s="10"/>
      <c r="D115" s="10"/>
      <c r="E115" s="10"/>
      <c r="F115" s="10"/>
      <c r="G115" s="10"/>
      <c r="H115" s="10"/>
      <c r="I115" s="10"/>
      <c r="J115" s="14" t="s">
        <v>15</v>
      </c>
      <c r="K115" s="96"/>
      <c r="L115" s="10" t="s">
        <v>53</v>
      </c>
      <c r="M115" s="10"/>
      <c r="N115" s="10"/>
      <c r="O115" s="10"/>
      <c r="P115" s="10"/>
      <c r="Q115" s="15"/>
      <c r="R115" s="10"/>
    </row>
    <row r="116" spans="1:26" ht="15.75" customHeight="1">
      <c r="A116" s="10"/>
      <c r="B116" s="314" t="s">
        <v>20</v>
      </c>
      <c r="C116" s="315"/>
      <c r="D116" s="315"/>
      <c r="E116" s="315"/>
      <c r="F116" s="316"/>
      <c r="G116" s="10"/>
      <c r="H116" s="10"/>
      <c r="I116" s="10"/>
      <c r="J116" s="19"/>
      <c r="K116" s="41"/>
      <c r="L116" s="12"/>
      <c r="M116" s="12"/>
      <c r="N116" s="12"/>
      <c r="O116" s="10"/>
      <c r="P116" s="10">
        <v>30000</v>
      </c>
      <c r="Q116" s="15" t="s">
        <v>113</v>
      </c>
      <c r="R116" s="10"/>
    </row>
    <row r="117" spans="1:26" ht="15.75" customHeight="1">
      <c r="A117" s="10">
        <v>1</v>
      </c>
      <c r="B117" s="10" t="s">
        <v>84</v>
      </c>
      <c r="C117" s="10"/>
      <c r="D117" s="29"/>
      <c r="E117" s="10"/>
      <c r="F117" s="13"/>
      <c r="G117" s="77"/>
      <c r="H117" s="29"/>
      <c r="I117" s="29"/>
      <c r="J117" s="68">
        <v>1000</v>
      </c>
      <c r="K117" s="74"/>
      <c r="L117" s="29"/>
      <c r="M117" s="10"/>
      <c r="N117" s="54"/>
      <c r="O117" s="10">
        <v>1000</v>
      </c>
      <c r="P117" s="10"/>
      <c r="Q117" s="15"/>
      <c r="R117" s="10"/>
    </row>
    <row r="118" spans="1:26" ht="15.75" customHeight="1">
      <c r="A118" s="16">
        <v>2</v>
      </c>
      <c r="B118" s="16" t="s">
        <v>92</v>
      </c>
      <c r="C118" s="90"/>
      <c r="D118" s="29"/>
      <c r="E118" s="29"/>
      <c r="F118" s="66"/>
      <c r="G118" s="77">
        <v>1000</v>
      </c>
      <c r="H118" s="29"/>
      <c r="I118" s="29">
        <v>3000</v>
      </c>
      <c r="J118" s="68">
        <v>1000</v>
      </c>
      <c r="K118" s="29"/>
      <c r="L118" s="29"/>
      <c r="M118" s="29"/>
      <c r="N118" s="30"/>
      <c r="O118" s="29">
        <v>5000</v>
      </c>
      <c r="P118" s="16"/>
      <c r="Q118" s="16"/>
      <c r="R118" s="10"/>
    </row>
    <row r="119" spans="1:26" ht="15.75" customHeight="1">
      <c r="A119" s="29">
        <v>3</v>
      </c>
      <c r="B119" s="16" t="s">
        <v>114</v>
      </c>
      <c r="C119" s="90"/>
      <c r="D119" s="29"/>
      <c r="E119" s="29"/>
      <c r="F119" s="66"/>
      <c r="G119" s="77">
        <v>1000</v>
      </c>
      <c r="H119" s="29"/>
      <c r="I119" s="29"/>
      <c r="J119" s="68"/>
      <c r="K119" s="29"/>
      <c r="L119" s="29"/>
      <c r="M119" s="29"/>
      <c r="N119" s="30"/>
      <c r="O119" s="29">
        <v>1000</v>
      </c>
      <c r="P119" s="16"/>
      <c r="Q119" s="16"/>
      <c r="R119" s="10"/>
    </row>
    <row r="120" spans="1:26" ht="15.75" customHeight="1">
      <c r="A120" s="29">
        <v>4</v>
      </c>
      <c r="B120" s="16"/>
      <c r="C120" s="90"/>
      <c r="D120" s="29"/>
      <c r="E120" s="29"/>
      <c r="F120" s="66"/>
      <c r="G120" s="77"/>
      <c r="H120" s="29"/>
      <c r="I120" s="29"/>
      <c r="J120" s="68"/>
      <c r="K120" s="29"/>
      <c r="L120" s="29"/>
      <c r="M120" s="29"/>
      <c r="N120" s="30"/>
      <c r="O120" s="29"/>
      <c r="P120" s="16"/>
      <c r="Q120" s="16"/>
      <c r="R120" s="10"/>
    </row>
    <row r="121" spans="1:26" ht="15.75" customHeight="1">
      <c r="A121" s="31"/>
      <c r="B121" s="32"/>
      <c r="C121" s="33">
        <f t="shared" ref="C121:E121" si="24">SUM(C117:C120)</f>
        <v>0</v>
      </c>
      <c r="D121" s="33">
        <f t="shared" si="24"/>
        <v>0</v>
      </c>
      <c r="E121" s="33">
        <f t="shared" si="24"/>
        <v>0</v>
      </c>
      <c r="F121" s="33"/>
      <c r="G121" s="34">
        <f>SUM(G117:G120)</f>
        <v>2000</v>
      </c>
      <c r="H121" s="33"/>
      <c r="I121" s="33">
        <f t="shared" ref="I121:J121" si="25">SUM(I117:I120)</f>
        <v>3000</v>
      </c>
      <c r="J121" s="35">
        <f t="shared" si="25"/>
        <v>2000</v>
      </c>
      <c r="K121" s="36"/>
      <c r="L121" s="33">
        <f t="shared" ref="L121:M121" si="26">SUM(L117:L120)</f>
        <v>0</v>
      </c>
      <c r="M121" s="33">
        <f t="shared" si="26"/>
        <v>0</v>
      </c>
      <c r="N121" s="33"/>
      <c r="O121" s="33">
        <f>SUM(O117:O120)</f>
        <v>7000</v>
      </c>
      <c r="P121" s="38">
        <v>30000</v>
      </c>
      <c r="Q121" s="39">
        <v>6399</v>
      </c>
    </row>
    <row r="122" spans="1:26" ht="15.75" customHeight="1">
      <c r="A122" s="317" t="s">
        <v>115</v>
      </c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  <c r="O122" s="319"/>
      <c r="P122" s="29"/>
      <c r="Q122" s="63"/>
      <c r="R122" s="29"/>
    </row>
    <row r="123" spans="1:26" ht="15.75" customHeight="1">
      <c r="A123" s="2" t="s">
        <v>1</v>
      </c>
      <c r="B123" s="3" t="s">
        <v>2</v>
      </c>
      <c r="C123" s="3" t="s">
        <v>3</v>
      </c>
      <c r="D123" s="3" t="s">
        <v>4</v>
      </c>
      <c r="E123" s="3" t="s">
        <v>108</v>
      </c>
      <c r="F123" s="4" t="s">
        <v>109</v>
      </c>
      <c r="G123" s="93" t="s">
        <v>5</v>
      </c>
      <c r="H123" s="94" t="s">
        <v>6</v>
      </c>
      <c r="I123" s="3" t="s">
        <v>7</v>
      </c>
      <c r="J123" s="3" t="s">
        <v>8</v>
      </c>
      <c r="K123" s="3" t="s">
        <v>8</v>
      </c>
      <c r="L123" s="3" t="s">
        <v>9</v>
      </c>
      <c r="M123" s="3" t="s">
        <v>10</v>
      </c>
      <c r="N123" s="3"/>
      <c r="O123" s="95" t="s">
        <v>11</v>
      </c>
      <c r="P123" s="8" t="s">
        <v>12</v>
      </c>
      <c r="Q123" s="9" t="s">
        <v>13</v>
      </c>
      <c r="R123" s="29"/>
    </row>
    <row r="124" spans="1:26" ht="15.75" customHeight="1">
      <c r="A124" s="10"/>
      <c r="B124" s="12">
        <v>6399</v>
      </c>
      <c r="C124" s="10"/>
      <c r="D124" s="10"/>
      <c r="E124" s="10"/>
      <c r="F124" s="10"/>
      <c r="G124" s="10"/>
      <c r="H124" s="10"/>
      <c r="I124" s="10"/>
      <c r="J124" s="14" t="s">
        <v>15</v>
      </c>
      <c r="K124" s="10"/>
      <c r="L124" s="10" t="s">
        <v>33</v>
      </c>
      <c r="M124" s="10"/>
      <c r="N124" s="10"/>
      <c r="O124" s="10"/>
      <c r="P124" s="10"/>
      <c r="Q124" s="15"/>
      <c r="R124" s="10"/>
    </row>
    <row r="125" spans="1:26" ht="15.75" customHeight="1">
      <c r="A125" s="10"/>
      <c r="B125" s="314" t="s">
        <v>20</v>
      </c>
      <c r="C125" s="315"/>
      <c r="D125" s="315"/>
      <c r="E125" s="315"/>
      <c r="F125" s="316"/>
      <c r="G125" s="10"/>
      <c r="H125" s="10"/>
      <c r="I125" s="10"/>
      <c r="J125" s="53"/>
      <c r="K125" s="10"/>
      <c r="L125" s="10"/>
      <c r="M125" s="10"/>
      <c r="N125" s="10"/>
      <c r="O125" s="10"/>
      <c r="P125" s="10"/>
      <c r="Q125" s="10"/>
      <c r="R125" s="10"/>
    </row>
    <row r="126" spans="1:26" ht="15.75" customHeight="1">
      <c r="A126" s="16">
        <v>1</v>
      </c>
      <c r="B126" s="16" t="s">
        <v>116</v>
      </c>
      <c r="C126" s="10"/>
      <c r="D126" s="10"/>
      <c r="E126" s="10"/>
      <c r="F126" s="10"/>
      <c r="G126" s="13">
        <v>600</v>
      </c>
      <c r="H126" s="10"/>
      <c r="I126" s="10"/>
      <c r="J126" s="41"/>
      <c r="K126" s="41"/>
      <c r="L126" s="10"/>
      <c r="M126" s="10"/>
      <c r="N126" s="54"/>
      <c r="O126" s="10">
        <v>600</v>
      </c>
      <c r="P126" s="10"/>
      <c r="Q126" s="16"/>
      <c r="R126" s="10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0">
        <v>2</v>
      </c>
      <c r="B127" s="10" t="s">
        <v>117</v>
      </c>
      <c r="C127" s="10"/>
      <c r="D127" s="29"/>
      <c r="E127" s="10"/>
      <c r="F127" s="13"/>
      <c r="G127" s="77">
        <v>2400</v>
      </c>
      <c r="H127" s="29"/>
      <c r="I127" s="29">
        <v>3000</v>
      </c>
      <c r="J127" s="68">
        <v>1000</v>
      </c>
      <c r="K127" s="74"/>
      <c r="L127" s="29">
        <v>850</v>
      </c>
      <c r="M127" s="30"/>
      <c r="N127" s="54" t="s">
        <v>118</v>
      </c>
      <c r="O127" s="24">
        <v>7500</v>
      </c>
      <c r="P127" s="16"/>
      <c r="Q127" s="10"/>
      <c r="R127" s="29"/>
    </row>
    <row r="128" spans="1:26" ht="15.75" customHeight="1">
      <c r="A128" s="29">
        <v>3</v>
      </c>
      <c r="B128" s="29" t="s">
        <v>84</v>
      </c>
      <c r="C128" s="29"/>
      <c r="D128" s="16"/>
      <c r="E128" s="16"/>
      <c r="F128" s="16"/>
      <c r="G128" s="98"/>
      <c r="H128" s="16"/>
      <c r="I128" s="16"/>
      <c r="J128" s="64">
        <v>1000</v>
      </c>
      <c r="K128" s="127"/>
      <c r="L128" s="16"/>
      <c r="M128" s="10"/>
      <c r="N128" s="54"/>
      <c r="O128" s="10">
        <v>1000</v>
      </c>
      <c r="P128" s="10"/>
      <c r="Q128" s="30"/>
      <c r="R128" s="29"/>
    </row>
    <row r="129" spans="1:18" ht="15.75" customHeight="1">
      <c r="A129" s="29">
        <v>4</v>
      </c>
      <c r="B129" s="16" t="s">
        <v>18</v>
      </c>
      <c r="C129" s="29"/>
      <c r="D129" s="29"/>
      <c r="E129" s="29"/>
      <c r="F129" s="29"/>
      <c r="G129" s="66"/>
      <c r="H129" s="29"/>
      <c r="I129" s="29"/>
      <c r="J129" s="68">
        <v>1000</v>
      </c>
      <c r="K129" s="29"/>
      <c r="L129" s="29"/>
      <c r="M129" s="10"/>
      <c r="N129" s="54"/>
      <c r="O129" s="10">
        <v>1000</v>
      </c>
      <c r="P129" s="29"/>
      <c r="Q129" s="30"/>
      <c r="R129" s="29"/>
    </row>
    <row r="130" spans="1:18" ht="15.75" customHeight="1">
      <c r="A130" s="29">
        <v>5</v>
      </c>
      <c r="B130" s="97" t="s">
        <v>119</v>
      </c>
      <c r="C130" s="29"/>
      <c r="D130" s="29"/>
      <c r="E130" s="29"/>
      <c r="F130" s="29"/>
      <c r="G130" s="66">
        <v>600</v>
      </c>
      <c r="H130" s="29"/>
      <c r="I130" s="29"/>
      <c r="J130" s="68"/>
      <c r="K130" s="29"/>
      <c r="L130" s="29"/>
      <c r="M130" s="29"/>
      <c r="N130" s="30"/>
      <c r="O130" s="29">
        <v>600</v>
      </c>
      <c r="P130" s="29"/>
      <c r="Q130" s="30"/>
      <c r="R130" s="29"/>
    </row>
    <row r="131" spans="1:18" ht="15.75" customHeight="1">
      <c r="A131" s="29">
        <v>6</v>
      </c>
      <c r="B131" s="97"/>
      <c r="C131" s="29"/>
      <c r="D131" s="29"/>
      <c r="E131" s="29"/>
      <c r="F131" s="29"/>
      <c r="G131" s="66"/>
      <c r="H131" s="29"/>
      <c r="I131" s="29"/>
      <c r="J131" s="68"/>
      <c r="K131" s="29"/>
      <c r="L131" s="29"/>
      <c r="M131" s="29"/>
      <c r="N131" s="30"/>
      <c r="O131" s="29"/>
      <c r="P131" s="29"/>
      <c r="Q131" s="30"/>
      <c r="R131" s="29"/>
    </row>
    <row r="132" spans="1:18" ht="15.75" customHeight="1">
      <c r="A132" s="31"/>
      <c r="B132" s="33"/>
      <c r="C132" s="33">
        <f t="shared" ref="C132:E132" si="27">SUM(C126:C131)</f>
        <v>0</v>
      </c>
      <c r="D132" s="33">
        <f t="shared" si="27"/>
        <v>0</v>
      </c>
      <c r="E132" s="33">
        <f t="shared" si="27"/>
        <v>0</v>
      </c>
      <c r="F132" s="34"/>
      <c r="G132" s="49">
        <f>SUM(G126:G131)</f>
        <v>3600</v>
      </c>
      <c r="H132" s="33"/>
      <c r="I132" s="33">
        <f>SUM(I126:I131)</f>
        <v>3000</v>
      </c>
      <c r="J132" s="35">
        <v>3000</v>
      </c>
      <c r="K132" s="33"/>
      <c r="L132" s="33">
        <f t="shared" ref="L132:M132" si="28">SUM(L126:L131)</f>
        <v>850</v>
      </c>
      <c r="M132" s="33">
        <f t="shared" si="28"/>
        <v>0</v>
      </c>
      <c r="N132" s="33"/>
      <c r="O132" s="33">
        <f>SUM(O125:O131)</f>
        <v>10700</v>
      </c>
      <c r="P132" s="38"/>
      <c r="Q132" s="39">
        <f>B124-P132+O132</f>
        <v>17099</v>
      </c>
      <c r="R132" s="29"/>
    </row>
    <row r="133" spans="1:18" ht="15.75" customHeight="1">
      <c r="A133" s="317" t="s">
        <v>120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9"/>
      <c r="P133" s="16"/>
      <c r="Q133" s="16"/>
      <c r="R133" s="10"/>
    </row>
    <row r="134" spans="1:18" ht="15.75" customHeight="1">
      <c r="A134" s="2" t="s">
        <v>1</v>
      </c>
      <c r="B134" s="107" t="s">
        <v>2</v>
      </c>
      <c r="C134" s="107" t="s">
        <v>3</v>
      </c>
      <c r="D134" s="3" t="s">
        <v>4</v>
      </c>
      <c r="E134" s="107"/>
      <c r="F134" s="4"/>
      <c r="G134" s="5" t="s">
        <v>5</v>
      </c>
      <c r="H134" s="6" t="s">
        <v>6</v>
      </c>
      <c r="I134" s="3" t="s">
        <v>7</v>
      </c>
      <c r="J134" s="3" t="s">
        <v>8</v>
      </c>
      <c r="K134" s="3" t="s">
        <v>8</v>
      </c>
      <c r="L134" s="3" t="s">
        <v>9</v>
      </c>
      <c r="M134" s="3" t="s">
        <v>10</v>
      </c>
      <c r="N134" s="3"/>
      <c r="O134" s="7" t="s">
        <v>11</v>
      </c>
      <c r="P134" s="8" t="s">
        <v>12</v>
      </c>
      <c r="Q134" s="108" t="s">
        <v>13</v>
      </c>
      <c r="R134" s="29"/>
    </row>
    <row r="135" spans="1:18" ht="15.75" customHeight="1">
      <c r="A135" s="10"/>
      <c r="B135" s="12">
        <v>17100</v>
      </c>
      <c r="C135" s="10"/>
      <c r="D135" s="10"/>
      <c r="E135" s="10"/>
      <c r="F135" s="10"/>
      <c r="G135" s="13"/>
      <c r="H135" s="10"/>
      <c r="I135" s="10"/>
      <c r="J135" s="14" t="s">
        <v>15</v>
      </c>
      <c r="K135" s="10"/>
      <c r="L135" s="10" t="s">
        <v>33</v>
      </c>
      <c r="M135" s="10"/>
      <c r="N135" s="10"/>
      <c r="O135" s="10"/>
      <c r="P135" s="10"/>
      <c r="Q135" s="10"/>
      <c r="R135" s="29"/>
    </row>
    <row r="136" spans="1:18" ht="15.75" customHeight="1">
      <c r="A136" s="10"/>
      <c r="B136" s="314" t="s">
        <v>20</v>
      </c>
      <c r="C136" s="315"/>
      <c r="D136" s="315"/>
      <c r="E136" s="315"/>
      <c r="F136" s="316"/>
      <c r="G136" s="13"/>
      <c r="H136" s="10"/>
      <c r="I136" s="10"/>
      <c r="J136" s="53"/>
      <c r="K136" s="10"/>
      <c r="L136" s="12"/>
      <c r="M136" s="12"/>
      <c r="N136" s="12"/>
      <c r="O136" s="10"/>
      <c r="P136" s="10"/>
      <c r="Q136" s="10"/>
      <c r="R136" s="29"/>
    </row>
    <row r="137" spans="1:18" ht="15.75" customHeight="1">
      <c r="A137" s="10"/>
      <c r="B137" s="70"/>
      <c r="C137" s="70"/>
      <c r="D137" s="101"/>
      <c r="E137" s="70"/>
      <c r="F137" s="70"/>
      <c r="G137" s="13"/>
      <c r="H137" s="10"/>
      <c r="I137" s="10"/>
      <c r="J137" s="53"/>
      <c r="K137" s="10"/>
      <c r="L137" s="12"/>
      <c r="M137" s="12"/>
      <c r="N137" s="12"/>
      <c r="O137" s="10"/>
      <c r="P137" s="24"/>
      <c r="Q137" s="102"/>
      <c r="R137" s="29"/>
    </row>
    <row r="138" spans="1:18" ht="15.75" customHeight="1">
      <c r="A138" s="10">
        <v>1</v>
      </c>
      <c r="B138" s="27" t="s">
        <v>121</v>
      </c>
      <c r="C138" s="10"/>
      <c r="D138" s="10"/>
      <c r="E138" s="10"/>
      <c r="F138" s="10"/>
      <c r="G138" s="128"/>
      <c r="H138" s="97"/>
      <c r="I138" s="97"/>
      <c r="J138" s="129">
        <v>1000</v>
      </c>
      <c r="K138" s="97"/>
      <c r="L138" s="97"/>
      <c r="M138" s="124"/>
      <c r="N138" s="124"/>
      <c r="O138" s="10">
        <v>1000</v>
      </c>
      <c r="P138" s="24"/>
      <c r="Q138" s="102"/>
      <c r="R138" s="29"/>
    </row>
    <row r="139" spans="1:18" ht="15.75" customHeight="1">
      <c r="A139" s="10">
        <v>2</v>
      </c>
      <c r="B139" s="10" t="s">
        <v>117</v>
      </c>
      <c r="C139" s="10"/>
      <c r="D139" s="29"/>
      <c r="E139" s="10"/>
      <c r="F139" s="13"/>
      <c r="G139" s="77">
        <v>1400</v>
      </c>
      <c r="H139" s="29"/>
      <c r="I139" s="29">
        <v>3000</v>
      </c>
      <c r="J139" s="68">
        <v>1000</v>
      </c>
      <c r="K139" s="74"/>
      <c r="L139" s="29">
        <v>850</v>
      </c>
      <c r="M139" s="10"/>
      <c r="N139" s="54" t="s">
        <v>122</v>
      </c>
      <c r="O139" s="10">
        <v>6000</v>
      </c>
      <c r="P139" s="24"/>
      <c r="Q139" s="102"/>
      <c r="R139" s="29"/>
    </row>
    <row r="140" spans="1:18" ht="15.75" customHeight="1">
      <c r="A140" s="10">
        <v>3</v>
      </c>
      <c r="B140" s="16" t="s">
        <v>123</v>
      </c>
      <c r="C140" s="10"/>
      <c r="D140" s="10"/>
      <c r="E140" s="10"/>
      <c r="F140" s="41"/>
      <c r="G140" s="75">
        <v>1000</v>
      </c>
      <c r="H140" s="10"/>
      <c r="I140" s="10"/>
      <c r="J140" s="41"/>
      <c r="K140" s="53"/>
      <c r="L140" s="10"/>
      <c r="M140" s="16"/>
      <c r="N140" s="30"/>
      <c r="O140" s="90">
        <v>1000</v>
      </c>
      <c r="P140" s="90"/>
      <c r="Q140" s="102"/>
      <c r="R140" s="29"/>
    </row>
    <row r="141" spans="1:18" ht="15.75" customHeight="1">
      <c r="A141" s="29">
        <v>4</v>
      </c>
      <c r="B141" s="97"/>
      <c r="C141" s="29"/>
      <c r="D141" s="29"/>
      <c r="E141" s="29"/>
      <c r="F141" s="68"/>
      <c r="G141" s="77"/>
      <c r="H141" s="29"/>
      <c r="I141" s="29"/>
      <c r="J141" s="68"/>
      <c r="K141" s="78"/>
      <c r="L141" s="29"/>
      <c r="M141" s="97"/>
      <c r="N141" s="30"/>
      <c r="O141" s="90"/>
      <c r="P141" s="90"/>
      <c r="Q141" s="102"/>
      <c r="R141" s="29"/>
    </row>
    <row r="142" spans="1:18" ht="15.75" customHeight="1">
      <c r="A142" s="29">
        <v>5</v>
      </c>
      <c r="B142" s="104"/>
      <c r="C142" s="90"/>
      <c r="D142" s="29"/>
      <c r="E142" s="29"/>
      <c r="F142" s="66"/>
      <c r="G142" s="77"/>
      <c r="H142" s="29"/>
      <c r="I142" s="29"/>
      <c r="J142" s="68"/>
      <c r="K142" s="29"/>
      <c r="L142" s="29"/>
      <c r="M142" s="29"/>
      <c r="N142" s="30"/>
      <c r="O142" s="29"/>
      <c r="P142" s="90"/>
      <c r="Q142" s="102"/>
      <c r="R142" s="10"/>
    </row>
    <row r="143" spans="1:18" ht="15.75" customHeight="1">
      <c r="A143" s="31"/>
      <c r="B143" s="130"/>
      <c r="C143" s="131">
        <f t="shared" ref="C143:D143" si="29">SUM(C138:C142)</f>
        <v>0</v>
      </c>
      <c r="D143" s="131">
        <f t="shared" si="29"/>
        <v>0</v>
      </c>
      <c r="E143" s="132"/>
      <c r="F143" s="132"/>
      <c r="G143" s="133">
        <f>SUM(G138:G142)</f>
        <v>2400</v>
      </c>
      <c r="H143" s="48"/>
      <c r="I143" s="48">
        <f t="shared" ref="I143:J143" si="30">SUM(I138:I142)</f>
        <v>3000</v>
      </c>
      <c r="J143" s="134">
        <f t="shared" si="30"/>
        <v>2000</v>
      </c>
      <c r="K143" s="48"/>
      <c r="L143" s="48">
        <f t="shared" ref="L143:M143" si="31">SUM(L138:L142)</f>
        <v>850</v>
      </c>
      <c r="M143" s="48">
        <f t="shared" si="31"/>
        <v>0</v>
      </c>
      <c r="N143" s="48"/>
      <c r="O143" s="135">
        <f>SUM(O138:O142)</f>
        <v>8000</v>
      </c>
      <c r="P143" s="58">
        <f>SUM(P137:P142)</f>
        <v>0</v>
      </c>
      <c r="Q143" s="69">
        <f>B135-P143+O143</f>
        <v>25100</v>
      </c>
      <c r="R143" s="10"/>
    </row>
    <row r="144" spans="1:18" ht="15.75" customHeight="1">
      <c r="A144" s="311" t="s">
        <v>124</v>
      </c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3"/>
      <c r="P144" s="29"/>
      <c r="Q144" s="10"/>
      <c r="R144" s="10"/>
    </row>
    <row r="145" spans="1:18" ht="15.75" customHeight="1">
      <c r="A145" s="2" t="s">
        <v>1</v>
      </c>
      <c r="B145" s="3" t="s">
        <v>2</v>
      </c>
      <c r="C145" s="3" t="s">
        <v>3</v>
      </c>
      <c r="D145" s="3" t="s">
        <v>4</v>
      </c>
      <c r="E145" s="3"/>
      <c r="F145" s="4"/>
      <c r="G145" s="5" t="s">
        <v>5</v>
      </c>
      <c r="H145" s="6" t="s">
        <v>6</v>
      </c>
      <c r="I145" s="3" t="s">
        <v>7</v>
      </c>
      <c r="J145" s="3" t="s">
        <v>8</v>
      </c>
      <c r="K145" s="3" t="s">
        <v>8</v>
      </c>
      <c r="L145" s="3" t="s">
        <v>9</v>
      </c>
      <c r="M145" s="3" t="s">
        <v>10</v>
      </c>
      <c r="N145" s="3"/>
      <c r="O145" s="7" t="s">
        <v>11</v>
      </c>
      <c r="P145" s="8" t="s">
        <v>12</v>
      </c>
      <c r="Q145" s="9" t="s">
        <v>13</v>
      </c>
      <c r="R145" s="29"/>
    </row>
    <row r="146" spans="1:18" ht="15.75" customHeight="1">
      <c r="A146" s="10"/>
      <c r="B146" s="12">
        <v>25100</v>
      </c>
      <c r="C146" s="10"/>
      <c r="D146" s="10"/>
      <c r="E146" s="10"/>
      <c r="F146" s="10"/>
      <c r="G146" s="13"/>
      <c r="H146" s="10"/>
      <c r="I146" s="10"/>
      <c r="J146" s="14" t="s">
        <v>15</v>
      </c>
      <c r="K146" s="52"/>
      <c r="L146" s="10" t="s">
        <v>33</v>
      </c>
      <c r="M146" s="10"/>
      <c r="N146" s="10"/>
      <c r="O146" s="10"/>
      <c r="P146" s="10"/>
      <c r="Q146" s="10"/>
      <c r="R146" s="10"/>
    </row>
    <row r="147" spans="1:18" ht="15.75" customHeight="1">
      <c r="A147" s="10"/>
      <c r="B147" s="314" t="s">
        <v>125</v>
      </c>
      <c r="C147" s="315"/>
      <c r="D147" s="315"/>
      <c r="E147" s="315"/>
      <c r="F147" s="316"/>
      <c r="G147" s="13"/>
      <c r="H147" s="10"/>
      <c r="I147" s="10"/>
      <c r="J147" s="53"/>
      <c r="K147" s="10"/>
      <c r="L147" s="12"/>
      <c r="M147" s="12"/>
      <c r="N147" s="12"/>
      <c r="O147" s="10"/>
      <c r="P147" s="10"/>
      <c r="Q147" s="10"/>
      <c r="R147" s="10"/>
    </row>
    <row r="148" spans="1:18" ht="15.75" customHeight="1">
      <c r="A148" s="10"/>
      <c r="B148" s="112"/>
      <c r="C148" s="113"/>
      <c r="D148" s="113"/>
      <c r="E148" s="113"/>
      <c r="F148" s="114"/>
      <c r="G148" s="13"/>
      <c r="H148" s="10"/>
      <c r="I148" s="10"/>
      <c r="J148" s="53"/>
      <c r="K148" s="10"/>
      <c r="L148" s="12"/>
      <c r="M148" s="12"/>
      <c r="N148" s="12"/>
      <c r="O148" s="10"/>
      <c r="P148" s="10"/>
      <c r="Q148" s="10"/>
      <c r="R148" s="10"/>
    </row>
    <row r="149" spans="1:18" ht="15.75" customHeight="1">
      <c r="A149" s="10"/>
      <c r="B149" s="70"/>
      <c r="C149" s="70"/>
      <c r="D149" s="101"/>
      <c r="E149" s="70"/>
      <c r="F149" s="70"/>
      <c r="G149" s="13"/>
      <c r="H149" s="10"/>
      <c r="I149" s="10"/>
      <c r="J149" s="19"/>
      <c r="K149" s="10"/>
      <c r="L149" s="12"/>
      <c r="M149" s="12"/>
      <c r="N149" s="12"/>
      <c r="O149" s="10"/>
      <c r="P149" s="10"/>
      <c r="Q149" s="10"/>
      <c r="R149" s="10"/>
    </row>
    <row r="150" spans="1:18" ht="15.75" customHeight="1">
      <c r="A150" s="10">
        <v>1</v>
      </c>
      <c r="B150" s="27" t="s">
        <v>117</v>
      </c>
      <c r="C150" s="10"/>
      <c r="D150" s="10"/>
      <c r="E150" s="10"/>
      <c r="F150" s="10"/>
      <c r="G150" s="128"/>
      <c r="H150" s="97"/>
      <c r="I150" s="97"/>
      <c r="J150" s="129">
        <v>1000</v>
      </c>
      <c r="K150" s="97"/>
      <c r="L150" s="97"/>
      <c r="M150" s="124"/>
      <c r="N150" s="124"/>
      <c r="O150" s="10">
        <v>1000</v>
      </c>
      <c r="Q150" s="29">
        <v>26100</v>
      </c>
      <c r="R150" s="10"/>
    </row>
    <row r="151" spans="1:18" ht="15.75" customHeight="1">
      <c r="A151" s="311" t="s">
        <v>126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3"/>
      <c r="P151" s="10"/>
      <c r="Q151" s="15"/>
      <c r="R151" s="29"/>
    </row>
    <row r="152" spans="1:18" ht="15.75" customHeight="1">
      <c r="A152" s="2" t="s">
        <v>1</v>
      </c>
      <c r="B152" s="3" t="s">
        <v>2</v>
      </c>
      <c r="C152" s="3" t="s">
        <v>3</v>
      </c>
      <c r="D152" s="3" t="s">
        <v>4</v>
      </c>
      <c r="E152" s="3"/>
      <c r="F152" s="4"/>
      <c r="G152" s="5" t="s">
        <v>5</v>
      </c>
      <c r="H152" s="6" t="s">
        <v>6</v>
      </c>
      <c r="I152" s="3" t="s">
        <v>7</v>
      </c>
      <c r="J152" s="3" t="s">
        <v>8</v>
      </c>
      <c r="K152" s="3" t="s">
        <v>8</v>
      </c>
      <c r="L152" s="3" t="s">
        <v>9</v>
      </c>
      <c r="M152" s="3" t="s">
        <v>10</v>
      </c>
      <c r="N152" s="3"/>
      <c r="O152" s="7" t="s">
        <v>11</v>
      </c>
      <c r="P152" s="8" t="s">
        <v>12</v>
      </c>
      <c r="Q152" s="9" t="s">
        <v>13</v>
      </c>
      <c r="R152" s="29"/>
    </row>
    <row r="153" spans="1:18" ht="15.75" customHeight="1">
      <c r="A153" s="10"/>
      <c r="B153" s="12">
        <v>26100</v>
      </c>
      <c r="C153" s="10"/>
      <c r="D153" s="10"/>
      <c r="E153" s="10"/>
      <c r="F153" s="10"/>
      <c r="G153" s="10"/>
      <c r="H153" s="10"/>
      <c r="I153" s="10"/>
      <c r="J153" s="14" t="s">
        <v>15</v>
      </c>
      <c r="K153" s="53"/>
      <c r="L153" s="10" t="s">
        <v>33</v>
      </c>
      <c r="M153" s="10"/>
      <c r="N153" s="10"/>
      <c r="O153" s="10"/>
      <c r="P153" s="10"/>
      <c r="Q153" s="15"/>
      <c r="R153" s="29"/>
    </row>
    <row r="154" spans="1:18" ht="15.75" customHeight="1">
      <c r="A154" s="29"/>
      <c r="B154" s="314" t="s">
        <v>127</v>
      </c>
      <c r="C154" s="315"/>
      <c r="D154" s="315"/>
      <c r="E154" s="315"/>
      <c r="F154" s="316"/>
      <c r="G154" s="29"/>
      <c r="H154" s="29"/>
      <c r="I154" s="29"/>
      <c r="J154" s="74"/>
      <c r="K154" s="29"/>
      <c r="L154" s="29"/>
      <c r="M154" s="29"/>
      <c r="N154" s="29"/>
      <c r="O154" s="29"/>
      <c r="P154" s="29"/>
      <c r="Q154" s="63"/>
      <c r="R154" s="29"/>
    </row>
    <row r="155" spans="1:18" ht="15.75" customHeight="1">
      <c r="A155" s="10">
        <v>1</v>
      </c>
      <c r="B155" s="27" t="s">
        <v>121</v>
      </c>
      <c r="C155" s="10"/>
      <c r="D155" s="10"/>
      <c r="E155" s="10"/>
      <c r="F155" s="10"/>
      <c r="G155" s="128"/>
      <c r="H155" s="97"/>
      <c r="I155" s="97"/>
      <c r="J155" s="129">
        <v>1000</v>
      </c>
      <c r="K155" s="136"/>
      <c r="L155" s="97"/>
      <c r="M155" s="124"/>
      <c r="N155" s="124"/>
      <c r="O155" s="10">
        <v>1000</v>
      </c>
      <c r="P155" s="29"/>
      <c r="Q155" s="63"/>
      <c r="R155" s="29"/>
    </row>
    <row r="156" spans="1:18" ht="15.75" customHeight="1">
      <c r="A156" s="10">
        <v>2</v>
      </c>
      <c r="B156" s="16" t="s">
        <v>88</v>
      </c>
      <c r="C156" s="10"/>
      <c r="D156" s="10"/>
      <c r="E156" s="10"/>
      <c r="F156" s="10"/>
      <c r="G156" s="75"/>
      <c r="H156" s="10"/>
      <c r="I156" s="10"/>
      <c r="J156" s="41">
        <v>1000</v>
      </c>
      <c r="K156" s="53"/>
      <c r="L156" s="10"/>
      <c r="M156" s="10"/>
      <c r="N156" s="54"/>
      <c r="O156" s="10">
        <v>1000</v>
      </c>
      <c r="P156" s="29"/>
      <c r="Q156" s="63"/>
      <c r="R156" s="29"/>
    </row>
    <row r="157" spans="1:18" ht="15.75" customHeight="1">
      <c r="A157" s="10">
        <v>3</v>
      </c>
      <c r="B157" s="29"/>
      <c r="C157" s="29"/>
      <c r="D157" s="29"/>
      <c r="E157" s="29"/>
      <c r="F157" s="29"/>
      <c r="G157" s="77"/>
      <c r="H157" s="29"/>
      <c r="I157" s="29"/>
      <c r="J157" s="68"/>
      <c r="K157" s="78"/>
      <c r="L157" s="29"/>
      <c r="M157" s="29"/>
      <c r="N157" s="29"/>
      <c r="O157" s="29"/>
      <c r="P157" s="29"/>
      <c r="Q157" s="63"/>
      <c r="R157" s="10"/>
    </row>
    <row r="158" spans="1:18" ht="15.75" customHeight="1">
      <c r="A158" s="29">
        <v>4</v>
      </c>
      <c r="B158" s="29"/>
      <c r="C158" s="29"/>
      <c r="D158" s="29"/>
      <c r="E158" s="29"/>
      <c r="F158" s="29"/>
      <c r="G158" s="77"/>
      <c r="H158" s="29"/>
      <c r="I158" s="29"/>
      <c r="J158" s="68"/>
      <c r="K158" s="78"/>
      <c r="L158" s="29"/>
      <c r="M158" s="29"/>
      <c r="N158" s="29"/>
      <c r="O158" s="29"/>
      <c r="P158" s="29"/>
      <c r="Q158" s="63"/>
      <c r="R158" s="10"/>
    </row>
    <row r="159" spans="1:18" ht="15.75" customHeight="1">
      <c r="A159" s="29">
        <v>5</v>
      </c>
      <c r="B159" s="29"/>
      <c r="C159" s="29"/>
      <c r="D159" s="29"/>
      <c r="E159" s="29"/>
      <c r="F159" s="29"/>
      <c r="G159" s="77"/>
      <c r="H159" s="29"/>
      <c r="I159" s="29"/>
      <c r="J159" s="68">
        <v>2000</v>
      </c>
      <c r="K159" s="78"/>
      <c r="L159" s="29"/>
      <c r="M159" s="10"/>
      <c r="N159" s="54"/>
      <c r="O159" s="29">
        <v>2000</v>
      </c>
      <c r="P159" s="29"/>
      <c r="Q159" s="63">
        <v>28100</v>
      </c>
      <c r="R159" s="10"/>
    </row>
    <row r="160" spans="1:18" ht="15.75" customHeight="1">
      <c r="A160" s="56"/>
      <c r="B160" s="123"/>
      <c r="C160" s="123"/>
      <c r="D160" s="123"/>
      <c r="E160" s="123"/>
      <c r="F160" s="137"/>
      <c r="G160" s="138"/>
      <c r="H160" s="123"/>
      <c r="I160" s="123"/>
      <c r="J160" s="139"/>
      <c r="K160" s="140"/>
      <c r="L160" s="123"/>
      <c r="M160" s="123"/>
      <c r="N160" s="123"/>
      <c r="O160" s="58"/>
      <c r="P160" s="141"/>
      <c r="Q160" s="142"/>
      <c r="R160" s="29"/>
    </row>
    <row r="161" spans="1:19" ht="15.75" customHeight="1">
      <c r="A161" s="311" t="s">
        <v>128</v>
      </c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2"/>
      <c r="N161" s="312"/>
      <c r="O161" s="313"/>
      <c r="P161" s="10"/>
      <c r="Q161" s="10"/>
      <c r="R161" s="10"/>
    </row>
    <row r="162" spans="1:19" ht="15.75" customHeight="1">
      <c r="A162" s="2" t="s">
        <v>1</v>
      </c>
      <c r="B162" s="3" t="s">
        <v>2</v>
      </c>
      <c r="C162" s="3" t="s">
        <v>3</v>
      </c>
      <c r="D162" s="3"/>
      <c r="E162" s="3"/>
      <c r="F162" s="4"/>
      <c r="G162" s="5" t="s">
        <v>5</v>
      </c>
      <c r="H162" s="6" t="s">
        <v>6</v>
      </c>
      <c r="I162" s="3" t="s">
        <v>7</v>
      </c>
      <c r="J162" s="3" t="s">
        <v>8</v>
      </c>
      <c r="K162" s="3"/>
      <c r="L162" s="3" t="s">
        <v>9</v>
      </c>
      <c r="M162" s="3" t="s">
        <v>10</v>
      </c>
      <c r="N162" s="3"/>
      <c r="O162" s="7" t="s">
        <v>11</v>
      </c>
      <c r="P162" s="8" t="s">
        <v>12</v>
      </c>
      <c r="Q162" s="9" t="s">
        <v>13</v>
      </c>
      <c r="R162" s="10"/>
    </row>
    <row r="163" spans="1:19" ht="15.75" customHeight="1">
      <c r="A163" s="10"/>
      <c r="B163" s="12">
        <v>28100</v>
      </c>
      <c r="C163" s="10"/>
      <c r="D163" s="10"/>
      <c r="E163" s="10"/>
      <c r="F163" s="10"/>
      <c r="G163" s="13"/>
      <c r="H163" s="10"/>
      <c r="I163" s="10"/>
      <c r="J163" s="14" t="s">
        <v>15</v>
      </c>
      <c r="K163" s="52"/>
      <c r="L163" s="10" t="s">
        <v>33</v>
      </c>
      <c r="M163" s="10"/>
      <c r="N163" s="10"/>
      <c r="O163" s="10"/>
      <c r="P163" s="10"/>
      <c r="Q163" s="10"/>
      <c r="R163" s="10"/>
    </row>
    <row r="164" spans="1:19" ht="15.75" customHeight="1">
      <c r="A164" s="10"/>
      <c r="B164" s="314" t="s">
        <v>125</v>
      </c>
      <c r="C164" s="315"/>
      <c r="D164" s="315"/>
      <c r="E164" s="315"/>
      <c r="F164" s="316"/>
      <c r="G164" s="13"/>
      <c r="H164" s="10"/>
      <c r="I164" s="10"/>
      <c r="J164" s="19"/>
      <c r="K164" s="10"/>
      <c r="L164" s="12"/>
      <c r="M164" s="12"/>
      <c r="N164" s="12"/>
      <c r="O164" s="10"/>
      <c r="P164" s="10"/>
      <c r="Q164" s="10"/>
      <c r="R164" s="29"/>
    </row>
    <row r="165" spans="1:19" ht="15.75" customHeight="1">
      <c r="A165" s="10"/>
      <c r="B165" s="70"/>
      <c r="C165" s="70"/>
      <c r="D165" s="101"/>
      <c r="E165" s="70"/>
      <c r="F165" s="70"/>
      <c r="G165" s="13"/>
      <c r="H165" s="10"/>
      <c r="I165" s="10"/>
      <c r="J165" s="19"/>
      <c r="K165" s="10"/>
      <c r="L165" s="12"/>
      <c r="M165" s="12"/>
      <c r="N165" s="12"/>
      <c r="O165" s="10"/>
      <c r="P165" s="10"/>
      <c r="Q165" s="10"/>
      <c r="R165" s="29"/>
    </row>
    <row r="166" spans="1:19" ht="15.75" customHeight="1">
      <c r="A166" s="10">
        <v>1</v>
      </c>
      <c r="B166" s="27" t="s">
        <v>117</v>
      </c>
      <c r="C166" s="10"/>
      <c r="D166" s="10"/>
      <c r="E166" s="10"/>
      <c r="F166" s="10"/>
      <c r="G166" s="128"/>
      <c r="H166" s="97"/>
      <c r="I166" s="97"/>
      <c r="J166" s="129">
        <v>1000</v>
      </c>
      <c r="K166" s="97"/>
      <c r="L166" s="97"/>
      <c r="M166" s="124"/>
      <c r="N166" s="124"/>
      <c r="O166" s="10">
        <v>1000</v>
      </c>
      <c r="P166" s="24"/>
      <c r="Q166" s="102">
        <v>29100</v>
      </c>
      <c r="R166" s="29"/>
      <c r="S166" s="10"/>
    </row>
    <row r="167" spans="1:19" ht="15.75" customHeight="1">
      <c r="A167" s="311" t="s">
        <v>129</v>
      </c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3"/>
      <c r="P167" s="10"/>
      <c r="Q167" s="10"/>
      <c r="R167" s="29"/>
    </row>
    <row r="168" spans="1:19" ht="15.75" customHeight="1">
      <c r="A168" s="2" t="s">
        <v>1</v>
      </c>
      <c r="B168" s="3" t="s">
        <v>2</v>
      </c>
      <c r="C168" s="3" t="s">
        <v>3</v>
      </c>
      <c r="D168" s="3"/>
      <c r="E168" s="3"/>
      <c r="F168" s="4"/>
      <c r="G168" s="5" t="s">
        <v>5</v>
      </c>
      <c r="H168" s="6" t="s">
        <v>6</v>
      </c>
      <c r="I168" s="3" t="s">
        <v>7</v>
      </c>
      <c r="J168" s="3" t="s">
        <v>8</v>
      </c>
      <c r="K168" s="3" t="s">
        <v>8</v>
      </c>
      <c r="L168" s="3" t="s">
        <v>9</v>
      </c>
      <c r="M168" s="3" t="s">
        <v>10</v>
      </c>
      <c r="N168" s="3"/>
      <c r="O168" s="7" t="s">
        <v>11</v>
      </c>
      <c r="P168" s="8" t="s">
        <v>12</v>
      </c>
      <c r="Q168" s="9" t="s">
        <v>13</v>
      </c>
      <c r="R168" s="29"/>
    </row>
    <row r="169" spans="1:19" ht="15.75" customHeight="1">
      <c r="A169" s="10"/>
      <c r="B169" s="12">
        <v>29100</v>
      </c>
      <c r="C169" s="10"/>
      <c r="D169" s="10"/>
      <c r="E169" s="10"/>
      <c r="F169" s="10"/>
      <c r="G169" s="10"/>
      <c r="H169" s="10"/>
      <c r="I169" s="10"/>
      <c r="J169" s="14" t="s">
        <v>15</v>
      </c>
      <c r="K169" s="78"/>
      <c r="L169" s="10" t="s">
        <v>33</v>
      </c>
      <c r="M169" s="10"/>
      <c r="N169" s="10"/>
      <c r="O169" s="10"/>
      <c r="P169" s="10">
        <f>SUM(T173)</f>
        <v>0</v>
      </c>
      <c r="Q169" s="15"/>
      <c r="R169" s="29"/>
    </row>
    <row r="170" spans="1:19" ht="15.75" customHeight="1">
      <c r="A170" s="29"/>
      <c r="B170" s="314" t="s">
        <v>65</v>
      </c>
      <c r="C170" s="315"/>
      <c r="D170" s="315"/>
      <c r="E170" s="315"/>
      <c r="F170" s="316"/>
      <c r="G170" s="29"/>
      <c r="H170" s="29"/>
      <c r="I170" s="29"/>
      <c r="J170" s="74"/>
      <c r="K170" s="29"/>
      <c r="L170" s="29"/>
      <c r="M170" s="29"/>
      <c r="N170" s="29"/>
      <c r="O170" s="29"/>
      <c r="P170" s="29" t="s">
        <v>130</v>
      </c>
      <c r="Q170" s="63"/>
      <c r="R170" s="29"/>
    </row>
    <row r="171" spans="1:19" ht="15.75" customHeight="1">
      <c r="A171" s="10">
        <v>1</v>
      </c>
      <c r="B171" s="27" t="s">
        <v>131</v>
      </c>
      <c r="C171" s="10"/>
      <c r="D171" s="10"/>
      <c r="E171" s="10"/>
      <c r="F171" s="10"/>
      <c r="G171" s="128">
        <v>1000</v>
      </c>
      <c r="H171" s="97"/>
      <c r="I171" s="97">
        <v>3000</v>
      </c>
      <c r="J171" s="129"/>
      <c r="K171" s="136"/>
      <c r="L171" s="97"/>
      <c r="M171" s="124"/>
      <c r="N171" s="124"/>
      <c r="O171" s="10">
        <v>4000</v>
      </c>
      <c r="P171" s="29" t="s">
        <v>132</v>
      </c>
      <c r="Q171" s="63"/>
      <c r="R171" s="29"/>
    </row>
    <row r="172" spans="1:19" ht="15.75" customHeight="1">
      <c r="A172" s="10">
        <v>2</v>
      </c>
      <c r="B172" s="29" t="s">
        <v>117</v>
      </c>
      <c r="C172" s="29"/>
      <c r="D172" s="29"/>
      <c r="E172" s="29"/>
      <c r="F172" s="29"/>
      <c r="G172" s="77">
        <v>1400</v>
      </c>
      <c r="H172" s="29"/>
      <c r="I172" s="29">
        <v>3000</v>
      </c>
      <c r="J172" s="68">
        <v>1000</v>
      </c>
      <c r="K172" s="78"/>
      <c r="L172" s="29">
        <v>850</v>
      </c>
      <c r="M172" s="24"/>
      <c r="N172" s="28"/>
      <c r="O172" s="24">
        <v>6250</v>
      </c>
      <c r="P172" s="29"/>
      <c r="Q172" s="63"/>
      <c r="R172" s="29"/>
    </row>
    <row r="173" spans="1:19" ht="15.75" customHeight="1">
      <c r="A173" s="10">
        <v>3</v>
      </c>
      <c r="B173" s="104" t="s">
        <v>133</v>
      </c>
      <c r="C173" s="105"/>
      <c r="D173" s="105"/>
      <c r="E173" s="106"/>
      <c r="F173" s="106"/>
      <c r="G173" s="89"/>
      <c r="H173" s="90"/>
      <c r="I173" s="90"/>
      <c r="J173" s="87">
        <v>650</v>
      </c>
      <c r="K173" s="143"/>
      <c r="L173" s="90"/>
      <c r="M173" s="90"/>
      <c r="N173" s="103" t="s">
        <v>134</v>
      </c>
      <c r="O173" s="90">
        <v>800</v>
      </c>
      <c r="P173" s="29"/>
      <c r="Q173" s="63"/>
      <c r="R173" s="10"/>
    </row>
    <row r="174" spans="1:19" ht="15.75" customHeight="1">
      <c r="A174" s="29">
        <v>4</v>
      </c>
      <c r="B174" s="29" t="s">
        <v>135</v>
      </c>
      <c r="C174" s="29"/>
      <c r="D174" s="29"/>
      <c r="E174" s="29"/>
      <c r="F174" s="29"/>
      <c r="G174" s="77">
        <v>1000</v>
      </c>
      <c r="H174" s="29"/>
      <c r="I174" s="29"/>
      <c r="J174" s="68"/>
      <c r="K174" s="78"/>
      <c r="L174" s="29"/>
      <c r="M174" s="29"/>
      <c r="N174" s="29"/>
      <c r="O174" s="29">
        <v>1000</v>
      </c>
      <c r="P174" s="29"/>
      <c r="Q174" s="63"/>
      <c r="R174" s="10"/>
    </row>
    <row r="175" spans="1:19" ht="15.75" customHeight="1">
      <c r="A175" s="29">
        <v>5</v>
      </c>
      <c r="B175" s="29" t="s">
        <v>136</v>
      </c>
      <c r="C175" s="29"/>
      <c r="D175" s="29"/>
      <c r="E175" s="29"/>
      <c r="F175" s="29"/>
      <c r="G175" s="77">
        <v>600</v>
      </c>
      <c r="H175" s="29"/>
      <c r="I175" s="29"/>
      <c r="J175" s="68"/>
      <c r="K175" s="78"/>
      <c r="L175" s="29"/>
      <c r="M175" s="29"/>
      <c r="N175" s="29"/>
      <c r="O175" s="29">
        <v>600</v>
      </c>
      <c r="P175" s="29"/>
      <c r="Q175" s="63"/>
      <c r="R175" s="10"/>
    </row>
    <row r="176" spans="1:19" ht="15.75" customHeight="1">
      <c r="A176" s="29">
        <v>5</v>
      </c>
      <c r="B176" s="29" t="s">
        <v>137</v>
      </c>
      <c r="C176" s="29"/>
      <c r="D176" s="29"/>
      <c r="E176" s="29"/>
      <c r="F176" s="29"/>
      <c r="G176" s="77"/>
      <c r="H176" s="29"/>
      <c r="I176" s="29"/>
      <c r="J176" s="68">
        <v>1100</v>
      </c>
      <c r="K176" s="78"/>
      <c r="L176" s="29"/>
      <c r="M176" s="29"/>
      <c r="N176" s="29"/>
      <c r="O176" s="29">
        <v>1100</v>
      </c>
      <c r="P176" s="29"/>
      <c r="Q176" s="63"/>
      <c r="R176" s="10"/>
    </row>
    <row r="177" spans="1:18" ht="15.75" customHeight="1">
      <c r="A177" s="29">
        <v>5</v>
      </c>
      <c r="B177" s="29"/>
      <c r="C177" s="29"/>
      <c r="D177" s="29"/>
      <c r="E177" s="29"/>
      <c r="F177" s="29"/>
      <c r="G177" s="77">
        <v>4000</v>
      </c>
      <c r="H177" s="29"/>
      <c r="I177" s="29">
        <v>6000</v>
      </c>
      <c r="J177" s="68">
        <v>2750</v>
      </c>
      <c r="K177" s="79"/>
      <c r="L177" s="29">
        <v>1650</v>
      </c>
      <c r="M177" s="29"/>
      <c r="N177" s="30"/>
      <c r="O177" s="29">
        <v>10250</v>
      </c>
      <c r="P177" s="29">
        <v>39350</v>
      </c>
      <c r="Q177" s="63">
        <v>3500</v>
      </c>
      <c r="R177" s="10"/>
    </row>
    <row r="178" spans="1:18" ht="15.75" customHeight="1">
      <c r="A178" s="311" t="s">
        <v>138</v>
      </c>
      <c r="B178" s="312"/>
      <c r="C178" s="312"/>
      <c r="D178" s="312"/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3"/>
      <c r="P178" s="10"/>
      <c r="Q178" s="10"/>
      <c r="R178" s="10"/>
    </row>
    <row r="179" spans="1:18" ht="15.75" customHeight="1">
      <c r="A179" s="2" t="s">
        <v>1</v>
      </c>
      <c r="B179" s="3" t="s">
        <v>2</v>
      </c>
      <c r="C179" s="3" t="s">
        <v>3</v>
      </c>
      <c r="D179" s="3"/>
      <c r="E179" s="3"/>
      <c r="F179" s="4"/>
      <c r="G179" s="5" t="s">
        <v>5</v>
      </c>
      <c r="H179" s="6" t="s">
        <v>6</v>
      </c>
      <c r="I179" s="3" t="s">
        <v>7</v>
      </c>
      <c r="J179" s="3" t="s">
        <v>8</v>
      </c>
      <c r="K179" s="3" t="s">
        <v>8</v>
      </c>
      <c r="L179" s="3" t="s">
        <v>9</v>
      </c>
      <c r="M179" s="3" t="s">
        <v>10</v>
      </c>
      <c r="N179" s="3"/>
      <c r="O179" s="7" t="s">
        <v>11</v>
      </c>
      <c r="P179" s="8" t="s">
        <v>12</v>
      </c>
      <c r="Q179" s="9" t="s">
        <v>13</v>
      </c>
      <c r="R179" s="10"/>
    </row>
    <row r="180" spans="1:18" ht="15.75" customHeight="1">
      <c r="A180" s="10"/>
      <c r="B180" s="12">
        <v>3500</v>
      </c>
      <c r="C180" s="10"/>
      <c r="D180" s="10"/>
      <c r="E180" s="10"/>
      <c r="F180" s="10"/>
      <c r="G180" s="13"/>
      <c r="H180" s="10"/>
      <c r="I180" s="10"/>
      <c r="J180" s="14" t="s">
        <v>15</v>
      </c>
      <c r="K180" s="78"/>
      <c r="L180" s="10" t="s">
        <v>33</v>
      </c>
      <c r="M180" s="10"/>
      <c r="N180" s="10"/>
      <c r="O180" s="10"/>
      <c r="P180" s="10"/>
      <c r="Q180" s="10"/>
      <c r="R180" s="10"/>
    </row>
    <row r="181" spans="1:18" ht="15.75" customHeight="1">
      <c r="A181" s="10"/>
      <c r="B181" s="314" t="s">
        <v>125</v>
      </c>
      <c r="C181" s="315"/>
      <c r="D181" s="315"/>
      <c r="E181" s="315"/>
      <c r="F181" s="316"/>
      <c r="G181" s="13"/>
      <c r="H181" s="10"/>
      <c r="I181" s="10"/>
      <c r="J181" s="19"/>
      <c r="K181" s="10"/>
      <c r="L181" s="12"/>
      <c r="M181" s="12"/>
      <c r="N181" s="12"/>
      <c r="O181" s="10"/>
      <c r="P181" s="10"/>
      <c r="Q181" s="10"/>
      <c r="R181" s="29"/>
    </row>
    <row r="182" spans="1:18" ht="15.75" customHeight="1">
      <c r="A182" s="10"/>
      <c r="B182" s="70"/>
      <c r="C182" s="70"/>
      <c r="D182" s="101"/>
      <c r="E182" s="70"/>
      <c r="F182" s="70"/>
      <c r="G182" s="13"/>
      <c r="H182" s="10"/>
      <c r="I182" s="10"/>
      <c r="J182" s="19"/>
      <c r="K182" s="10"/>
      <c r="L182" s="12"/>
      <c r="M182" s="12"/>
      <c r="N182" s="12"/>
      <c r="O182" s="10"/>
      <c r="P182" s="10"/>
      <c r="Q182" s="10"/>
      <c r="R182" s="29"/>
    </row>
    <row r="183" spans="1:18" ht="15.75" customHeight="1">
      <c r="A183" s="10">
        <v>1</v>
      </c>
      <c r="B183" s="70" t="s">
        <v>121</v>
      </c>
      <c r="C183" s="70"/>
      <c r="D183" s="101"/>
      <c r="E183" s="70"/>
      <c r="F183" s="70"/>
      <c r="G183" s="13"/>
      <c r="H183" s="10"/>
      <c r="I183" s="10"/>
      <c r="J183" s="19">
        <v>1000</v>
      </c>
      <c r="K183" s="10"/>
      <c r="L183" s="12"/>
      <c r="M183" s="12"/>
      <c r="N183" s="12"/>
      <c r="O183" s="10">
        <v>1000</v>
      </c>
      <c r="P183" s="10"/>
      <c r="Q183" s="10"/>
      <c r="R183" s="29"/>
    </row>
    <row r="184" spans="1:18" ht="15.75" customHeight="1">
      <c r="A184" s="10">
        <v>2</v>
      </c>
      <c r="B184" s="70" t="s">
        <v>139</v>
      </c>
      <c r="C184" s="70"/>
      <c r="D184" s="101"/>
      <c r="E184" s="70"/>
      <c r="F184" s="70"/>
      <c r="G184" s="13"/>
      <c r="H184" s="10"/>
      <c r="I184" s="10"/>
      <c r="J184" s="19">
        <v>650</v>
      </c>
      <c r="K184" s="10"/>
      <c r="L184" s="12"/>
      <c r="M184" s="12"/>
      <c r="N184" s="12" t="s">
        <v>140</v>
      </c>
      <c r="O184" s="10">
        <v>500</v>
      </c>
      <c r="P184" s="10"/>
      <c r="Q184" s="10"/>
      <c r="R184" s="29"/>
    </row>
    <row r="185" spans="1:18" ht="15.75" customHeight="1">
      <c r="A185" s="10">
        <v>3</v>
      </c>
      <c r="B185" s="70" t="s">
        <v>117</v>
      </c>
      <c r="C185" s="70"/>
      <c r="D185" s="101"/>
      <c r="E185" s="70"/>
      <c r="F185" s="70"/>
      <c r="G185" s="13"/>
      <c r="H185" s="10"/>
      <c r="I185" s="10"/>
      <c r="J185" s="19">
        <v>1000</v>
      </c>
      <c r="K185" s="10"/>
      <c r="L185" s="12">
        <v>850</v>
      </c>
      <c r="M185" s="12"/>
      <c r="N185" s="12" t="s">
        <v>141</v>
      </c>
      <c r="O185" s="10">
        <v>1750</v>
      </c>
      <c r="P185" s="10"/>
      <c r="Q185" s="10"/>
      <c r="R185" s="29"/>
    </row>
    <row r="186" spans="1:18" ht="15.75" customHeight="1">
      <c r="A186" s="10">
        <v>4</v>
      </c>
      <c r="B186" s="70" t="s">
        <v>88</v>
      </c>
      <c r="C186" s="70"/>
      <c r="D186" s="101"/>
      <c r="E186" s="70"/>
      <c r="F186" s="70"/>
      <c r="G186" s="13"/>
      <c r="H186" s="10"/>
      <c r="I186" s="10"/>
      <c r="J186" s="19">
        <v>1000</v>
      </c>
      <c r="K186" s="10"/>
      <c r="L186" s="12"/>
      <c r="M186" s="12"/>
      <c r="N186" s="12"/>
      <c r="O186" s="10">
        <v>1000</v>
      </c>
      <c r="P186" s="10"/>
      <c r="Q186" s="10"/>
      <c r="R186" s="29"/>
    </row>
    <row r="187" spans="1:18" ht="15.75" customHeight="1">
      <c r="A187" s="10">
        <v>4</v>
      </c>
      <c r="B187" s="27"/>
      <c r="C187" s="21"/>
      <c r="D187" s="21"/>
      <c r="E187" s="22"/>
      <c r="F187" s="22"/>
      <c r="G187" s="23"/>
      <c r="H187" s="24"/>
      <c r="I187" s="24"/>
      <c r="J187" s="86"/>
      <c r="K187" s="126"/>
      <c r="L187" s="24"/>
      <c r="M187" s="24"/>
      <c r="N187" s="26"/>
      <c r="O187" s="24"/>
      <c r="P187" s="24"/>
      <c r="Q187" s="102"/>
      <c r="R187" s="29"/>
    </row>
    <row r="188" spans="1:18" ht="15.75" customHeight="1">
      <c r="A188" s="31"/>
      <c r="B188" s="32"/>
      <c r="C188" s="33">
        <f t="shared" ref="C188:D188" si="32">SUM(C187)</f>
        <v>0</v>
      </c>
      <c r="D188" s="33">
        <f t="shared" si="32"/>
        <v>0</v>
      </c>
      <c r="E188" s="33"/>
      <c r="F188" s="33"/>
      <c r="G188" s="49">
        <f>SUM(G187)</f>
        <v>0</v>
      </c>
      <c r="H188" s="33"/>
      <c r="I188" s="33">
        <f>SUM(I187)</f>
        <v>0</v>
      </c>
      <c r="J188" s="35">
        <v>3650</v>
      </c>
      <c r="K188" s="80">
        <f t="shared" ref="K188:M188" si="33">SUM(K187)</f>
        <v>0</v>
      </c>
      <c r="L188" s="33">
        <f t="shared" si="33"/>
        <v>0</v>
      </c>
      <c r="M188" s="33">
        <f t="shared" si="33"/>
        <v>0</v>
      </c>
      <c r="N188" s="33"/>
      <c r="O188" s="33">
        <v>4250</v>
      </c>
      <c r="P188" s="33">
        <f>SUM(P187)</f>
        <v>0</v>
      </c>
      <c r="Q188" s="69">
        <v>7750</v>
      </c>
      <c r="R188" s="29"/>
    </row>
    <row r="189" spans="1:18" ht="15.75" customHeight="1">
      <c r="A189" s="311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3"/>
      <c r="P189" s="10"/>
      <c r="Q189" s="10"/>
      <c r="R189" s="10"/>
    </row>
    <row r="190" spans="1:18" ht="15.75" customHeight="1">
      <c r="A190" s="2" t="s">
        <v>1</v>
      </c>
      <c r="B190" s="3" t="s">
        <v>2</v>
      </c>
      <c r="C190" s="3" t="s">
        <v>3</v>
      </c>
      <c r="D190" s="3"/>
      <c r="E190" s="3"/>
      <c r="F190" s="4"/>
      <c r="G190" s="5"/>
      <c r="H190" s="3"/>
      <c r="I190" s="3" t="s">
        <v>7</v>
      </c>
      <c r="J190" s="3" t="s">
        <v>8</v>
      </c>
      <c r="K190" s="3" t="s">
        <v>8</v>
      </c>
      <c r="L190" s="3" t="s">
        <v>9</v>
      </c>
      <c r="M190" s="3" t="s">
        <v>10</v>
      </c>
      <c r="N190" s="3"/>
      <c r="O190" s="7" t="s">
        <v>11</v>
      </c>
      <c r="P190" s="8" t="s">
        <v>12</v>
      </c>
      <c r="Q190" s="9" t="s">
        <v>13</v>
      </c>
      <c r="R190" s="10"/>
    </row>
    <row r="191" spans="1:18" ht="15.75" customHeight="1">
      <c r="A191" s="10"/>
      <c r="B191" s="12"/>
      <c r="C191" s="10"/>
      <c r="D191" s="10"/>
      <c r="E191" s="10"/>
      <c r="F191" s="10"/>
      <c r="G191" s="13"/>
      <c r="H191" s="10"/>
      <c r="I191" s="10"/>
      <c r="J191" s="14" t="s">
        <v>15</v>
      </c>
      <c r="K191" s="52"/>
      <c r="L191" s="10" t="s">
        <v>142</v>
      </c>
      <c r="M191" s="10"/>
      <c r="N191" s="10"/>
      <c r="O191" s="10"/>
      <c r="P191" s="10"/>
      <c r="Q191" s="10"/>
      <c r="R191" s="10"/>
    </row>
    <row r="192" spans="1:18" ht="15.75" customHeight="1">
      <c r="A192" s="10"/>
      <c r="B192" s="314"/>
      <c r="C192" s="315"/>
      <c r="D192" s="315"/>
      <c r="E192" s="315"/>
      <c r="F192" s="316"/>
      <c r="G192" s="13"/>
      <c r="H192" s="10"/>
      <c r="I192" s="10"/>
      <c r="J192" s="19"/>
      <c r="K192" s="10"/>
      <c r="L192" s="12"/>
      <c r="M192" s="12"/>
      <c r="N192" s="12"/>
      <c r="O192" s="10"/>
      <c r="P192" s="10"/>
      <c r="Q192" s="10"/>
      <c r="R192" s="29"/>
    </row>
    <row r="193" spans="1:18" ht="15.75" customHeight="1">
      <c r="A193" s="10"/>
      <c r="B193" s="70"/>
      <c r="C193" s="70"/>
      <c r="D193" s="101"/>
      <c r="E193" s="70"/>
      <c r="F193" s="70"/>
      <c r="G193" s="13"/>
      <c r="H193" s="10"/>
      <c r="I193" s="10"/>
      <c r="J193" s="19"/>
      <c r="K193" s="10"/>
      <c r="L193" s="12"/>
      <c r="M193" s="12"/>
      <c r="N193" s="12"/>
      <c r="O193" s="10"/>
      <c r="P193" s="10"/>
      <c r="Q193" s="10"/>
      <c r="R193" s="29"/>
    </row>
    <row r="194" spans="1:18" ht="15.75" customHeight="1">
      <c r="A194" s="10">
        <v>1</v>
      </c>
      <c r="B194" s="27"/>
      <c r="C194" s="21"/>
      <c r="D194" s="21"/>
      <c r="E194" s="22"/>
      <c r="F194" s="22"/>
      <c r="G194" s="23"/>
      <c r="H194" s="24"/>
      <c r="I194" s="24"/>
      <c r="J194" s="25"/>
      <c r="K194" s="24"/>
      <c r="L194" s="24"/>
      <c r="M194" s="24"/>
      <c r="N194" s="26"/>
      <c r="O194" s="24"/>
      <c r="P194" s="24"/>
      <c r="Q194" s="102"/>
      <c r="R194" s="29"/>
    </row>
    <row r="195" spans="1:18" ht="15.75" customHeight="1">
      <c r="A195" s="10">
        <v>2</v>
      </c>
      <c r="B195" s="27"/>
      <c r="C195" s="21"/>
      <c r="D195" s="21"/>
      <c r="E195" s="22"/>
      <c r="F195" s="22"/>
      <c r="G195" s="23"/>
      <c r="H195" s="24"/>
      <c r="I195" s="24"/>
      <c r="J195" s="25"/>
      <c r="K195" s="24"/>
      <c r="L195" s="24"/>
      <c r="M195" s="24"/>
      <c r="N195" s="28"/>
      <c r="O195" s="24"/>
      <c r="P195" s="24"/>
      <c r="Q195" s="102"/>
      <c r="R195" s="29"/>
    </row>
    <row r="196" spans="1:18" ht="15.75" customHeight="1">
      <c r="A196" s="10">
        <v>3</v>
      </c>
      <c r="B196" s="27"/>
      <c r="C196" s="21"/>
      <c r="D196" s="21"/>
      <c r="E196" s="22"/>
      <c r="F196" s="22"/>
      <c r="G196" s="23"/>
      <c r="H196" s="24"/>
      <c r="I196" s="24"/>
      <c r="J196" s="25"/>
      <c r="K196" s="24"/>
      <c r="L196" s="24"/>
      <c r="M196" s="24"/>
      <c r="N196" s="28"/>
      <c r="O196" s="24"/>
      <c r="P196" s="24"/>
      <c r="Q196" s="102"/>
      <c r="R196" s="29"/>
    </row>
    <row r="197" spans="1:18" ht="15.75" customHeight="1">
      <c r="A197" s="29">
        <v>4</v>
      </c>
      <c r="B197" s="27"/>
      <c r="C197" s="21"/>
      <c r="D197" s="21"/>
      <c r="E197" s="22"/>
      <c r="F197" s="22"/>
      <c r="G197" s="23"/>
      <c r="H197" s="24"/>
      <c r="I197" s="24"/>
      <c r="J197" s="25"/>
      <c r="K197" s="24"/>
      <c r="L197" s="24"/>
      <c r="M197" s="24"/>
      <c r="N197" s="90"/>
      <c r="O197" s="24"/>
      <c r="P197" s="29"/>
      <c r="Q197" s="29"/>
      <c r="R197" s="29"/>
    </row>
    <row r="198" spans="1:18" ht="15.75" customHeight="1">
      <c r="A198" s="29">
        <v>5</v>
      </c>
      <c r="B198" s="29"/>
      <c r="C198" s="29"/>
      <c r="D198" s="29"/>
      <c r="E198" s="29"/>
      <c r="F198" s="29"/>
      <c r="G198" s="77"/>
      <c r="H198" s="79"/>
      <c r="I198" s="29"/>
      <c r="J198" s="68"/>
      <c r="K198" s="79"/>
      <c r="L198" s="29"/>
      <c r="M198" s="29"/>
      <c r="N198" s="30"/>
      <c r="O198" s="29"/>
      <c r="P198" s="29"/>
      <c r="Q198" s="29"/>
      <c r="R198" s="10"/>
    </row>
    <row r="199" spans="1:18" ht="15.75" customHeight="1">
      <c r="A199" s="29">
        <v>6</v>
      </c>
      <c r="B199" s="29"/>
      <c r="C199" s="29"/>
      <c r="D199" s="29"/>
      <c r="E199" s="29"/>
      <c r="F199" s="29"/>
      <c r="G199" s="77"/>
      <c r="H199" s="79"/>
      <c r="I199" s="29"/>
      <c r="J199" s="68"/>
      <c r="K199" s="79"/>
      <c r="L199" s="29"/>
      <c r="M199" s="29"/>
      <c r="N199" s="30"/>
      <c r="O199" s="29"/>
      <c r="P199" s="29"/>
      <c r="Q199" s="29"/>
      <c r="R199" s="10"/>
    </row>
    <row r="200" spans="1:18" ht="15.75" customHeight="1">
      <c r="A200" s="31"/>
      <c r="B200" s="33"/>
      <c r="C200" s="33"/>
      <c r="D200" s="33"/>
      <c r="E200" s="33" t="e">
        <f>SUM(#REF!)</f>
        <v>#REF!</v>
      </c>
      <c r="F200" s="33"/>
      <c r="G200" s="34"/>
      <c r="H200" s="33"/>
      <c r="I200" s="33"/>
      <c r="J200" s="100"/>
      <c r="K200" s="36"/>
      <c r="L200" s="33"/>
      <c r="M200" s="33"/>
      <c r="N200" s="33"/>
      <c r="O200" s="33"/>
      <c r="P200" s="33"/>
      <c r="Q200" s="69"/>
      <c r="R200" s="29"/>
    </row>
    <row r="201" spans="1:18" ht="15.75" customHeight="1">
      <c r="A201" s="311"/>
      <c r="B201" s="312"/>
      <c r="C201" s="312"/>
      <c r="D201" s="312"/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3"/>
      <c r="P201" s="10"/>
      <c r="Q201" s="10"/>
      <c r="R201" s="10"/>
    </row>
    <row r="202" spans="1:18" ht="15.75" customHeight="1">
      <c r="A202" s="2" t="s">
        <v>1</v>
      </c>
      <c r="B202" s="3" t="s">
        <v>2</v>
      </c>
      <c r="C202" s="3" t="s">
        <v>3</v>
      </c>
      <c r="D202" s="3"/>
      <c r="E202" s="3"/>
      <c r="F202" s="4"/>
      <c r="G202" s="5"/>
      <c r="H202" s="3"/>
      <c r="I202" s="3" t="s">
        <v>7</v>
      </c>
      <c r="J202" s="3" t="s">
        <v>8</v>
      </c>
      <c r="K202" s="3" t="s">
        <v>8</v>
      </c>
      <c r="L202" s="3" t="s">
        <v>9</v>
      </c>
      <c r="M202" s="3" t="s">
        <v>10</v>
      </c>
      <c r="N202" s="3"/>
      <c r="O202" s="7" t="s">
        <v>11</v>
      </c>
      <c r="P202" s="8" t="s">
        <v>12</v>
      </c>
      <c r="Q202" s="9" t="s">
        <v>13</v>
      </c>
      <c r="R202" s="10"/>
    </row>
    <row r="203" spans="1:18" ht="15.75" customHeight="1">
      <c r="A203" s="10"/>
      <c r="B203" s="12"/>
      <c r="C203" s="10"/>
      <c r="D203" s="10"/>
      <c r="E203" s="10"/>
      <c r="F203" s="10"/>
      <c r="G203" s="13"/>
      <c r="H203" s="10"/>
      <c r="I203" s="10"/>
      <c r="J203" s="14" t="s">
        <v>15</v>
      </c>
      <c r="K203" s="52"/>
      <c r="L203" s="10" t="s">
        <v>33</v>
      </c>
      <c r="M203" s="10"/>
      <c r="N203" s="10"/>
      <c r="O203" s="10"/>
      <c r="P203" s="10"/>
      <c r="Q203" s="10"/>
      <c r="R203" s="10"/>
    </row>
    <row r="204" spans="1:18" ht="15.75" customHeight="1">
      <c r="A204" s="10"/>
      <c r="B204" s="314"/>
      <c r="C204" s="315"/>
      <c r="D204" s="315"/>
      <c r="E204" s="315"/>
      <c r="F204" s="316"/>
      <c r="G204" s="13"/>
      <c r="H204" s="10"/>
      <c r="I204" s="10"/>
      <c r="J204" s="19"/>
      <c r="K204" s="10"/>
      <c r="L204" s="12"/>
      <c r="M204" s="12"/>
      <c r="N204" s="12"/>
      <c r="O204" s="10"/>
      <c r="P204" s="10"/>
      <c r="Q204" s="10"/>
      <c r="R204" s="29"/>
    </row>
    <row r="205" spans="1:18" ht="15.75" customHeight="1">
      <c r="A205" s="10"/>
      <c r="B205" s="70"/>
      <c r="C205" s="70"/>
      <c r="D205" s="101"/>
      <c r="E205" s="70"/>
      <c r="F205" s="70"/>
      <c r="G205" s="13"/>
      <c r="H205" s="10"/>
      <c r="I205" s="10"/>
      <c r="J205" s="19"/>
      <c r="K205" s="10"/>
      <c r="L205" s="12"/>
      <c r="M205" s="12"/>
      <c r="N205" s="12"/>
      <c r="O205" s="10"/>
      <c r="P205" s="10"/>
      <c r="Q205" s="10"/>
      <c r="R205" s="29"/>
    </row>
    <row r="206" spans="1:18" ht="15.75" customHeight="1">
      <c r="A206" s="10">
        <v>1</v>
      </c>
      <c r="B206" s="27"/>
      <c r="C206" s="10"/>
      <c r="D206" s="10"/>
      <c r="E206" s="10"/>
      <c r="F206" s="10"/>
      <c r="G206" s="128"/>
      <c r="H206" s="97"/>
      <c r="I206" s="97"/>
      <c r="J206" s="129"/>
      <c r="K206" s="97"/>
      <c r="L206" s="97"/>
      <c r="M206" s="124"/>
      <c r="N206" s="124"/>
      <c r="O206" s="10"/>
      <c r="P206" s="24"/>
      <c r="Q206" s="102"/>
      <c r="R206" s="29"/>
    </row>
    <row r="207" spans="1:18" ht="15.75" customHeight="1">
      <c r="A207" s="10">
        <v>2</v>
      </c>
      <c r="B207" s="16"/>
      <c r="C207" s="10"/>
      <c r="D207" s="10"/>
      <c r="E207" s="10"/>
      <c r="F207" s="10"/>
      <c r="G207" s="75"/>
      <c r="H207" s="10"/>
      <c r="I207" s="10"/>
      <c r="J207" s="41"/>
      <c r="K207" s="53"/>
      <c r="L207" s="10"/>
      <c r="M207" s="10"/>
      <c r="N207" s="54"/>
      <c r="O207" s="10"/>
      <c r="P207" s="24"/>
      <c r="Q207" s="102"/>
      <c r="R207" s="29"/>
    </row>
    <row r="208" spans="1:18" ht="15.75" customHeight="1">
      <c r="A208" s="31"/>
      <c r="B208" s="32"/>
      <c r="C208" s="33">
        <f t="shared" ref="C208:D208" si="34">SUM(C206:C207)</f>
        <v>0</v>
      </c>
      <c r="D208" s="33">
        <f t="shared" si="34"/>
        <v>0</v>
      </c>
      <c r="E208" s="33"/>
      <c r="F208" s="33"/>
      <c r="G208" s="49">
        <f>SUM(G206:G207)</f>
        <v>0</v>
      </c>
      <c r="H208" s="33"/>
      <c r="I208" s="33"/>
      <c r="J208" s="35">
        <f>SUM(J206:J207)</f>
        <v>0</v>
      </c>
      <c r="K208" s="36"/>
      <c r="L208" s="33">
        <f t="shared" ref="L208:M208" si="35">SUM(L206:L207)</f>
        <v>0</v>
      </c>
      <c r="M208" s="33">
        <f t="shared" si="35"/>
        <v>0</v>
      </c>
      <c r="N208" s="33"/>
      <c r="O208" s="33">
        <f t="shared" ref="O208:P208" si="36">SUM(O206:O207)</f>
        <v>0</v>
      </c>
      <c r="P208" s="33">
        <f t="shared" si="36"/>
        <v>0</v>
      </c>
      <c r="Q208" s="69">
        <f>B203-P208+O208</f>
        <v>0</v>
      </c>
      <c r="R208" s="29"/>
    </row>
    <row r="209" spans="1:18" ht="15.75" customHeight="1">
      <c r="A209" s="29"/>
      <c r="B209" s="111"/>
      <c r="C209" s="29"/>
      <c r="D209" s="29"/>
      <c r="E209" s="29"/>
      <c r="F209" s="29"/>
      <c r="G209" s="66"/>
      <c r="H209" s="29"/>
      <c r="I209" s="29"/>
      <c r="J209" s="74"/>
      <c r="K209" s="74"/>
      <c r="L209" s="10"/>
      <c r="M209" s="30"/>
      <c r="N209" s="29"/>
      <c r="O209" s="29"/>
      <c r="P209" s="29"/>
      <c r="Q209" s="29"/>
      <c r="R209" s="29"/>
    </row>
    <row r="210" spans="1:18" ht="15.75" customHeight="1">
      <c r="J210" s="110" t="s">
        <v>15</v>
      </c>
      <c r="K210" s="110"/>
      <c r="L210" s="110"/>
      <c r="M210" s="110"/>
      <c r="N210" s="110" t="s">
        <v>76</v>
      </c>
      <c r="O210" s="110" t="s">
        <v>77</v>
      </c>
      <c r="P210" s="110"/>
      <c r="Q210" s="110"/>
    </row>
    <row r="211" spans="1:18" ht="15.75" customHeight="1"/>
    <row r="212" spans="1:18" ht="15.75" customHeight="1"/>
    <row r="213" spans="1:18" ht="15.75" customHeight="1"/>
    <row r="214" spans="1:18" ht="15.75" customHeight="1"/>
    <row r="215" spans="1:18" ht="15.75" customHeight="1"/>
    <row r="216" spans="1:18" ht="15.75" customHeight="1"/>
    <row r="217" spans="1:18" ht="15.75" customHeight="1"/>
    <row r="218" spans="1:18" ht="15.75" customHeight="1"/>
    <row r="219" spans="1:18" ht="15.75" customHeight="1"/>
    <row r="220" spans="1:18" ht="15.75" customHeight="1"/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204:F204"/>
    <mergeCell ref="B147:F147"/>
    <mergeCell ref="A151:O151"/>
    <mergeCell ref="B154:F154"/>
    <mergeCell ref="A161:O161"/>
    <mergeCell ref="B164:F164"/>
    <mergeCell ref="A167:O167"/>
    <mergeCell ref="B170:F170"/>
    <mergeCell ref="A178:O178"/>
    <mergeCell ref="B181:F181"/>
    <mergeCell ref="A189:O189"/>
    <mergeCell ref="B192:F192"/>
    <mergeCell ref="A201:O201"/>
    <mergeCell ref="A122:O122"/>
    <mergeCell ref="B125:F125"/>
    <mergeCell ref="A133:O133"/>
    <mergeCell ref="B136:F136"/>
    <mergeCell ref="A144:O144"/>
    <mergeCell ref="B93:F93"/>
    <mergeCell ref="A101:O101"/>
    <mergeCell ref="B104:F104"/>
    <mergeCell ref="A113:O113"/>
    <mergeCell ref="B116:F116"/>
    <mergeCell ref="N76:R76"/>
    <mergeCell ref="B77:F77"/>
    <mergeCell ref="A86:O86"/>
    <mergeCell ref="N88:R88"/>
    <mergeCell ref="B89:F89"/>
    <mergeCell ref="B56:F56"/>
    <mergeCell ref="A63:O63"/>
    <mergeCell ref="N65:R65"/>
    <mergeCell ref="B66:F66"/>
    <mergeCell ref="A74:O74"/>
    <mergeCell ref="A42:O42"/>
    <mergeCell ref="N44:R44"/>
    <mergeCell ref="B45:F45"/>
    <mergeCell ref="A53:O53"/>
    <mergeCell ref="N55:R55"/>
    <mergeCell ref="M23:Q23"/>
    <mergeCell ref="B24:F24"/>
    <mergeCell ref="A32:O32"/>
    <mergeCell ref="N34:R34"/>
    <mergeCell ref="B35:F35"/>
    <mergeCell ref="A1:O1"/>
    <mergeCell ref="B4:F4"/>
    <mergeCell ref="A11:O11"/>
    <mergeCell ref="B14:F14"/>
    <mergeCell ref="A21:O2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sqref="A1:O1"/>
    </sheetView>
  </sheetViews>
  <sheetFormatPr defaultColWidth="14.42578125" defaultRowHeight="15" customHeight="1"/>
  <cols>
    <col min="1" max="1" width="6.140625" customWidth="1"/>
    <col min="2" max="2" width="15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8.7109375" customWidth="1"/>
    <col min="8" max="8" width="9.5703125" customWidth="1"/>
    <col min="9" max="9" width="8.5703125" customWidth="1"/>
    <col min="10" max="10" width="10.28515625" customWidth="1"/>
    <col min="11" max="11" width="10.140625" customWidth="1"/>
    <col min="12" max="12" width="13.28515625" customWidth="1"/>
    <col min="13" max="13" width="10.140625" customWidth="1"/>
    <col min="14" max="14" width="11.42578125" customWidth="1"/>
    <col min="15" max="15" width="12.140625" customWidth="1"/>
    <col min="16" max="16" width="11.140625" customWidth="1"/>
    <col min="17" max="17" width="12.7109375" customWidth="1"/>
    <col min="18" max="18" width="7.42578125" customWidth="1"/>
    <col min="19" max="32" width="8.7109375" customWidth="1"/>
  </cols>
  <sheetData>
    <row r="1" spans="1:32" ht="15.75">
      <c r="A1" s="317" t="s">
        <v>143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9"/>
      <c r="P1" s="1"/>
    </row>
    <row r="2" spans="1:32" ht="45">
      <c r="A2" s="2" t="s">
        <v>1</v>
      </c>
      <c r="B2" s="3" t="s">
        <v>2</v>
      </c>
      <c r="C2" s="3" t="s">
        <v>3</v>
      </c>
      <c r="D2" s="3" t="s">
        <v>4</v>
      </c>
      <c r="E2" s="3"/>
      <c r="F2" s="4"/>
      <c r="G2" s="5"/>
      <c r="H2" s="3"/>
      <c r="I2" s="3" t="s">
        <v>7</v>
      </c>
      <c r="J2" s="3" t="s">
        <v>8</v>
      </c>
      <c r="K2" s="3" t="s">
        <v>144</v>
      </c>
      <c r="L2" s="3" t="s">
        <v>9</v>
      </c>
      <c r="M2" s="3" t="s">
        <v>10</v>
      </c>
      <c r="N2" s="6" t="s">
        <v>6</v>
      </c>
      <c r="O2" s="7" t="s">
        <v>11</v>
      </c>
      <c r="P2" s="8" t="s">
        <v>12</v>
      </c>
      <c r="Q2" s="9" t="s">
        <v>13</v>
      </c>
      <c r="R2" s="10" t="s">
        <v>14</v>
      </c>
      <c r="S2" s="11">
        <f>O15+O29+O43+O51+O63+O77+O93+O104+O117+O129+O170+O180+O189+O200+O212+O222+O243+O259+O284+O307+O319+O337</f>
        <v>322350</v>
      </c>
      <c r="T2" s="11">
        <f>E29+E43++E63+E77+E93+E104+E117+E129+E180+E200+E212+E222+E259+E289+E307+E319+E337</f>
        <v>70800</v>
      </c>
      <c r="U2" s="11">
        <f>I29++I43+I63+I77+I93+I104+I117+I129+I180+I200+I212+I222+I259+I289+I307+I319</f>
        <v>120000</v>
      </c>
      <c r="W2" s="11" t="e">
        <f>SUM(#REF!+O15+#REF!+#REF!+#REF!+#REF!+#REF!+O93+#REF!+#REF!+#REF!+#REF!+#REF!+#REF!+#REF!+#REF!+#REF!+#REF!+#REF!+#REF!+O243+O259)</f>
        <v>#REF!</v>
      </c>
    </row>
    <row r="3" spans="1:32">
      <c r="A3" s="10"/>
      <c r="B3" s="12"/>
      <c r="C3" s="10"/>
      <c r="D3" s="10"/>
      <c r="E3" s="10"/>
      <c r="F3" s="10"/>
      <c r="G3" s="13"/>
      <c r="H3" s="10"/>
      <c r="I3" s="10"/>
      <c r="J3" s="14" t="s">
        <v>15</v>
      </c>
      <c r="K3" s="10"/>
      <c r="L3" s="10" t="s">
        <v>72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29"/>
      <c r="B4" s="314"/>
      <c r="C4" s="315"/>
      <c r="D4" s="315"/>
      <c r="E4" s="315"/>
      <c r="F4" s="316"/>
      <c r="G4" s="13"/>
      <c r="H4" s="10"/>
      <c r="I4" s="10"/>
      <c r="J4" s="19"/>
      <c r="K4" s="10"/>
      <c r="L4" s="12"/>
      <c r="M4" s="12"/>
      <c r="N4" s="12"/>
      <c r="O4" s="10"/>
      <c r="P4" s="10"/>
      <c r="Q4" s="10"/>
      <c r="R4" s="10"/>
    </row>
    <row r="5" spans="1:32">
      <c r="A5" s="10">
        <v>1</v>
      </c>
      <c r="B5" s="27"/>
      <c r="C5" s="10"/>
      <c r="D5" s="10"/>
      <c r="E5" s="10"/>
      <c r="F5" s="10"/>
      <c r="G5" s="128"/>
      <c r="H5" s="97"/>
      <c r="I5" s="97"/>
      <c r="J5" s="129"/>
      <c r="K5" s="97"/>
      <c r="L5" s="97"/>
      <c r="M5" s="124"/>
      <c r="N5" s="10"/>
      <c r="O5" s="10"/>
      <c r="P5" s="10"/>
      <c r="Q5" s="10"/>
      <c r="R5" s="10"/>
    </row>
    <row r="6" spans="1:32">
      <c r="A6" s="10">
        <v>2</v>
      </c>
      <c r="B6" s="29"/>
      <c r="C6" s="29"/>
      <c r="D6" s="29"/>
      <c r="E6" s="29"/>
      <c r="F6" s="29"/>
      <c r="G6" s="77"/>
      <c r="H6" s="79"/>
      <c r="I6" s="29"/>
      <c r="J6" s="68"/>
      <c r="K6" s="79"/>
      <c r="L6" s="29"/>
      <c r="M6" s="29"/>
      <c r="N6" s="30"/>
      <c r="O6" s="29"/>
      <c r="P6" s="16"/>
      <c r="Q6" s="16"/>
      <c r="R6" s="10"/>
    </row>
    <row r="7" spans="1:32">
      <c r="A7" s="31"/>
      <c r="B7" s="32"/>
      <c r="C7" s="32">
        <f t="shared" ref="C7:E7" si="0">SUM(C3:C6)</f>
        <v>0</v>
      </c>
      <c r="D7" s="33">
        <f t="shared" si="0"/>
        <v>0</v>
      </c>
      <c r="E7" s="33">
        <f t="shared" si="0"/>
        <v>0</v>
      </c>
      <c r="F7" s="33"/>
      <c r="G7" s="34">
        <f>SUM(G3:G6)</f>
        <v>0</v>
      </c>
      <c r="H7" s="33"/>
      <c r="I7" s="33">
        <f t="shared" ref="I7:J7" si="1">SUM(I3:I6)</f>
        <v>0</v>
      </c>
      <c r="J7" s="35">
        <f t="shared" si="1"/>
        <v>0</v>
      </c>
      <c r="K7" s="36"/>
      <c r="L7" s="33">
        <f>SUM(L3:L6)</f>
        <v>0</v>
      </c>
      <c r="M7" s="37"/>
      <c r="N7" s="33"/>
      <c r="O7" s="33"/>
      <c r="P7" s="38">
        <f>SUM(P5:P6)</f>
        <v>0</v>
      </c>
      <c r="Q7" s="39"/>
      <c r="R7" s="29"/>
    </row>
    <row r="8" spans="1:32" ht="15.75">
      <c r="A8" s="317" t="s">
        <v>145</v>
      </c>
      <c r="B8" s="318"/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9"/>
      <c r="P8" s="1"/>
    </row>
    <row r="9" spans="1:32" ht="45">
      <c r="A9" s="2" t="s">
        <v>1</v>
      </c>
      <c r="B9" s="3" t="s">
        <v>2</v>
      </c>
      <c r="C9" s="3" t="s">
        <v>3</v>
      </c>
      <c r="D9" s="3" t="s">
        <v>4</v>
      </c>
      <c r="E9" s="3"/>
      <c r="F9" s="4"/>
      <c r="G9" s="5"/>
      <c r="H9" s="3"/>
      <c r="I9" s="3" t="s">
        <v>7</v>
      </c>
      <c r="J9" s="3" t="s">
        <v>8</v>
      </c>
      <c r="K9" s="3" t="s">
        <v>8</v>
      </c>
      <c r="L9" s="3" t="s">
        <v>9</v>
      </c>
      <c r="M9" s="3" t="s">
        <v>10</v>
      </c>
      <c r="N9" s="6" t="s">
        <v>6</v>
      </c>
      <c r="O9" s="7" t="s">
        <v>11</v>
      </c>
      <c r="P9" s="8" t="s">
        <v>12</v>
      </c>
      <c r="Q9" s="40" t="s">
        <v>13</v>
      </c>
      <c r="R9" s="10" t="s">
        <v>14</v>
      </c>
    </row>
    <row r="10" spans="1:32">
      <c r="A10" s="10"/>
      <c r="B10" s="12">
        <v>7750</v>
      </c>
      <c r="C10" s="10"/>
      <c r="D10" s="10"/>
      <c r="E10" s="10"/>
      <c r="F10" s="10"/>
      <c r="G10" s="10"/>
      <c r="H10" s="10"/>
      <c r="I10" s="10"/>
      <c r="J10" s="14" t="s">
        <v>15</v>
      </c>
      <c r="K10" s="78"/>
      <c r="L10" s="10" t="s">
        <v>72</v>
      </c>
      <c r="M10" s="320"/>
      <c r="N10" s="315"/>
      <c r="O10" s="315"/>
      <c r="P10" s="315"/>
      <c r="Q10" s="316"/>
      <c r="R10" s="10"/>
    </row>
    <row r="11" spans="1:32">
      <c r="A11" s="10"/>
      <c r="B11" s="314" t="s">
        <v>125</v>
      </c>
      <c r="C11" s="315"/>
      <c r="D11" s="315"/>
      <c r="E11" s="315"/>
      <c r="F11" s="316"/>
      <c r="G11" s="10"/>
      <c r="H11" s="10"/>
      <c r="I11" s="10"/>
      <c r="J11" s="41"/>
      <c r="K11" s="10"/>
      <c r="L11" s="10"/>
      <c r="M11" s="10"/>
      <c r="N11" s="10"/>
      <c r="O11" s="10"/>
      <c r="P11" s="10"/>
      <c r="Q11" s="15"/>
      <c r="R11" s="10"/>
    </row>
    <row r="12" spans="1:32">
      <c r="A12" s="10"/>
      <c r="B12" s="42"/>
      <c r="C12" s="43"/>
      <c r="D12" s="43"/>
      <c r="E12" s="43"/>
      <c r="F12" s="44"/>
      <c r="G12" s="13"/>
      <c r="H12" s="10"/>
      <c r="I12" s="10"/>
      <c r="J12" s="45"/>
      <c r="K12" s="10"/>
      <c r="L12" s="10"/>
      <c r="M12" s="12"/>
      <c r="N12" s="12"/>
      <c r="O12" s="10"/>
      <c r="P12" s="10"/>
      <c r="Q12" s="10"/>
      <c r="R12" s="10"/>
    </row>
    <row r="13" spans="1:32">
      <c r="A13" s="10">
        <v>1</v>
      </c>
      <c r="B13" s="29" t="s">
        <v>117</v>
      </c>
      <c r="C13" s="29"/>
      <c r="D13" s="29"/>
      <c r="E13" s="29"/>
      <c r="F13" s="29"/>
      <c r="G13" s="77"/>
      <c r="H13" s="29"/>
      <c r="I13" s="29"/>
      <c r="J13" s="87">
        <v>1000</v>
      </c>
      <c r="K13" s="78"/>
      <c r="L13" s="29">
        <v>850</v>
      </c>
      <c r="M13" s="29"/>
      <c r="N13" s="30"/>
      <c r="O13" s="29">
        <v>1850</v>
      </c>
      <c r="P13" s="10"/>
      <c r="Q13" s="10"/>
      <c r="R13" s="10"/>
    </row>
    <row r="14" spans="1:32">
      <c r="A14" s="10">
        <v>2</v>
      </c>
      <c r="B14" s="20"/>
      <c r="C14" s="29"/>
      <c r="D14" s="29"/>
      <c r="E14" s="29"/>
      <c r="F14" s="29"/>
      <c r="G14" s="77"/>
      <c r="H14" s="29"/>
      <c r="I14" s="29"/>
      <c r="J14" s="25"/>
      <c r="K14" s="126"/>
      <c r="L14" s="24"/>
      <c r="M14" s="29"/>
      <c r="N14" s="30"/>
      <c r="O14" s="29"/>
      <c r="P14" s="10"/>
      <c r="Q14" s="10"/>
      <c r="R14" s="10"/>
    </row>
    <row r="15" spans="1:32">
      <c r="A15" s="31"/>
      <c r="B15" s="33"/>
      <c r="C15" s="48">
        <f t="shared" ref="C15:D15" si="2">SUM(C13:C14)</f>
        <v>0</v>
      </c>
      <c r="D15" s="48">
        <f t="shared" si="2"/>
        <v>0</v>
      </c>
      <c r="E15" s="33">
        <v>1000</v>
      </c>
      <c r="F15" s="49">
        <f t="shared" ref="F15:G15" si="3">SUM(F13:F14)</f>
        <v>0</v>
      </c>
      <c r="G15" s="34">
        <f t="shared" si="3"/>
        <v>0</v>
      </c>
      <c r="H15" s="33"/>
      <c r="I15" s="33">
        <f>SUM(I12:I14)</f>
        <v>0</v>
      </c>
      <c r="J15" s="134">
        <f t="shared" ref="J15:M15" si="4">SUM(J13:J14)</f>
        <v>1000</v>
      </c>
      <c r="K15" s="80">
        <f t="shared" si="4"/>
        <v>0</v>
      </c>
      <c r="L15" s="33">
        <f t="shared" si="4"/>
        <v>850</v>
      </c>
      <c r="M15" s="33">
        <f t="shared" si="4"/>
        <v>0</v>
      </c>
      <c r="N15" s="33"/>
      <c r="O15" s="33">
        <f>SUM(O12:O14)</f>
        <v>1850</v>
      </c>
      <c r="P15" s="33">
        <f>SUM(P13:P14)</f>
        <v>0</v>
      </c>
      <c r="Q15" s="51">
        <v>9600</v>
      </c>
      <c r="R15" s="12">
        <f>SUM(R12:R14)</f>
        <v>0</v>
      </c>
    </row>
    <row r="16" spans="1:32" ht="15.75">
      <c r="A16" s="317" t="s">
        <v>146</v>
      </c>
      <c r="B16" s="318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9"/>
      <c r="P16" s="1"/>
    </row>
    <row r="17" spans="1:32" ht="45">
      <c r="A17" s="2" t="s">
        <v>1</v>
      </c>
      <c r="B17" s="3" t="s">
        <v>2</v>
      </c>
      <c r="C17" s="3" t="s">
        <v>3</v>
      </c>
      <c r="D17" s="3" t="s">
        <v>4</v>
      </c>
      <c r="E17" s="3" t="s">
        <v>36</v>
      </c>
      <c r="F17" s="4"/>
      <c r="G17" s="5"/>
      <c r="H17" s="3"/>
      <c r="I17" s="3" t="s">
        <v>7</v>
      </c>
      <c r="J17" s="3" t="s">
        <v>8</v>
      </c>
      <c r="K17" s="3" t="s">
        <v>8</v>
      </c>
      <c r="L17" s="3" t="s">
        <v>9</v>
      </c>
      <c r="M17" s="3" t="s">
        <v>10</v>
      </c>
      <c r="N17" s="6" t="s">
        <v>6</v>
      </c>
      <c r="O17" s="7" t="s">
        <v>11</v>
      </c>
      <c r="P17" s="8" t="s">
        <v>12</v>
      </c>
      <c r="Q17" s="40" t="s">
        <v>13</v>
      </c>
      <c r="R17" s="10" t="s">
        <v>14</v>
      </c>
    </row>
    <row r="18" spans="1:32">
      <c r="A18" s="10"/>
      <c r="B18" s="51">
        <v>9600</v>
      </c>
      <c r="C18" s="10"/>
      <c r="D18" s="10"/>
      <c r="E18" s="10"/>
      <c r="F18" s="10"/>
      <c r="G18" s="13"/>
      <c r="H18" s="10"/>
      <c r="I18" s="10"/>
      <c r="J18" s="14" t="s">
        <v>15</v>
      </c>
      <c r="K18" s="78"/>
      <c r="L18" s="10" t="s">
        <v>72</v>
      </c>
      <c r="M18" s="10"/>
      <c r="N18" s="320"/>
      <c r="O18" s="315"/>
      <c r="P18" s="315"/>
      <c r="Q18" s="315"/>
      <c r="R18" s="316"/>
    </row>
    <row r="19" spans="1:32">
      <c r="A19" s="10"/>
      <c r="B19" s="314" t="s">
        <v>125</v>
      </c>
      <c r="C19" s="315"/>
      <c r="D19" s="315"/>
      <c r="E19" s="315"/>
      <c r="F19" s="316"/>
      <c r="G19" s="13"/>
      <c r="H19" s="10"/>
      <c r="I19" s="10"/>
      <c r="J19" s="53"/>
      <c r="K19" s="10"/>
      <c r="L19" s="10"/>
      <c r="M19" s="10"/>
      <c r="N19" s="10"/>
      <c r="O19" s="10"/>
      <c r="P19" s="10"/>
      <c r="Q19" s="15"/>
      <c r="R19" s="10"/>
    </row>
    <row r="20" spans="1:32">
      <c r="A20" s="16">
        <v>1</v>
      </c>
      <c r="B20" s="29" t="s">
        <v>131</v>
      </c>
      <c r="C20" s="29"/>
      <c r="D20" s="29"/>
      <c r="E20" s="29">
        <v>1000</v>
      </c>
      <c r="F20" s="29"/>
      <c r="G20" s="77"/>
      <c r="H20" s="29"/>
      <c r="I20" s="29">
        <v>3000</v>
      </c>
      <c r="J20" s="87"/>
      <c r="K20" s="78"/>
      <c r="L20" s="29"/>
      <c r="M20" s="29"/>
      <c r="N20" s="30"/>
      <c r="O20" s="29">
        <v>4000</v>
      </c>
      <c r="P20" s="16"/>
      <c r="Q20" s="55"/>
      <c r="R20" s="16"/>
    </row>
    <row r="21" spans="1:32" ht="15.75" customHeight="1">
      <c r="A21" s="16">
        <v>2</v>
      </c>
      <c r="B21" s="29" t="s">
        <v>117</v>
      </c>
      <c r="C21" s="29"/>
      <c r="D21" s="29"/>
      <c r="E21" s="29">
        <v>1000</v>
      </c>
      <c r="F21" s="29"/>
      <c r="G21" s="77"/>
      <c r="H21" s="29"/>
      <c r="I21" s="29">
        <v>3000</v>
      </c>
      <c r="J21" s="87"/>
      <c r="K21" s="78"/>
      <c r="L21" s="29">
        <v>850</v>
      </c>
      <c r="M21" s="29"/>
      <c r="N21" s="30"/>
      <c r="O21" s="29">
        <v>4850</v>
      </c>
      <c r="P21" s="16"/>
      <c r="Q21" s="55"/>
      <c r="R21" s="16"/>
    </row>
    <row r="22" spans="1:32" ht="15.75" customHeight="1">
      <c r="A22" s="16">
        <v>3</v>
      </c>
      <c r="B22" s="29" t="s">
        <v>121</v>
      </c>
      <c r="C22" s="29"/>
      <c r="D22" s="29"/>
      <c r="E22" s="29">
        <v>1600</v>
      </c>
      <c r="F22" s="29"/>
      <c r="G22" s="77"/>
      <c r="H22" s="29"/>
      <c r="I22" s="29"/>
      <c r="J22" s="87"/>
      <c r="K22" s="78"/>
      <c r="L22" s="29"/>
      <c r="M22" s="29"/>
      <c r="N22" s="30"/>
      <c r="O22" s="29">
        <v>1600</v>
      </c>
      <c r="P22" s="16">
        <v>22000</v>
      </c>
      <c r="Q22" s="55" t="s">
        <v>147</v>
      </c>
      <c r="R22" s="16"/>
    </row>
    <row r="23" spans="1:32" ht="15.75" customHeight="1">
      <c r="A23" s="16">
        <v>4</v>
      </c>
      <c r="B23" s="29" t="s">
        <v>148</v>
      </c>
      <c r="C23" s="29"/>
      <c r="D23" s="29"/>
      <c r="E23" s="29">
        <v>1000</v>
      </c>
      <c r="F23" s="29"/>
      <c r="G23" s="77"/>
      <c r="H23" s="29"/>
      <c r="I23" s="29"/>
      <c r="J23" s="87"/>
      <c r="K23" s="78"/>
      <c r="L23" s="29"/>
      <c r="M23" s="29"/>
      <c r="N23" s="30"/>
      <c r="O23" s="29">
        <v>1000</v>
      </c>
      <c r="P23" s="16"/>
      <c r="Q23" s="55" t="s">
        <v>149</v>
      </c>
      <c r="R23" s="16"/>
    </row>
    <row r="24" spans="1:32" ht="15.75" customHeight="1">
      <c r="A24" s="16">
        <v>5</v>
      </c>
      <c r="B24" s="29" t="s">
        <v>150</v>
      </c>
      <c r="C24" s="29"/>
      <c r="D24" s="29"/>
      <c r="E24" s="29">
        <v>1000</v>
      </c>
      <c r="F24" s="29"/>
      <c r="G24" s="77"/>
      <c r="H24" s="29"/>
      <c r="I24" s="29"/>
      <c r="J24" s="87"/>
      <c r="K24" s="78"/>
      <c r="L24" s="29"/>
      <c r="M24" s="29"/>
      <c r="N24" s="30"/>
      <c r="O24" s="29">
        <v>1000</v>
      </c>
      <c r="P24" s="16"/>
      <c r="Q24" s="55"/>
      <c r="R24" s="16"/>
    </row>
    <row r="25" spans="1:32" ht="15.75" customHeight="1">
      <c r="A25" s="16"/>
      <c r="B25" s="29"/>
      <c r="C25" s="29"/>
      <c r="D25" s="29"/>
      <c r="E25" s="29"/>
      <c r="F25" s="29"/>
      <c r="G25" s="77"/>
      <c r="H25" s="29"/>
      <c r="I25" s="29"/>
      <c r="J25" s="87"/>
      <c r="K25" s="78"/>
      <c r="L25" s="29"/>
      <c r="M25" s="29"/>
      <c r="N25" s="30"/>
      <c r="O25" s="29"/>
      <c r="P25" s="16"/>
      <c r="Q25" s="55"/>
      <c r="R25" s="16"/>
    </row>
    <row r="26" spans="1:32" ht="15.75" customHeight="1">
      <c r="A26" s="16"/>
      <c r="B26" s="29"/>
      <c r="C26" s="29"/>
      <c r="D26" s="29"/>
      <c r="E26" s="29"/>
      <c r="F26" s="29"/>
      <c r="G26" s="77"/>
      <c r="H26" s="29"/>
      <c r="I26" s="29"/>
      <c r="J26" s="87"/>
      <c r="K26" s="78"/>
      <c r="L26" s="29"/>
      <c r="M26" s="29"/>
      <c r="N26" s="30"/>
      <c r="O26" s="29"/>
      <c r="P26" s="16"/>
      <c r="Q26" s="55"/>
      <c r="R26" s="16"/>
    </row>
    <row r="27" spans="1:32" ht="15.75" customHeight="1">
      <c r="A27" s="10"/>
      <c r="B27" s="10"/>
      <c r="C27" s="10"/>
      <c r="D27" s="10"/>
      <c r="E27" s="10"/>
      <c r="F27" s="10"/>
      <c r="G27" s="13"/>
      <c r="H27" s="10"/>
      <c r="I27" s="10"/>
      <c r="J27" s="47"/>
      <c r="K27" s="53"/>
      <c r="L27" s="10"/>
      <c r="M27" s="10"/>
      <c r="N27" s="54"/>
      <c r="O27" s="10"/>
      <c r="P27" s="10"/>
      <c r="Q27" s="55"/>
      <c r="R27" s="10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customHeight="1">
      <c r="A28" s="29"/>
      <c r="B28" s="29"/>
      <c r="C28" s="10"/>
      <c r="D28" s="10"/>
      <c r="E28" s="10"/>
      <c r="F28" s="10"/>
      <c r="G28" s="13"/>
      <c r="H28" s="10"/>
      <c r="I28" s="29"/>
      <c r="J28" s="74"/>
      <c r="K28" s="29"/>
      <c r="L28" s="29"/>
      <c r="M28" s="29"/>
      <c r="N28" s="54"/>
      <c r="O28" s="10"/>
      <c r="P28" s="29"/>
      <c r="Q28" s="63"/>
      <c r="R28" s="10"/>
    </row>
    <row r="29" spans="1:32" ht="15.75" customHeight="1">
      <c r="A29" s="56"/>
      <c r="B29" s="57"/>
      <c r="C29" s="58">
        <f t="shared" ref="C29:D29" si="5">SUM(C20:C28)</f>
        <v>0</v>
      </c>
      <c r="D29" s="33">
        <f t="shared" si="5"/>
        <v>0</v>
      </c>
      <c r="E29" s="33">
        <v>5600</v>
      </c>
      <c r="F29" s="33"/>
      <c r="G29" s="34">
        <f>SUM(G20:G28)</f>
        <v>0</v>
      </c>
      <c r="H29" s="33"/>
      <c r="I29" s="33">
        <f t="shared" ref="I29:M29" si="6">SUM(I20:I28)</f>
        <v>6000</v>
      </c>
      <c r="J29" s="35">
        <f t="shared" si="6"/>
        <v>0</v>
      </c>
      <c r="K29" s="36">
        <f t="shared" si="6"/>
        <v>0</v>
      </c>
      <c r="L29" s="33">
        <f t="shared" si="6"/>
        <v>850</v>
      </c>
      <c r="M29" s="33">
        <f t="shared" si="6"/>
        <v>0</v>
      </c>
      <c r="N29" s="33"/>
      <c r="O29" s="33">
        <f t="shared" ref="O29:P29" si="7">SUM(O20:O28)</f>
        <v>12450</v>
      </c>
      <c r="P29" s="33">
        <f t="shared" si="7"/>
        <v>22000</v>
      </c>
      <c r="Q29" s="51">
        <f>B18+O29-P22</f>
        <v>50</v>
      </c>
      <c r="R29" s="10"/>
      <c r="S29" s="10"/>
      <c r="T29" s="10"/>
    </row>
    <row r="30" spans="1:32" ht="15.75" customHeight="1">
      <c r="A30" s="311" t="s">
        <v>151</v>
      </c>
      <c r="B30" s="312"/>
      <c r="C30" s="312"/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3"/>
      <c r="P30" s="33"/>
      <c r="Q30" s="40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>
      <c r="A31" s="2" t="s">
        <v>1</v>
      </c>
      <c r="B31" s="3" t="s">
        <v>2</v>
      </c>
      <c r="C31" s="3" t="s">
        <v>3</v>
      </c>
      <c r="D31" s="3" t="s">
        <v>4</v>
      </c>
      <c r="E31" s="3" t="s">
        <v>152</v>
      </c>
      <c r="F31" s="4"/>
      <c r="G31" s="5"/>
      <c r="H31" s="3"/>
      <c r="I31" s="3" t="s">
        <v>7</v>
      </c>
      <c r="J31" s="3" t="s">
        <v>8</v>
      </c>
      <c r="K31" s="3" t="s">
        <v>8</v>
      </c>
      <c r="L31" s="3" t="s">
        <v>9</v>
      </c>
      <c r="M31" s="3" t="s">
        <v>10</v>
      </c>
      <c r="N31" s="6" t="s">
        <v>6</v>
      </c>
      <c r="O31" s="7" t="s">
        <v>11</v>
      </c>
      <c r="P31" s="8" t="s">
        <v>12</v>
      </c>
      <c r="Q31" s="40" t="s">
        <v>13</v>
      </c>
      <c r="R31" s="10" t="s">
        <v>14</v>
      </c>
    </row>
    <row r="32" spans="1:32" ht="15.75" customHeight="1">
      <c r="A32" s="10"/>
      <c r="B32" s="12">
        <v>50</v>
      </c>
      <c r="C32" s="10"/>
      <c r="D32" s="10"/>
      <c r="E32" s="10"/>
      <c r="F32" s="10"/>
      <c r="G32" s="10"/>
      <c r="H32" s="10"/>
      <c r="I32" s="10"/>
      <c r="J32" s="14" t="s">
        <v>15</v>
      </c>
      <c r="K32" s="10"/>
      <c r="L32" s="10" t="s">
        <v>72</v>
      </c>
      <c r="M32" s="10"/>
      <c r="N32" s="320"/>
      <c r="O32" s="315"/>
      <c r="P32" s="315"/>
      <c r="Q32" s="315"/>
      <c r="R32" s="316"/>
    </row>
    <row r="33" spans="1:32" ht="15.75" customHeight="1">
      <c r="A33" s="16"/>
      <c r="B33" s="314" t="s">
        <v>125</v>
      </c>
      <c r="C33" s="315"/>
      <c r="D33" s="315"/>
      <c r="E33" s="315"/>
      <c r="F33" s="316"/>
      <c r="G33" s="10"/>
      <c r="H33" s="10"/>
      <c r="I33" s="10"/>
      <c r="J33" s="53"/>
      <c r="K33" s="10"/>
      <c r="L33" s="10"/>
      <c r="M33" s="10"/>
      <c r="N33" s="10"/>
      <c r="O33" s="10"/>
      <c r="P33" s="10"/>
      <c r="Q33" s="15"/>
      <c r="R33" s="1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customHeight="1">
      <c r="A34" s="10">
        <v>1</v>
      </c>
      <c r="B34" s="20" t="s">
        <v>133</v>
      </c>
      <c r="C34" s="29"/>
      <c r="D34" s="29"/>
      <c r="E34" s="29"/>
      <c r="F34" s="29"/>
      <c r="G34" s="77"/>
      <c r="H34" s="29"/>
      <c r="I34" s="29"/>
      <c r="J34" s="25">
        <v>650</v>
      </c>
      <c r="K34" s="24"/>
      <c r="L34" s="24"/>
      <c r="M34" s="29"/>
      <c r="N34" s="30"/>
      <c r="O34" s="29">
        <v>650</v>
      </c>
      <c r="P34" s="16"/>
      <c r="Q34" s="55"/>
      <c r="R34" s="16"/>
    </row>
    <row r="35" spans="1:32" ht="15.75" customHeight="1">
      <c r="A35" s="29">
        <v>2</v>
      </c>
      <c r="B35" s="20" t="s">
        <v>117</v>
      </c>
      <c r="C35" s="10"/>
      <c r="D35" s="10"/>
      <c r="E35" s="10"/>
      <c r="F35" s="10"/>
      <c r="G35" s="13"/>
      <c r="H35" s="10"/>
      <c r="I35" s="10"/>
      <c r="J35" s="47">
        <v>1000</v>
      </c>
      <c r="K35" s="10"/>
      <c r="L35" s="10">
        <v>850</v>
      </c>
      <c r="M35" s="12"/>
      <c r="N35" s="54"/>
      <c r="O35" s="10">
        <v>1850</v>
      </c>
      <c r="P35" s="10"/>
      <c r="Q35" s="15"/>
      <c r="R35" s="10"/>
    </row>
    <row r="36" spans="1:32" ht="15.75" customHeight="1">
      <c r="A36" s="29">
        <v>3</v>
      </c>
      <c r="B36" s="10" t="s">
        <v>131</v>
      </c>
      <c r="C36" s="10"/>
      <c r="D36" s="10"/>
      <c r="E36" s="10">
        <v>1000</v>
      </c>
      <c r="F36" s="10"/>
      <c r="G36" s="13"/>
      <c r="H36" s="10"/>
      <c r="I36" s="10">
        <v>3000</v>
      </c>
      <c r="J36" s="47"/>
      <c r="K36" s="10"/>
      <c r="L36" s="10"/>
      <c r="M36" s="10"/>
      <c r="N36" s="54"/>
      <c r="O36" s="10">
        <v>4000</v>
      </c>
      <c r="P36" s="29"/>
      <c r="Q36" s="63"/>
      <c r="R36" s="10"/>
    </row>
    <row r="37" spans="1:32" ht="15.75" customHeight="1">
      <c r="A37" s="10">
        <v>4</v>
      </c>
      <c r="B37" s="29" t="s">
        <v>153</v>
      </c>
      <c r="C37" s="29"/>
      <c r="D37" s="29"/>
      <c r="E37" s="29">
        <v>2000</v>
      </c>
      <c r="F37" s="66"/>
      <c r="G37" s="66"/>
      <c r="H37" s="29"/>
      <c r="I37" s="29">
        <v>3000</v>
      </c>
      <c r="J37" s="68"/>
      <c r="K37" s="29"/>
      <c r="L37" s="29">
        <v>250</v>
      </c>
      <c r="M37" s="29"/>
      <c r="N37" s="30"/>
      <c r="O37" s="29">
        <v>5250</v>
      </c>
      <c r="P37" s="29"/>
      <c r="Q37" s="63"/>
      <c r="R37" s="29"/>
    </row>
    <row r="38" spans="1:32" ht="15.75" customHeight="1">
      <c r="A38" s="29">
        <v>5</v>
      </c>
      <c r="B38" s="29" t="s">
        <v>117</v>
      </c>
      <c r="C38" s="10"/>
      <c r="D38" s="10"/>
      <c r="E38" s="10">
        <v>1000</v>
      </c>
      <c r="F38" s="10"/>
      <c r="G38" s="13"/>
      <c r="H38" s="10"/>
      <c r="I38" s="29">
        <v>3000</v>
      </c>
      <c r="J38" s="68"/>
      <c r="K38" s="29"/>
      <c r="L38" s="29"/>
      <c r="M38" s="29"/>
      <c r="N38" s="54"/>
      <c r="O38" s="10">
        <v>4000</v>
      </c>
      <c r="P38" s="29"/>
      <c r="Q38" s="63"/>
      <c r="R38" s="29"/>
    </row>
    <row r="39" spans="1:32" ht="15.75" customHeight="1">
      <c r="A39" s="29">
        <v>6</v>
      </c>
      <c r="B39" s="29"/>
      <c r="C39" s="10"/>
      <c r="D39" s="10"/>
      <c r="E39" s="10"/>
      <c r="F39" s="41"/>
      <c r="G39" s="13"/>
      <c r="H39" s="10"/>
      <c r="I39" s="10"/>
      <c r="J39" s="41"/>
      <c r="K39" s="10"/>
      <c r="L39" s="10"/>
      <c r="M39" s="10"/>
      <c r="N39" s="121"/>
      <c r="O39" s="10"/>
      <c r="P39" s="29"/>
      <c r="Q39" s="63"/>
      <c r="R39" s="29"/>
    </row>
    <row r="40" spans="1:32" ht="15.75" customHeight="1">
      <c r="A40" s="29">
        <v>7</v>
      </c>
      <c r="B40" s="29"/>
      <c r="C40" s="21"/>
      <c r="D40" s="21"/>
      <c r="E40" s="22"/>
      <c r="F40" s="22"/>
      <c r="G40" s="46"/>
      <c r="H40" s="24"/>
      <c r="I40" s="24"/>
      <c r="J40" s="25"/>
      <c r="K40" s="24"/>
      <c r="L40" s="24"/>
      <c r="M40" s="29"/>
      <c r="N40" s="54"/>
      <c r="O40" s="10"/>
      <c r="P40" s="29"/>
      <c r="Q40" s="63"/>
      <c r="R40" s="29"/>
    </row>
    <row r="41" spans="1:32" ht="15.75" customHeight="1">
      <c r="A41" s="29"/>
      <c r="B41" s="29"/>
      <c r="C41" s="29"/>
      <c r="D41" s="29"/>
      <c r="E41" s="29"/>
      <c r="F41" s="66"/>
      <c r="G41" s="66"/>
      <c r="H41" s="29"/>
      <c r="I41" s="29"/>
      <c r="J41" s="68"/>
      <c r="K41" s="29"/>
      <c r="L41" s="29"/>
      <c r="M41" s="29"/>
      <c r="N41" s="30"/>
      <c r="O41" s="29"/>
      <c r="P41" s="29"/>
      <c r="Q41" s="63"/>
      <c r="R41" s="29"/>
    </row>
    <row r="42" spans="1:32" ht="15.75" customHeight="1">
      <c r="A42" s="29"/>
      <c r="B42" s="29"/>
      <c r="C42" s="29"/>
      <c r="D42" s="29"/>
      <c r="E42" s="29"/>
      <c r="F42" s="66"/>
      <c r="G42" s="66"/>
      <c r="H42" s="29"/>
      <c r="I42" s="29"/>
      <c r="J42" s="68"/>
      <c r="K42" s="29"/>
      <c r="L42" s="29"/>
      <c r="M42" s="29"/>
      <c r="N42" s="29"/>
      <c r="O42" s="29"/>
      <c r="P42" s="29"/>
      <c r="Q42" s="63"/>
      <c r="R42" s="29"/>
    </row>
    <row r="43" spans="1:32" ht="15.75" customHeight="1">
      <c r="A43" s="31"/>
      <c r="B43" s="33"/>
      <c r="C43" s="33">
        <f t="shared" ref="C43:D43" si="8">SUM(C33:C42)</f>
        <v>0</v>
      </c>
      <c r="D43" s="33">
        <f t="shared" si="8"/>
        <v>0</v>
      </c>
      <c r="E43" s="33">
        <v>4000</v>
      </c>
      <c r="F43" s="34">
        <f>SUM(F33:F42)</f>
        <v>0</v>
      </c>
      <c r="G43" s="34">
        <f>SUM(G34:G42)</f>
        <v>0</v>
      </c>
      <c r="H43" s="33"/>
      <c r="I43" s="33">
        <f t="shared" ref="I43:J43" si="9">SUM(I33:I42)</f>
        <v>9000</v>
      </c>
      <c r="J43" s="35">
        <f t="shared" si="9"/>
        <v>1650</v>
      </c>
      <c r="K43" s="33"/>
      <c r="L43" s="33">
        <f t="shared" ref="L43:M43" si="10">SUM(L33:L42)</f>
        <v>1100</v>
      </c>
      <c r="M43" s="33">
        <f t="shared" si="10"/>
        <v>0</v>
      </c>
      <c r="N43" s="33"/>
      <c r="O43" s="33">
        <f t="shared" ref="O43:P43" si="11">SUM(O33:O42)</f>
        <v>15750</v>
      </c>
      <c r="P43" s="33">
        <f t="shared" si="11"/>
        <v>0</v>
      </c>
      <c r="Q43" s="51">
        <f>B32-P43+O43</f>
        <v>15800</v>
      </c>
      <c r="R43" s="3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</row>
    <row r="44" spans="1:32" ht="15.75" customHeight="1">
      <c r="A44" s="311" t="s">
        <v>154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3"/>
      <c r="P44" s="33"/>
      <c r="Q44" s="72"/>
      <c r="R44" s="73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5.75" customHeight="1">
      <c r="A45" s="2" t="s">
        <v>1</v>
      </c>
      <c r="B45" s="3" t="s">
        <v>2</v>
      </c>
      <c r="C45" s="3" t="s">
        <v>3</v>
      </c>
      <c r="D45" s="3"/>
      <c r="E45" s="3"/>
      <c r="F45" s="4"/>
      <c r="G45" s="5"/>
      <c r="H45" s="3"/>
      <c r="I45" s="3" t="s">
        <v>7</v>
      </c>
      <c r="J45" s="3" t="s">
        <v>8</v>
      </c>
      <c r="K45" s="3" t="s">
        <v>8</v>
      </c>
      <c r="L45" s="3" t="s">
        <v>9</v>
      </c>
      <c r="M45" s="3" t="s">
        <v>10</v>
      </c>
      <c r="N45" s="6" t="s">
        <v>6</v>
      </c>
      <c r="O45" s="7" t="s">
        <v>11</v>
      </c>
      <c r="P45" s="8" t="s">
        <v>12</v>
      </c>
      <c r="Q45" s="40" t="s">
        <v>13</v>
      </c>
      <c r="R45" s="10" t="s">
        <v>14</v>
      </c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ht="15.75" customHeight="1">
      <c r="A46" s="10"/>
      <c r="B46" s="12">
        <v>15800</v>
      </c>
      <c r="C46" s="10"/>
      <c r="D46" s="10"/>
      <c r="E46" s="10"/>
      <c r="F46" s="10"/>
      <c r="G46" s="10"/>
      <c r="H46" s="10"/>
      <c r="I46" s="10"/>
      <c r="J46" s="14" t="s">
        <v>15</v>
      </c>
      <c r="K46" s="53"/>
      <c r="L46" s="10" t="s">
        <v>33</v>
      </c>
      <c r="M46" s="10"/>
      <c r="N46" s="320"/>
      <c r="O46" s="315"/>
      <c r="P46" s="315"/>
      <c r="Q46" s="315"/>
      <c r="R46" s="316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ht="15.75" customHeight="1">
      <c r="A47" s="10"/>
      <c r="B47" s="314" t="s">
        <v>125</v>
      </c>
      <c r="C47" s="315"/>
      <c r="D47" s="315"/>
      <c r="E47" s="315"/>
      <c r="F47" s="316"/>
      <c r="G47" s="10"/>
      <c r="H47" s="10"/>
      <c r="I47" s="10"/>
      <c r="J47" s="53"/>
      <c r="K47" s="10"/>
      <c r="L47" s="10"/>
      <c r="M47" s="10"/>
      <c r="N47" s="10"/>
      <c r="O47" s="10"/>
      <c r="P47" s="10"/>
      <c r="Q47" s="15"/>
      <c r="R47" s="10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ht="15.75" customHeight="1">
      <c r="A48" s="10"/>
      <c r="B48" s="70"/>
      <c r="C48" s="70"/>
      <c r="D48" s="70"/>
      <c r="E48" s="70"/>
      <c r="F48" s="70"/>
      <c r="G48" s="10"/>
      <c r="H48" s="10"/>
      <c r="I48" s="10"/>
      <c r="J48" s="53"/>
      <c r="K48" s="10"/>
      <c r="L48" s="10"/>
      <c r="M48" s="10"/>
      <c r="N48" s="10"/>
      <c r="O48" s="10"/>
      <c r="P48" s="10"/>
      <c r="Q48" s="15"/>
      <c r="R48" s="10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ht="15.75" customHeight="1">
      <c r="A49" s="10">
        <v>1</v>
      </c>
      <c r="B49" s="16" t="s">
        <v>121</v>
      </c>
      <c r="C49" s="10"/>
      <c r="D49" s="10"/>
      <c r="E49" s="10"/>
      <c r="F49" s="41"/>
      <c r="G49" s="13"/>
      <c r="H49" s="10"/>
      <c r="I49" s="10"/>
      <c r="J49" s="41">
        <v>1000</v>
      </c>
      <c r="K49" s="53"/>
      <c r="L49" s="10"/>
      <c r="M49" s="71"/>
      <c r="N49" s="71"/>
      <c r="O49" s="55">
        <v>1000</v>
      </c>
      <c r="P49" s="16"/>
      <c r="Q49" s="55"/>
      <c r="R49" s="16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ht="15.75" customHeight="1">
      <c r="A50" s="16">
        <v>2</v>
      </c>
      <c r="B50" s="29" t="s">
        <v>117</v>
      </c>
      <c r="C50" s="10"/>
      <c r="D50" s="10"/>
      <c r="E50" s="10"/>
      <c r="F50" s="41"/>
      <c r="G50" s="13"/>
      <c r="H50" s="10"/>
      <c r="I50" s="10"/>
      <c r="J50" s="41"/>
      <c r="K50" s="10"/>
      <c r="L50" s="10">
        <v>850</v>
      </c>
      <c r="M50" s="10"/>
      <c r="N50" s="54"/>
      <c r="O50" s="10">
        <v>850</v>
      </c>
      <c r="P50" s="16"/>
      <c r="Q50" s="55"/>
      <c r="R50" s="16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ht="15.75" customHeight="1">
      <c r="A51" s="31"/>
      <c r="B51" s="33"/>
      <c r="C51" s="48">
        <f t="shared" ref="C51:G51" si="12">SUM(C49:C50)</f>
        <v>0</v>
      </c>
      <c r="D51" s="48">
        <f t="shared" si="12"/>
        <v>0</v>
      </c>
      <c r="E51" s="33">
        <f t="shared" si="12"/>
        <v>0</v>
      </c>
      <c r="F51" s="34">
        <f t="shared" si="12"/>
        <v>0</v>
      </c>
      <c r="G51" s="34">
        <f t="shared" si="12"/>
        <v>0</v>
      </c>
      <c r="H51" s="33"/>
      <c r="I51" s="33">
        <f t="shared" ref="I51:L51" si="13">SUM(I49:I50)</f>
        <v>0</v>
      </c>
      <c r="J51" s="35">
        <f t="shared" si="13"/>
        <v>1000</v>
      </c>
      <c r="K51" s="80">
        <f t="shared" si="13"/>
        <v>0</v>
      </c>
      <c r="L51" s="48">
        <f t="shared" si="13"/>
        <v>850</v>
      </c>
      <c r="M51" s="33"/>
      <c r="N51" s="37"/>
      <c r="O51" s="48">
        <f t="shared" ref="O51:P51" si="14">SUM(O49:O50)</f>
        <v>1850</v>
      </c>
      <c r="P51" s="33">
        <f t="shared" si="14"/>
        <v>0</v>
      </c>
      <c r="Q51" s="51">
        <f>B46-P51+O51</f>
        <v>17650</v>
      </c>
      <c r="R51" s="81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ht="17.25" customHeight="1">
      <c r="A52" s="311" t="s">
        <v>155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3"/>
      <c r="P52" s="33"/>
      <c r="Q52" s="69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50.25" customHeight="1">
      <c r="A53" s="2" t="s">
        <v>1</v>
      </c>
      <c r="B53" s="3" t="s">
        <v>2</v>
      </c>
      <c r="C53" s="3" t="s">
        <v>3</v>
      </c>
      <c r="D53" s="3" t="s">
        <v>4</v>
      </c>
      <c r="E53" s="3" t="s">
        <v>152</v>
      </c>
      <c r="F53" s="4"/>
      <c r="G53" s="5"/>
      <c r="H53" s="3"/>
      <c r="I53" s="3" t="s">
        <v>7</v>
      </c>
      <c r="J53" s="3" t="s">
        <v>8</v>
      </c>
      <c r="K53" s="3" t="s">
        <v>8</v>
      </c>
      <c r="L53" s="3" t="s">
        <v>9</v>
      </c>
      <c r="M53" s="3" t="s">
        <v>10</v>
      </c>
      <c r="N53" s="6" t="s">
        <v>6</v>
      </c>
      <c r="O53" s="7" t="s">
        <v>11</v>
      </c>
      <c r="P53" s="8" t="s">
        <v>12</v>
      </c>
      <c r="Q53" s="40" t="s">
        <v>13</v>
      </c>
      <c r="R53" s="7"/>
    </row>
    <row r="54" spans="1:32" ht="15.75" customHeight="1">
      <c r="A54" s="10"/>
      <c r="B54" s="12">
        <v>17650</v>
      </c>
      <c r="C54" s="10"/>
      <c r="D54" s="10"/>
      <c r="E54" s="10"/>
      <c r="F54" s="10"/>
      <c r="G54" s="10"/>
      <c r="H54" s="10"/>
      <c r="I54" s="10"/>
      <c r="J54" s="14" t="s">
        <v>15</v>
      </c>
      <c r="K54" s="78"/>
      <c r="L54" s="10" t="s">
        <v>33</v>
      </c>
      <c r="M54" s="10"/>
      <c r="N54" s="320"/>
      <c r="O54" s="315"/>
      <c r="P54" s="315"/>
      <c r="Q54" s="315"/>
      <c r="R54" s="316"/>
    </row>
    <row r="55" spans="1:32" ht="15.75" customHeight="1">
      <c r="A55" s="10"/>
      <c r="B55" s="314" t="s">
        <v>16</v>
      </c>
      <c r="C55" s="315"/>
      <c r="D55" s="315"/>
      <c r="E55" s="315"/>
      <c r="F55" s="316"/>
      <c r="G55" s="10"/>
      <c r="H55" s="10"/>
      <c r="I55" s="10"/>
      <c r="J55" s="53"/>
      <c r="K55" s="10"/>
      <c r="L55" s="10"/>
      <c r="M55" s="10"/>
      <c r="N55" s="10"/>
      <c r="O55" s="10"/>
      <c r="P55" s="10"/>
      <c r="Q55" s="15"/>
      <c r="R55" s="10"/>
    </row>
    <row r="56" spans="1:32" ht="15.75" customHeight="1">
      <c r="A56" s="10"/>
      <c r="B56" s="70"/>
      <c r="C56" s="70"/>
      <c r="D56" s="70"/>
      <c r="E56" s="70"/>
      <c r="F56" s="70"/>
      <c r="G56" s="10"/>
      <c r="H56" s="10"/>
      <c r="I56" s="10"/>
      <c r="J56" s="53"/>
      <c r="K56" s="10"/>
      <c r="L56" s="10"/>
      <c r="M56" s="10"/>
      <c r="N56" s="10"/>
      <c r="O56" s="10"/>
      <c r="P56" s="10"/>
      <c r="Q56" s="15"/>
      <c r="R56" s="10"/>
    </row>
    <row r="57" spans="1:32" ht="15.75" customHeight="1">
      <c r="A57" s="16">
        <v>1</v>
      </c>
      <c r="B57" s="29" t="s">
        <v>131</v>
      </c>
      <c r="C57" s="29"/>
      <c r="D57" s="29"/>
      <c r="E57" s="29">
        <v>1000</v>
      </c>
      <c r="F57" s="29"/>
      <c r="G57" s="77"/>
      <c r="H57" s="29"/>
      <c r="I57" s="29">
        <v>3000</v>
      </c>
      <c r="J57" s="87"/>
      <c r="K57" s="78"/>
      <c r="L57" s="29"/>
      <c r="M57" s="29"/>
      <c r="N57" s="30"/>
      <c r="O57" s="55">
        <v>4000</v>
      </c>
      <c r="P57" s="16"/>
      <c r="Q57" s="55"/>
      <c r="R57" s="16"/>
      <c r="S57" s="11" t="s">
        <v>34</v>
      </c>
    </row>
    <row r="58" spans="1:32" ht="15.75" customHeight="1">
      <c r="A58" s="10">
        <v>2</v>
      </c>
      <c r="B58" s="10" t="s">
        <v>156</v>
      </c>
      <c r="C58" s="29"/>
      <c r="D58" s="10"/>
      <c r="E58" s="10"/>
      <c r="F58" s="10"/>
      <c r="G58" s="13"/>
      <c r="H58" s="10"/>
      <c r="I58" s="10"/>
      <c r="J58" s="47"/>
      <c r="K58" s="53"/>
      <c r="L58" s="10">
        <v>250</v>
      </c>
      <c r="M58" s="12"/>
      <c r="N58" s="54"/>
      <c r="O58" s="10">
        <v>250</v>
      </c>
      <c r="P58" s="10">
        <v>24000</v>
      </c>
      <c r="Q58" s="15" t="s">
        <v>157</v>
      </c>
      <c r="R58" s="10"/>
    </row>
    <row r="59" spans="1:32" ht="15.75" customHeight="1">
      <c r="A59" s="29">
        <v>3</v>
      </c>
      <c r="B59" s="20" t="s">
        <v>158</v>
      </c>
      <c r="C59" s="29"/>
      <c r="D59" s="10"/>
      <c r="E59" s="10">
        <v>1000</v>
      </c>
      <c r="F59" s="10"/>
      <c r="G59" s="13"/>
      <c r="H59" s="10"/>
      <c r="I59" s="10"/>
      <c r="J59" s="47"/>
      <c r="K59" s="53"/>
      <c r="L59" s="10"/>
      <c r="M59" s="12"/>
      <c r="N59" s="54"/>
      <c r="O59" s="10">
        <v>1000</v>
      </c>
      <c r="P59" s="29"/>
      <c r="Q59" s="63"/>
      <c r="R59" s="10"/>
    </row>
    <row r="60" spans="1:32" ht="15.75" customHeight="1">
      <c r="A60" s="29">
        <v>4</v>
      </c>
      <c r="B60" s="29" t="s">
        <v>121</v>
      </c>
      <c r="C60" s="29"/>
      <c r="D60" s="29"/>
      <c r="E60" s="29">
        <v>1600</v>
      </c>
      <c r="F60" s="68"/>
      <c r="G60" s="77"/>
      <c r="H60" s="29"/>
      <c r="I60" s="29"/>
      <c r="J60" s="68"/>
      <c r="K60" s="78"/>
      <c r="L60" s="29"/>
      <c r="M60" s="29"/>
      <c r="N60" s="30"/>
      <c r="O60" s="29">
        <v>1600</v>
      </c>
      <c r="P60" s="29"/>
      <c r="Q60" s="63"/>
      <c r="R60" s="10"/>
    </row>
    <row r="61" spans="1:32" ht="15.75" customHeight="1">
      <c r="A61" s="29"/>
      <c r="B61" s="29"/>
      <c r="C61" s="29"/>
      <c r="D61" s="29"/>
      <c r="E61" s="29"/>
      <c r="F61" s="68"/>
      <c r="G61" s="77"/>
      <c r="H61" s="29"/>
      <c r="I61" s="29"/>
      <c r="J61" s="68"/>
      <c r="K61" s="78"/>
      <c r="L61" s="29"/>
      <c r="M61" s="29"/>
      <c r="N61" s="30"/>
      <c r="O61" s="29"/>
      <c r="P61" s="29"/>
      <c r="Q61" s="63"/>
      <c r="R61" s="10"/>
    </row>
    <row r="62" spans="1:32" ht="15.75" customHeight="1">
      <c r="A62" s="29">
        <v>5</v>
      </c>
      <c r="B62" s="29"/>
      <c r="C62" s="21"/>
      <c r="D62" s="21"/>
      <c r="E62" s="22"/>
      <c r="F62" s="22"/>
      <c r="G62" s="46"/>
      <c r="H62" s="24"/>
      <c r="I62" s="24"/>
      <c r="J62" s="25"/>
      <c r="K62" s="126"/>
      <c r="L62" s="24"/>
      <c r="M62" s="29"/>
      <c r="N62" s="54"/>
      <c r="O62" s="10"/>
      <c r="P62" s="29"/>
      <c r="Q62" s="63"/>
      <c r="R62" s="10"/>
    </row>
    <row r="63" spans="1:32" ht="15.75" customHeight="1">
      <c r="A63" s="31"/>
      <c r="B63" s="33"/>
      <c r="C63" s="33">
        <f t="shared" ref="C63:E63" si="15">SUM(C57:C62)</f>
        <v>0</v>
      </c>
      <c r="D63" s="33">
        <f t="shared" si="15"/>
        <v>0</v>
      </c>
      <c r="E63" s="33">
        <f t="shared" si="15"/>
        <v>3600</v>
      </c>
      <c r="F63" s="35"/>
      <c r="G63" s="49">
        <f>SUM(G57:G62)</f>
        <v>0</v>
      </c>
      <c r="H63" s="33"/>
      <c r="I63" s="33">
        <f t="shared" ref="I63:M63" si="16">SUM(I57:I62)</f>
        <v>3000</v>
      </c>
      <c r="J63" s="35">
        <f t="shared" si="16"/>
        <v>0</v>
      </c>
      <c r="K63" s="80">
        <f t="shared" si="16"/>
        <v>0</v>
      </c>
      <c r="L63" s="33">
        <f t="shared" si="16"/>
        <v>250</v>
      </c>
      <c r="M63" s="33">
        <f t="shared" si="16"/>
        <v>0</v>
      </c>
      <c r="N63" s="33"/>
      <c r="O63" s="33">
        <f t="shared" ref="O63:P63" si="17">SUM(O57:O62)</f>
        <v>6850</v>
      </c>
      <c r="P63" s="33">
        <f t="shared" si="17"/>
        <v>24000</v>
      </c>
      <c r="Q63" s="51">
        <f>B54-P63+O63</f>
        <v>500</v>
      </c>
      <c r="R63" s="10">
        <f>SUM(R57:R62)</f>
        <v>0</v>
      </c>
    </row>
    <row r="64" spans="1:32" ht="15.75" customHeight="1">
      <c r="A64" s="317" t="s">
        <v>159</v>
      </c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9"/>
      <c r="P64" s="33"/>
      <c r="Q64" s="72"/>
      <c r="R64" s="73"/>
    </row>
    <row r="65" spans="1:32" ht="15.75" customHeight="1">
      <c r="A65" s="2" t="s">
        <v>1</v>
      </c>
      <c r="B65" s="3" t="s">
        <v>2</v>
      </c>
      <c r="C65" s="3" t="s">
        <v>3</v>
      </c>
      <c r="D65" s="3" t="s">
        <v>4</v>
      </c>
      <c r="E65" s="3" t="s">
        <v>152</v>
      </c>
      <c r="F65" s="4"/>
      <c r="G65" s="5"/>
      <c r="H65" s="3"/>
      <c r="I65" s="3" t="s">
        <v>7</v>
      </c>
      <c r="J65" s="3" t="s">
        <v>8</v>
      </c>
      <c r="K65" s="3" t="s">
        <v>8</v>
      </c>
      <c r="L65" s="3" t="s">
        <v>9</v>
      </c>
      <c r="M65" s="3" t="s">
        <v>10</v>
      </c>
      <c r="N65" s="6" t="s">
        <v>6</v>
      </c>
      <c r="O65" s="7" t="s">
        <v>11</v>
      </c>
      <c r="P65" s="8" t="s">
        <v>12</v>
      </c>
      <c r="Q65" s="40" t="s">
        <v>13</v>
      </c>
      <c r="R65" s="10" t="s">
        <v>14</v>
      </c>
    </row>
    <row r="66" spans="1:32" ht="15.75" customHeight="1">
      <c r="A66" s="10"/>
      <c r="B66" s="12">
        <v>500</v>
      </c>
      <c r="C66" s="10"/>
      <c r="D66" s="10"/>
      <c r="E66" s="10"/>
      <c r="F66" s="10"/>
      <c r="G66" s="10"/>
      <c r="H66" s="10"/>
      <c r="I66" s="10"/>
      <c r="J66" s="14" t="s">
        <v>15</v>
      </c>
      <c r="K66" s="53"/>
      <c r="L66" s="10" t="s">
        <v>33</v>
      </c>
      <c r="M66" s="10"/>
      <c r="N66" s="320"/>
      <c r="O66" s="315"/>
      <c r="P66" s="315"/>
      <c r="Q66" s="315"/>
      <c r="R66" s="316"/>
    </row>
    <row r="67" spans="1:32" ht="15.75" customHeight="1">
      <c r="A67" s="10"/>
      <c r="B67" s="314" t="s">
        <v>16</v>
      </c>
      <c r="C67" s="315"/>
      <c r="D67" s="315"/>
      <c r="E67" s="315"/>
      <c r="F67" s="316"/>
      <c r="G67" s="10"/>
      <c r="H67" s="10"/>
      <c r="I67" s="10"/>
      <c r="J67" s="41"/>
      <c r="K67" s="10"/>
      <c r="L67" s="12"/>
      <c r="M67" s="12"/>
      <c r="N67" s="12"/>
      <c r="O67" s="10"/>
      <c r="P67" s="10"/>
      <c r="Q67" s="15"/>
      <c r="R67" s="10"/>
    </row>
    <row r="68" spans="1:32" ht="15.75" customHeight="1">
      <c r="A68" s="10"/>
      <c r="B68" s="70"/>
      <c r="C68" s="70"/>
      <c r="D68" s="70"/>
      <c r="E68" s="70"/>
      <c r="F68" s="70"/>
      <c r="G68" s="10"/>
      <c r="H68" s="10"/>
      <c r="I68" s="10"/>
      <c r="J68" s="41"/>
      <c r="K68" s="10"/>
      <c r="L68" s="12"/>
      <c r="M68" s="12"/>
      <c r="N68" s="12"/>
      <c r="O68" s="10"/>
      <c r="P68" s="10"/>
      <c r="Q68" s="15"/>
      <c r="R68" s="10"/>
    </row>
    <row r="69" spans="1:32" ht="15.75" customHeight="1">
      <c r="A69" s="10">
        <v>1</v>
      </c>
      <c r="B69" s="10" t="s">
        <v>160</v>
      </c>
      <c r="C69" s="10"/>
      <c r="D69" s="10"/>
      <c r="E69" s="10"/>
      <c r="F69" s="10"/>
      <c r="G69" s="13"/>
      <c r="H69" s="10"/>
      <c r="I69" s="10"/>
      <c r="J69" s="47"/>
      <c r="K69" s="10"/>
      <c r="L69" s="10">
        <v>250</v>
      </c>
      <c r="M69" s="10"/>
      <c r="N69" s="71"/>
      <c r="O69" s="55">
        <v>250</v>
      </c>
      <c r="P69" s="10"/>
      <c r="Q69" s="15"/>
      <c r="R69" s="10"/>
    </row>
    <row r="70" spans="1:32" ht="15.75" customHeight="1">
      <c r="A70" s="16">
        <v>2</v>
      </c>
      <c r="B70" s="10" t="s">
        <v>156</v>
      </c>
      <c r="C70" s="24"/>
      <c r="D70" s="24"/>
      <c r="E70" s="10">
        <v>1000</v>
      </c>
      <c r="F70" s="13"/>
      <c r="G70" s="13"/>
      <c r="H70" s="10"/>
      <c r="I70" s="10">
        <v>3000</v>
      </c>
      <c r="J70" s="68"/>
      <c r="K70" s="29"/>
      <c r="L70" s="29">
        <v>250</v>
      </c>
      <c r="M70" s="29"/>
      <c r="N70" s="30"/>
      <c r="O70" s="29">
        <f t="shared" ref="O70:O73" si="18">SUM(E70:N70)</f>
        <v>4250</v>
      </c>
      <c r="P70" s="16"/>
      <c r="Q70" s="55"/>
      <c r="R70" s="16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>
      <c r="A71" s="10">
        <v>3</v>
      </c>
      <c r="B71" s="29" t="s">
        <v>161</v>
      </c>
      <c r="C71" s="29"/>
      <c r="D71" s="29"/>
      <c r="E71" s="29">
        <v>2000</v>
      </c>
      <c r="F71" s="68"/>
      <c r="G71" s="77"/>
      <c r="H71" s="29"/>
      <c r="I71" s="29">
        <v>3000</v>
      </c>
      <c r="J71" s="68"/>
      <c r="K71" s="78"/>
      <c r="L71" s="29"/>
      <c r="M71" s="29"/>
      <c r="N71" s="54"/>
      <c r="O71" s="10">
        <f t="shared" si="18"/>
        <v>5000</v>
      </c>
      <c r="P71" s="10">
        <v>19700</v>
      </c>
      <c r="Q71" s="15" t="s">
        <v>162</v>
      </c>
      <c r="R71" s="10"/>
    </row>
    <row r="72" spans="1:32" ht="15.75" customHeight="1">
      <c r="A72" s="10">
        <v>4</v>
      </c>
      <c r="B72" s="29" t="s">
        <v>163</v>
      </c>
      <c r="C72" s="29"/>
      <c r="D72" s="29"/>
      <c r="E72" s="29">
        <v>1000</v>
      </c>
      <c r="F72" s="68"/>
      <c r="G72" s="77"/>
      <c r="H72" s="29"/>
      <c r="I72" s="29">
        <v>3000</v>
      </c>
      <c r="J72" s="68"/>
      <c r="K72" s="78"/>
      <c r="L72" s="29"/>
      <c r="M72" s="29"/>
      <c r="N72" s="30"/>
      <c r="O72" s="29">
        <f t="shared" si="18"/>
        <v>4000</v>
      </c>
      <c r="P72" s="10"/>
      <c r="Q72" s="15"/>
      <c r="R72" s="10"/>
    </row>
    <row r="73" spans="1:32" ht="15.75" customHeight="1">
      <c r="A73" s="29">
        <v>5</v>
      </c>
      <c r="B73" s="29" t="s">
        <v>133</v>
      </c>
      <c r="C73" s="10"/>
      <c r="D73" s="10"/>
      <c r="E73" s="10"/>
      <c r="F73" s="41"/>
      <c r="G73" s="13"/>
      <c r="H73" s="10"/>
      <c r="I73" s="10"/>
      <c r="J73" s="41">
        <v>650</v>
      </c>
      <c r="K73" s="10"/>
      <c r="L73" s="10"/>
      <c r="M73" s="29"/>
      <c r="N73" s="30"/>
      <c r="O73" s="29">
        <f t="shared" si="18"/>
        <v>650</v>
      </c>
      <c r="P73" s="10"/>
      <c r="Q73" s="15"/>
      <c r="R73" s="10"/>
    </row>
    <row r="74" spans="1:32" ht="15.75" customHeight="1">
      <c r="A74" s="29">
        <v>6</v>
      </c>
      <c r="B74" s="29" t="s">
        <v>164</v>
      </c>
      <c r="C74" s="29"/>
      <c r="D74" s="29"/>
      <c r="E74" s="29">
        <v>2000</v>
      </c>
      <c r="F74" s="68"/>
      <c r="G74" s="144"/>
      <c r="H74" s="29"/>
      <c r="I74" s="29">
        <v>3000</v>
      </c>
      <c r="J74" s="68"/>
      <c r="K74" s="29"/>
      <c r="L74" s="29"/>
      <c r="M74" s="29"/>
      <c r="N74" s="30"/>
      <c r="O74" s="29">
        <v>5000</v>
      </c>
      <c r="P74" s="10"/>
      <c r="Q74" s="15"/>
      <c r="R74" s="10"/>
    </row>
    <row r="75" spans="1:32" ht="15.75" customHeight="1">
      <c r="A75" s="29">
        <v>7</v>
      </c>
      <c r="B75" s="29" t="s">
        <v>165</v>
      </c>
      <c r="C75" s="90"/>
      <c r="D75" s="90"/>
      <c r="E75" s="29">
        <v>1000</v>
      </c>
      <c r="F75" s="66"/>
      <c r="G75" s="66"/>
      <c r="H75" s="29"/>
      <c r="I75" s="29"/>
      <c r="J75" s="68"/>
      <c r="K75" s="78"/>
      <c r="L75" s="90"/>
      <c r="M75" s="29"/>
      <c r="N75" s="30"/>
      <c r="O75" s="90">
        <v>1000</v>
      </c>
      <c r="P75" s="29"/>
      <c r="Q75" s="63"/>
      <c r="R75" s="29"/>
    </row>
    <row r="76" spans="1:32" ht="15.75" customHeight="1">
      <c r="A76" s="29"/>
      <c r="B76" s="29"/>
      <c r="C76" s="90"/>
      <c r="D76" s="90"/>
      <c r="E76" s="29"/>
      <c r="F76" s="66"/>
      <c r="G76" s="66"/>
      <c r="H76" s="29"/>
      <c r="I76" s="29"/>
      <c r="J76" s="68"/>
      <c r="K76" s="29"/>
      <c r="L76" s="90"/>
      <c r="M76" s="29"/>
      <c r="N76" s="30"/>
      <c r="O76" s="90"/>
      <c r="P76" s="29"/>
      <c r="Q76" s="63"/>
      <c r="R76" s="29"/>
    </row>
    <row r="77" spans="1:32" ht="15.75" customHeight="1">
      <c r="A77" s="31"/>
      <c r="B77" s="33"/>
      <c r="C77" s="48">
        <f>SUM(C70:C76)</f>
        <v>0</v>
      </c>
      <c r="D77" s="48">
        <f t="shared" ref="D77:G77" si="19">SUM(D69:D76)</f>
        <v>0</v>
      </c>
      <c r="E77" s="33">
        <f t="shared" si="19"/>
        <v>7000</v>
      </c>
      <c r="F77" s="34">
        <f t="shared" si="19"/>
        <v>0</v>
      </c>
      <c r="G77" s="34">
        <f t="shared" si="19"/>
        <v>0</v>
      </c>
      <c r="H77" s="33"/>
      <c r="I77" s="33">
        <f t="shared" ref="I77:M77" si="20">SUM(I69:I76)</f>
        <v>12000</v>
      </c>
      <c r="J77" s="35">
        <f t="shared" si="20"/>
        <v>650</v>
      </c>
      <c r="K77" s="80">
        <f t="shared" si="20"/>
        <v>0</v>
      </c>
      <c r="L77" s="48">
        <f t="shared" si="20"/>
        <v>500</v>
      </c>
      <c r="M77" s="33">
        <f t="shared" si="20"/>
        <v>0</v>
      </c>
      <c r="N77" s="37"/>
      <c r="O77" s="48">
        <f t="shared" ref="O77:P77" si="21">SUM(O69:O76)</f>
        <v>20150</v>
      </c>
      <c r="P77" s="33">
        <f t="shared" si="21"/>
        <v>19700</v>
      </c>
      <c r="Q77" s="51">
        <f>B66-P77+O77</f>
        <v>950</v>
      </c>
      <c r="R77" s="81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>
      <c r="A78" s="317" t="s">
        <v>166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9"/>
      <c r="P78" s="33"/>
      <c r="Q78" s="145"/>
      <c r="R78" s="10"/>
    </row>
    <row r="79" spans="1:32" ht="48" customHeight="1">
      <c r="A79" s="2" t="s">
        <v>1</v>
      </c>
      <c r="B79" s="3" t="s">
        <v>2</v>
      </c>
      <c r="C79" s="3" t="s">
        <v>3</v>
      </c>
      <c r="D79" s="3" t="s">
        <v>4</v>
      </c>
      <c r="E79" s="3" t="s">
        <v>152</v>
      </c>
      <c r="F79" s="4"/>
      <c r="G79" s="5"/>
      <c r="H79" s="3"/>
      <c r="I79" s="3" t="s">
        <v>7</v>
      </c>
      <c r="J79" s="3" t="s">
        <v>8</v>
      </c>
      <c r="K79" s="3" t="s">
        <v>8</v>
      </c>
      <c r="L79" s="3" t="s">
        <v>9</v>
      </c>
      <c r="M79" s="3" t="s">
        <v>10</v>
      </c>
      <c r="N79" s="6" t="s">
        <v>6</v>
      </c>
      <c r="O79" s="7" t="s">
        <v>11</v>
      </c>
      <c r="P79" s="8" t="s">
        <v>12</v>
      </c>
      <c r="Q79" s="40" t="s">
        <v>13</v>
      </c>
      <c r="R79" s="10" t="s">
        <v>14</v>
      </c>
    </row>
    <row r="80" spans="1:32" ht="21.75" hidden="1" customHeight="1">
      <c r="A80" s="10"/>
      <c r="B80" s="12">
        <v>23445</v>
      </c>
      <c r="C80" s="10"/>
      <c r="D80" s="10"/>
      <c r="E80" s="10"/>
      <c r="F80" s="10"/>
      <c r="G80" s="10"/>
      <c r="H80" s="10"/>
      <c r="I80" s="10"/>
      <c r="J80" s="14" t="s">
        <v>15</v>
      </c>
      <c r="K80" s="52"/>
      <c r="L80" s="10" t="s">
        <v>33</v>
      </c>
      <c r="M80" s="10"/>
      <c r="N80" s="320"/>
      <c r="O80" s="315"/>
      <c r="P80" s="315"/>
      <c r="Q80" s="315"/>
      <c r="R80" s="316"/>
    </row>
    <row r="81" spans="1:32" ht="15.75" hidden="1" customHeight="1">
      <c r="A81" s="29"/>
      <c r="B81" s="314" t="s">
        <v>102</v>
      </c>
      <c r="C81" s="315"/>
      <c r="D81" s="315"/>
      <c r="E81" s="315"/>
      <c r="F81" s="316"/>
      <c r="G81" s="10"/>
      <c r="H81" s="10"/>
      <c r="I81" s="10"/>
      <c r="J81" s="74"/>
      <c r="K81" s="10"/>
      <c r="L81" s="12"/>
      <c r="M81" s="12"/>
      <c r="N81" s="12"/>
      <c r="O81" s="10"/>
      <c r="P81" s="10"/>
      <c r="Q81" s="15"/>
      <c r="R81" s="10"/>
    </row>
    <row r="82" spans="1:32" ht="15.75" hidden="1" customHeight="1">
      <c r="A82" s="29"/>
      <c r="B82" s="70"/>
      <c r="C82" s="70"/>
      <c r="D82" s="83"/>
      <c r="E82" s="70"/>
      <c r="F82" s="84"/>
      <c r="G82" s="10"/>
      <c r="H82" s="10"/>
      <c r="I82" s="10"/>
      <c r="J82" s="74"/>
      <c r="K82" s="10"/>
      <c r="L82" s="12"/>
      <c r="M82" s="12"/>
      <c r="N82" s="85" t="s">
        <v>34</v>
      </c>
      <c r="O82" s="10"/>
      <c r="P82" s="10"/>
      <c r="Q82" s="15"/>
      <c r="R82" s="10"/>
    </row>
    <row r="83" spans="1:32" ht="15.75" hidden="1" customHeight="1">
      <c r="A83" s="10">
        <v>1</v>
      </c>
      <c r="B83" s="10" t="s">
        <v>103</v>
      </c>
      <c r="C83" s="10"/>
      <c r="D83" s="10"/>
      <c r="E83" s="10"/>
      <c r="F83" s="13"/>
      <c r="G83" s="75"/>
      <c r="H83" s="10"/>
      <c r="I83" s="10"/>
      <c r="J83" s="41"/>
      <c r="K83" s="10"/>
      <c r="L83" s="10"/>
      <c r="M83" s="10"/>
      <c r="N83" s="54"/>
      <c r="O83" s="10">
        <v>0</v>
      </c>
      <c r="P83" s="10">
        <v>30500</v>
      </c>
      <c r="Q83" s="10" t="s">
        <v>104</v>
      </c>
      <c r="R83" s="10"/>
    </row>
    <row r="84" spans="1:32" ht="15.75" customHeight="1">
      <c r="A84" s="10"/>
      <c r="B84" s="111">
        <v>950</v>
      </c>
      <c r="C84" s="10"/>
      <c r="D84" s="10"/>
      <c r="E84" s="10"/>
      <c r="F84" s="13"/>
      <c r="G84" s="75"/>
      <c r="H84" s="10"/>
      <c r="I84" s="10"/>
      <c r="J84" s="14"/>
      <c r="K84" s="53"/>
      <c r="L84" s="10" t="s">
        <v>33</v>
      </c>
      <c r="M84" s="10"/>
      <c r="N84" s="30"/>
      <c r="O84" s="10"/>
      <c r="P84" s="10"/>
      <c r="Q84" s="10"/>
      <c r="R84" s="10"/>
    </row>
    <row r="85" spans="1:32" ht="15.75" customHeight="1">
      <c r="A85" s="10"/>
      <c r="B85" s="314" t="s">
        <v>125</v>
      </c>
      <c r="C85" s="315"/>
      <c r="D85" s="315"/>
      <c r="E85" s="315"/>
      <c r="F85" s="316"/>
      <c r="G85" s="75"/>
      <c r="H85" s="10"/>
      <c r="I85" s="10"/>
      <c r="J85" s="41"/>
      <c r="K85" s="10"/>
      <c r="L85" s="30"/>
      <c r="M85" s="10"/>
      <c r="N85" s="30"/>
      <c r="O85" s="10"/>
      <c r="P85" s="10"/>
      <c r="Q85" s="10"/>
      <c r="R85" s="10"/>
    </row>
    <row r="86" spans="1:32" ht="15.75" customHeight="1">
      <c r="A86" s="10">
        <v>1</v>
      </c>
      <c r="B86" s="16" t="s">
        <v>164</v>
      </c>
      <c r="C86" s="10"/>
      <c r="D86" s="10"/>
      <c r="E86" s="10">
        <v>1000</v>
      </c>
      <c r="F86" s="41"/>
      <c r="G86" s="75"/>
      <c r="H86" s="10"/>
      <c r="I86" s="10">
        <v>3000</v>
      </c>
      <c r="J86" s="41"/>
      <c r="K86" s="53"/>
      <c r="L86" s="10"/>
      <c r="M86" s="71"/>
      <c r="N86" s="71"/>
      <c r="O86" s="55">
        <v>4000</v>
      </c>
      <c r="P86" s="10"/>
      <c r="Q86" s="10"/>
      <c r="R86" s="10"/>
    </row>
    <row r="87" spans="1:32" ht="15.75" customHeight="1">
      <c r="A87" s="16">
        <v>2</v>
      </c>
      <c r="B87" s="29" t="s">
        <v>167</v>
      </c>
      <c r="C87" s="21"/>
      <c r="D87" s="21"/>
      <c r="E87" s="22">
        <v>1000</v>
      </c>
      <c r="F87" s="22"/>
      <c r="G87" s="46"/>
      <c r="H87" s="24"/>
      <c r="I87" s="24">
        <v>3000</v>
      </c>
      <c r="J87" s="25"/>
      <c r="K87" s="126"/>
      <c r="L87" s="24"/>
      <c r="M87" s="29"/>
      <c r="N87" s="54"/>
      <c r="O87" s="10">
        <v>4000</v>
      </c>
      <c r="P87" s="16"/>
      <c r="Q87" s="16"/>
      <c r="R87" s="16"/>
      <c r="S87" s="16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>
      <c r="A88" s="10">
        <v>3</v>
      </c>
      <c r="B88" s="29" t="s">
        <v>161</v>
      </c>
      <c r="C88" s="29"/>
      <c r="D88" s="29"/>
      <c r="E88" s="29">
        <v>1000</v>
      </c>
      <c r="F88" s="29"/>
      <c r="G88" s="66"/>
      <c r="H88" s="29"/>
      <c r="I88" s="29">
        <v>3000</v>
      </c>
      <c r="J88" s="68"/>
      <c r="K88" s="74"/>
      <c r="L88" s="29"/>
      <c r="M88" s="29" t="s">
        <v>168</v>
      </c>
      <c r="N88" s="30" t="s">
        <v>169</v>
      </c>
      <c r="O88" s="29">
        <v>3000</v>
      </c>
      <c r="P88" s="10"/>
      <c r="Q88" s="10"/>
      <c r="R88" s="10"/>
    </row>
    <row r="89" spans="1:32" ht="15.75" customHeight="1">
      <c r="A89" s="29">
        <v>4</v>
      </c>
      <c r="B89" s="29" t="s">
        <v>170</v>
      </c>
      <c r="C89" s="29"/>
      <c r="D89" s="29"/>
      <c r="E89" s="29">
        <v>1000</v>
      </c>
      <c r="F89" s="66"/>
      <c r="G89" s="77"/>
      <c r="H89" s="29"/>
      <c r="I89" s="29"/>
      <c r="J89" s="68"/>
      <c r="K89" s="29"/>
      <c r="L89" s="29"/>
      <c r="M89" s="29"/>
      <c r="N89" s="30"/>
      <c r="O89" s="29">
        <v>1000</v>
      </c>
      <c r="P89" s="10"/>
      <c r="Q89" s="10"/>
      <c r="R89" s="10"/>
    </row>
    <row r="90" spans="1:32" ht="15.75" customHeight="1">
      <c r="A90" s="29">
        <v>5</v>
      </c>
      <c r="B90" s="10" t="s">
        <v>171</v>
      </c>
      <c r="C90" s="24"/>
      <c r="D90" s="24"/>
      <c r="E90" s="10">
        <v>2000</v>
      </c>
      <c r="F90" s="13"/>
      <c r="G90" s="13"/>
      <c r="H90" s="10"/>
      <c r="I90" s="10">
        <v>3000</v>
      </c>
      <c r="J90" s="68"/>
      <c r="K90" s="29"/>
      <c r="L90" s="29"/>
      <c r="M90" s="29"/>
      <c r="N90" s="30"/>
      <c r="O90" s="29">
        <v>5000</v>
      </c>
      <c r="P90" s="10"/>
      <c r="Q90" s="10"/>
      <c r="R90" s="10"/>
    </row>
    <row r="91" spans="1:32" ht="15.75" customHeight="1">
      <c r="A91" s="29">
        <v>6</v>
      </c>
      <c r="B91" s="29"/>
      <c r="C91" s="29"/>
      <c r="D91" s="29"/>
      <c r="E91" s="29"/>
      <c r="F91" s="68"/>
      <c r="G91" s="77"/>
      <c r="H91" s="29"/>
      <c r="I91" s="29"/>
      <c r="J91" s="68"/>
      <c r="K91" s="78"/>
      <c r="L91" s="29"/>
      <c r="M91" s="29"/>
      <c r="N91" s="30"/>
      <c r="O91" s="29"/>
      <c r="P91" s="10"/>
      <c r="Q91" s="10"/>
      <c r="R91" s="10"/>
    </row>
    <row r="92" spans="1:32" ht="15.75" customHeight="1">
      <c r="A92" s="29"/>
      <c r="B92" s="29"/>
      <c r="C92" s="29"/>
      <c r="D92" s="29"/>
      <c r="E92" s="29"/>
      <c r="F92" s="66"/>
      <c r="G92" s="77"/>
      <c r="H92" s="29"/>
      <c r="I92" s="29"/>
      <c r="J92" s="68"/>
      <c r="K92" s="79"/>
      <c r="L92" s="29"/>
      <c r="M92" s="29"/>
      <c r="N92" s="30"/>
      <c r="O92" s="90"/>
      <c r="P92" s="29"/>
      <c r="Q92" s="29"/>
      <c r="R92" s="146"/>
    </row>
    <row r="93" spans="1:32" ht="15.75" customHeight="1">
      <c r="A93" s="147"/>
      <c r="B93" s="107"/>
      <c r="C93" s="107">
        <f>SUM(C83:C92)</f>
        <v>0</v>
      </c>
      <c r="D93" s="148">
        <f>SUM(D82:D92)</f>
        <v>0</v>
      </c>
      <c r="E93" s="149">
        <f t="shared" ref="E93:G93" si="22">SUM(E83:E92)</f>
        <v>6000</v>
      </c>
      <c r="F93" s="150">
        <f t="shared" si="22"/>
        <v>0</v>
      </c>
      <c r="G93" s="151">
        <f t="shared" si="22"/>
        <v>0</v>
      </c>
      <c r="H93" s="107"/>
      <c r="I93" s="107">
        <f t="shared" ref="I93:M93" si="23">SUM(I83:I92)</f>
        <v>12000</v>
      </c>
      <c r="J93" s="152">
        <f t="shared" si="23"/>
        <v>0</v>
      </c>
      <c r="K93" s="153">
        <f t="shared" si="23"/>
        <v>0</v>
      </c>
      <c r="L93" s="107">
        <f t="shared" si="23"/>
        <v>0</v>
      </c>
      <c r="M93" s="107">
        <f t="shared" si="23"/>
        <v>0</v>
      </c>
      <c r="N93" s="107"/>
      <c r="O93" s="149">
        <f>SUM(O83:O92)</f>
        <v>17000</v>
      </c>
      <c r="P93" s="154">
        <f>SUM(P86:P92)</f>
        <v>0</v>
      </c>
      <c r="Q93" s="155">
        <f>B84+O93</f>
        <v>17950</v>
      </c>
      <c r="R93" s="156"/>
    </row>
    <row r="94" spans="1:32" ht="15.75" customHeight="1">
      <c r="A94" s="31"/>
      <c r="B94" s="32"/>
      <c r="C94" s="33"/>
      <c r="D94" s="33"/>
      <c r="E94" s="100"/>
      <c r="F94" s="33"/>
      <c r="G94" s="100"/>
      <c r="H94" s="33"/>
      <c r="I94" s="33"/>
      <c r="J94" s="100"/>
      <c r="K94" s="80"/>
      <c r="L94" s="33"/>
      <c r="M94" s="37"/>
      <c r="N94" s="33"/>
      <c r="O94" s="33"/>
      <c r="P94" s="33"/>
      <c r="Q94" s="33"/>
      <c r="R94" s="157"/>
    </row>
    <row r="95" spans="1:32" ht="15.75" customHeight="1">
      <c r="A95" s="317" t="s">
        <v>172</v>
      </c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9"/>
      <c r="P95" s="158"/>
      <c r="Q95" s="91"/>
      <c r="R95" s="73"/>
    </row>
    <row r="96" spans="1:32" ht="15.75" customHeight="1">
      <c r="A96" s="2" t="s">
        <v>1</v>
      </c>
      <c r="B96" s="3" t="s">
        <v>2</v>
      </c>
      <c r="C96" s="3" t="s">
        <v>3</v>
      </c>
      <c r="D96" s="3" t="s">
        <v>4</v>
      </c>
      <c r="E96" s="3" t="s">
        <v>152</v>
      </c>
      <c r="F96" s="4" t="s">
        <v>109</v>
      </c>
      <c r="G96" s="5"/>
      <c r="H96" s="6" t="s">
        <v>173</v>
      </c>
      <c r="I96" s="3" t="s">
        <v>7</v>
      </c>
      <c r="J96" s="3" t="s">
        <v>8</v>
      </c>
      <c r="K96" s="3" t="s">
        <v>8</v>
      </c>
      <c r="L96" s="3" t="s">
        <v>9</v>
      </c>
      <c r="M96" s="3" t="s">
        <v>10</v>
      </c>
      <c r="N96" s="6" t="s">
        <v>6</v>
      </c>
      <c r="O96" s="7" t="s">
        <v>11</v>
      </c>
      <c r="P96" s="8" t="s">
        <v>12</v>
      </c>
      <c r="Q96" s="9" t="s">
        <v>13</v>
      </c>
      <c r="R96" s="61"/>
    </row>
    <row r="97" spans="1:18" ht="15.75" customHeight="1">
      <c r="A97" s="10"/>
      <c r="B97" s="12">
        <v>17950</v>
      </c>
      <c r="C97" s="10"/>
      <c r="D97" s="10"/>
      <c r="E97" s="10"/>
      <c r="F97" s="10"/>
      <c r="G97" s="10"/>
      <c r="H97" s="10"/>
      <c r="I97" s="10"/>
      <c r="J97" s="14" t="s">
        <v>15</v>
      </c>
      <c r="K97" s="10"/>
      <c r="L97" s="10"/>
      <c r="M97" s="10"/>
      <c r="N97" s="10"/>
      <c r="O97" s="10"/>
      <c r="P97" s="10"/>
      <c r="Q97" s="15"/>
      <c r="R97" s="62"/>
    </row>
    <row r="98" spans="1:18" ht="15.75" customHeight="1">
      <c r="A98" s="10"/>
      <c r="B98" s="314" t="s">
        <v>16</v>
      </c>
      <c r="C98" s="315"/>
      <c r="D98" s="315"/>
      <c r="E98" s="315"/>
      <c r="F98" s="316"/>
      <c r="G98" s="10"/>
      <c r="H98" s="10"/>
      <c r="I98" s="10"/>
      <c r="J98" s="41"/>
      <c r="K98" s="10"/>
      <c r="L98" s="10"/>
      <c r="M98" s="10"/>
      <c r="N98" s="10"/>
      <c r="O98" s="10"/>
      <c r="P98" s="10"/>
      <c r="Q98" s="15"/>
      <c r="R98" s="10"/>
    </row>
    <row r="99" spans="1:18" ht="15.75" customHeight="1">
      <c r="A99" s="29"/>
      <c r="B99" s="70"/>
      <c r="C99" s="70"/>
      <c r="D99" s="70"/>
      <c r="E99" s="70"/>
      <c r="F99" s="70"/>
      <c r="G99" s="10"/>
      <c r="H99" s="10"/>
      <c r="I99" s="10"/>
      <c r="J99" s="41"/>
      <c r="K99" s="10"/>
      <c r="L99" s="10"/>
      <c r="M99" s="10"/>
      <c r="N99" s="10"/>
      <c r="O99" s="10"/>
      <c r="P99" s="10"/>
      <c r="Q99" s="15"/>
      <c r="R99" s="10"/>
    </row>
    <row r="100" spans="1:18" ht="15.75" customHeight="1">
      <c r="A100" s="29">
        <v>1</v>
      </c>
      <c r="B100" s="10" t="s">
        <v>174</v>
      </c>
      <c r="C100" s="29"/>
      <c r="D100" s="29"/>
      <c r="E100" s="29">
        <v>2000</v>
      </c>
      <c r="F100" s="66"/>
      <c r="G100" s="77"/>
      <c r="H100" s="29"/>
      <c r="I100" s="29">
        <v>3000</v>
      </c>
      <c r="J100" s="64"/>
      <c r="K100" s="127"/>
      <c r="L100" s="29"/>
      <c r="M100" s="16"/>
      <c r="N100" s="124"/>
      <c r="O100" s="16">
        <v>5000</v>
      </c>
      <c r="P100" s="16"/>
      <c r="Q100" s="55"/>
      <c r="R100" s="10"/>
    </row>
    <row r="101" spans="1:18" ht="15.75" customHeight="1">
      <c r="A101" s="29">
        <v>2</v>
      </c>
      <c r="B101" s="97"/>
      <c r="C101" s="29"/>
      <c r="D101" s="29"/>
      <c r="E101" s="29"/>
      <c r="F101" s="66"/>
      <c r="G101" s="77"/>
      <c r="H101" s="29"/>
      <c r="I101" s="29"/>
      <c r="J101" s="68"/>
      <c r="K101" s="79"/>
      <c r="L101" s="29"/>
      <c r="M101" s="10"/>
      <c r="N101" s="54"/>
      <c r="O101" s="24"/>
      <c r="P101" s="15"/>
      <c r="Q101" s="15"/>
      <c r="R101" s="10"/>
    </row>
    <row r="102" spans="1:18" ht="15.75" customHeight="1">
      <c r="A102" s="29">
        <v>3</v>
      </c>
      <c r="B102" s="29"/>
      <c r="C102" s="29"/>
      <c r="D102" s="29"/>
      <c r="E102" s="29"/>
      <c r="F102" s="66"/>
      <c r="G102" s="77"/>
      <c r="H102" s="29"/>
      <c r="I102" s="29"/>
      <c r="J102" s="68"/>
      <c r="K102" s="29"/>
      <c r="L102" s="29"/>
      <c r="M102" s="29"/>
      <c r="N102" s="30"/>
      <c r="O102" s="29"/>
      <c r="P102" s="29"/>
      <c r="Q102" s="63"/>
      <c r="R102" s="10"/>
    </row>
    <row r="103" spans="1:18" ht="15.75" customHeight="1">
      <c r="A103" s="29"/>
      <c r="B103" s="29"/>
      <c r="C103" s="90"/>
      <c r="D103" s="29"/>
      <c r="E103" s="29"/>
      <c r="F103" s="109"/>
      <c r="G103" s="77"/>
      <c r="H103" s="29"/>
      <c r="I103" s="29"/>
      <c r="J103" s="68"/>
      <c r="K103" s="79"/>
      <c r="L103" s="29"/>
      <c r="M103" s="29"/>
      <c r="N103" s="29"/>
      <c r="O103" s="29"/>
      <c r="P103" s="10"/>
      <c r="Q103" s="10"/>
      <c r="R103" s="10"/>
    </row>
    <row r="104" spans="1:18" ht="15.75" customHeight="1">
      <c r="A104" s="31"/>
      <c r="B104" s="33"/>
      <c r="C104" s="33">
        <f>SUM(C100:C103)</f>
        <v>0</v>
      </c>
      <c r="D104" s="33">
        <f>SUM(D99:D103)</f>
        <v>0</v>
      </c>
      <c r="E104" s="33">
        <f t="shared" ref="E104:J104" si="24">SUM(E100:E103)</f>
        <v>2000</v>
      </c>
      <c r="F104" s="34">
        <f t="shared" si="24"/>
        <v>0</v>
      </c>
      <c r="G104" s="49">
        <f t="shared" si="24"/>
        <v>0</v>
      </c>
      <c r="H104" s="33">
        <f t="shared" si="24"/>
        <v>0</v>
      </c>
      <c r="I104" s="33">
        <f t="shared" si="24"/>
        <v>3000</v>
      </c>
      <c r="J104" s="35">
        <f t="shared" si="24"/>
        <v>0</v>
      </c>
      <c r="K104" s="36">
        <v>0</v>
      </c>
      <c r="L104" s="33">
        <f t="shared" ref="L104:M104" si="25">SUM(L100:L103)</f>
        <v>0</v>
      </c>
      <c r="M104" s="33">
        <f t="shared" si="25"/>
        <v>0</v>
      </c>
      <c r="N104" s="33"/>
      <c r="O104" s="33">
        <f>SUM(O99:O103)</f>
        <v>5000</v>
      </c>
      <c r="P104" s="33">
        <f>SUM(P100:P103)</f>
        <v>0</v>
      </c>
      <c r="Q104" s="51">
        <f>B97+O104-P100-P101</f>
        <v>22950</v>
      </c>
      <c r="R104" s="10"/>
    </row>
    <row r="105" spans="1:18" ht="15.75" customHeight="1">
      <c r="A105" s="311" t="s">
        <v>175</v>
      </c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3"/>
      <c r="P105" s="10"/>
      <c r="Q105" s="10"/>
      <c r="R105" s="10"/>
    </row>
    <row r="106" spans="1:18" ht="15.75" customHeight="1">
      <c r="A106" s="2" t="s">
        <v>1</v>
      </c>
      <c r="B106" s="3" t="s">
        <v>2</v>
      </c>
      <c r="C106" s="3" t="s">
        <v>3</v>
      </c>
      <c r="D106" s="3" t="s">
        <v>52</v>
      </c>
      <c r="E106" s="3" t="s">
        <v>36</v>
      </c>
      <c r="F106" s="4" t="s">
        <v>109</v>
      </c>
      <c r="G106" s="93" t="s">
        <v>5</v>
      </c>
      <c r="H106" s="6" t="s">
        <v>173</v>
      </c>
      <c r="I106" s="3" t="s">
        <v>7</v>
      </c>
      <c r="J106" s="3" t="s">
        <v>8</v>
      </c>
      <c r="K106" s="3" t="s">
        <v>8</v>
      </c>
      <c r="L106" s="3" t="s">
        <v>9</v>
      </c>
      <c r="M106" s="3" t="s">
        <v>10</v>
      </c>
      <c r="N106" s="6" t="s">
        <v>6</v>
      </c>
      <c r="O106" s="95" t="s">
        <v>11</v>
      </c>
      <c r="P106" s="8" t="s">
        <v>12</v>
      </c>
      <c r="Q106" s="9" t="s">
        <v>13</v>
      </c>
      <c r="R106" s="10"/>
    </row>
    <row r="107" spans="1:18" ht="15.75" customHeight="1">
      <c r="A107" s="10"/>
      <c r="B107" s="12">
        <v>22950</v>
      </c>
      <c r="C107" s="10"/>
      <c r="D107" s="10"/>
      <c r="E107" s="10"/>
      <c r="F107" s="10"/>
      <c r="G107" s="10"/>
      <c r="H107" s="10"/>
      <c r="I107" s="10"/>
      <c r="J107" s="14" t="s">
        <v>15</v>
      </c>
      <c r="K107" s="96"/>
      <c r="L107" s="10"/>
      <c r="M107" s="10"/>
      <c r="N107" s="10"/>
      <c r="O107" s="10"/>
      <c r="P107" s="10"/>
      <c r="Q107" s="15"/>
      <c r="R107" s="10"/>
    </row>
    <row r="108" spans="1:18" ht="15.75" customHeight="1">
      <c r="A108" s="10"/>
      <c r="B108" s="12" t="s">
        <v>147</v>
      </c>
      <c r="C108" s="10"/>
      <c r="D108" s="10"/>
      <c r="E108" s="10"/>
      <c r="F108" s="10"/>
      <c r="G108" s="10"/>
      <c r="H108" s="10"/>
      <c r="I108" s="10"/>
      <c r="J108" s="19"/>
      <c r="K108" s="41"/>
      <c r="L108" s="12"/>
      <c r="M108" s="12"/>
      <c r="N108" s="12"/>
      <c r="O108" s="10"/>
      <c r="P108" s="10"/>
      <c r="Q108" s="15"/>
      <c r="R108" s="10"/>
    </row>
    <row r="109" spans="1:18" ht="15.75" customHeight="1">
      <c r="A109" s="10">
        <v>1</v>
      </c>
      <c r="B109" s="10" t="s">
        <v>164</v>
      </c>
      <c r="C109" s="10"/>
      <c r="D109" s="10"/>
      <c r="E109" s="10">
        <v>1000</v>
      </c>
      <c r="F109" s="10"/>
      <c r="G109" s="13"/>
      <c r="H109" s="10"/>
      <c r="I109" s="10">
        <v>3000</v>
      </c>
      <c r="J109" s="68"/>
      <c r="K109" s="29"/>
      <c r="L109" s="29"/>
      <c r="M109" s="10"/>
      <c r="N109" s="54"/>
      <c r="O109" s="10">
        <v>4000</v>
      </c>
      <c r="P109" s="10"/>
      <c r="Q109" s="15"/>
      <c r="R109" s="10"/>
    </row>
    <row r="110" spans="1:18" ht="15.75" customHeight="1">
      <c r="A110" s="16">
        <v>2</v>
      </c>
      <c r="B110" s="16" t="s">
        <v>167</v>
      </c>
      <c r="C110" s="90"/>
      <c r="D110" s="29"/>
      <c r="E110" s="29">
        <v>1000</v>
      </c>
      <c r="F110" s="66"/>
      <c r="G110" s="77"/>
      <c r="H110" s="29"/>
      <c r="I110" s="29">
        <v>3000</v>
      </c>
      <c r="J110" s="68"/>
      <c r="K110" s="29"/>
      <c r="L110" s="29"/>
      <c r="M110" s="29"/>
      <c r="N110" s="30"/>
      <c r="O110" s="29">
        <v>5000</v>
      </c>
      <c r="P110" s="16"/>
      <c r="Q110" s="16"/>
      <c r="R110" s="10"/>
    </row>
    <row r="111" spans="1:18" ht="15.75" customHeight="1">
      <c r="A111" s="29">
        <v>3</v>
      </c>
      <c r="B111" s="16" t="s">
        <v>161</v>
      </c>
      <c r="C111" s="90"/>
      <c r="D111" s="29"/>
      <c r="E111" s="29">
        <v>1000</v>
      </c>
      <c r="F111" s="66"/>
      <c r="G111" s="77"/>
      <c r="H111" s="29"/>
      <c r="I111" s="29">
        <v>3000</v>
      </c>
      <c r="J111" s="68"/>
      <c r="K111" s="29"/>
      <c r="L111" s="29"/>
      <c r="M111" s="29"/>
      <c r="N111" s="30"/>
      <c r="O111" s="29">
        <v>4000</v>
      </c>
      <c r="P111" s="16"/>
      <c r="Q111" s="16"/>
      <c r="R111" s="10"/>
    </row>
    <row r="112" spans="1:18" ht="15.75" customHeight="1">
      <c r="A112" s="29">
        <v>4</v>
      </c>
      <c r="B112" s="16" t="s">
        <v>163</v>
      </c>
      <c r="C112" s="90"/>
      <c r="D112" s="29"/>
      <c r="E112" s="29">
        <v>1000</v>
      </c>
      <c r="F112" s="66"/>
      <c r="G112" s="77"/>
      <c r="H112" s="29"/>
      <c r="I112" s="29">
        <v>3000</v>
      </c>
      <c r="J112" s="68"/>
      <c r="K112" s="29"/>
      <c r="L112" s="29"/>
      <c r="M112" s="29"/>
      <c r="N112" s="30"/>
      <c r="O112" s="29">
        <v>4000</v>
      </c>
      <c r="P112" s="16"/>
      <c r="Q112" s="16"/>
      <c r="R112" s="10"/>
    </row>
    <row r="113" spans="1:32" ht="15.75" customHeight="1">
      <c r="A113" s="29">
        <v>5</v>
      </c>
      <c r="B113" s="29"/>
      <c r="C113" s="21"/>
      <c r="D113" s="21"/>
      <c r="E113" s="22"/>
      <c r="F113" s="22"/>
      <c r="G113" s="46"/>
      <c r="H113" s="24"/>
      <c r="I113" s="24"/>
      <c r="J113" s="25"/>
      <c r="K113" s="126"/>
      <c r="L113" s="24"/>
      <c r="M113" s="29"/>
      <c r="N113" s="54"/>
      <c r="O113" s="10"/>
      <c r="P113" s="16"/>
      <c r="Q113" s="16"/>
      <c r="R113" s="29"/>
    </row>
    <row r="114" spans="1:32" ht="15.75" customHeight="1">
      <c r="A114" s="29"/>
      <c r="B114" s="29"/>
      <c r="C114" s="29"/>
      <c r="D114" s="29"/>
      <c r="E114" s="29"/>
      <c r="F114" s="68"/>
      <c r="G114" s="77"/>
      <c r="H114" s="29"/>
      <c r="I114" s="29"/>
      <c r="J114" s="68"/>
      <c r="K114" s="78"/>
      <c r="L114" s="29"/>
      <c r="M114" s="29"/>
      <c r="N114" s="30"/>
      <c r="O114" s="29"/>
      <c r="P114" s="10"/>
      <c r="Q114" s="10"/>
      <c r="R114" s="29"/>
    </row>
    <row r="115" spans="1:32" ht="15.75" customHeight="1">
      <c r="A115" s="29"/>
      <c r="B115" s="29"/>
      <c r="C115" s="97"/>
      <c r="D115" s="97"/>
      <c r="E115" s="97"/>
      <c r="F115" s="97"/>
      <c r="G115" s="159"/>
      <c r="H115" s="97"/>
      <c r="I115" s="97"/>
      <c r="J115" s="129"/>
      <c r="K115" s="160"/>
      <c r="L115" s="97"/>
      <c r="M115" s="29"/>
      <c r="N115" s="30"/>
      <c r="O115" s="90"/>
      <c r="P115" s="29"/>
      <c r="Q115" s="29"/>
      <c r="R115" s="29"/>
    </row>
    <row r="116" spans="1:32" ht="15.75" customHeight="1">
      <c r="A116" s="29"/>
      <c r="B116" s="29"/>
      <c r="C116" s="29"/>
      <c r="D116" s="29"/>
      <c r="E116" s="29"/>
      <c r="F116" s="29"/>
      <c r="G116" s="66"/>
      <c r="H116" s="29"/>
      <c r="I116" s="29"/>
      <c r="J116" s="68"/>
      <c r="K116" s="79"/>
      <c r="L116" s="29"/>
      <c r="M116" s="29"/>
      <c r="N116" s="30"/>
      <c r="O116" s="29"/>
      <c r="P116" s="29"/>
      <c r="Q116" s="29"/>
      <c r="R116" s="29"/>
    </row>
    <row r="117" spans="1:32" ht="15.75" customHeight="1">
      <c r="A117" s="31"/>
      <c r="B117" s="32"/>
      <c r="C117" s="33">
        <f t="shared" ref="C117:E117" si="26">SUM(C109:C116)</f>
        <v>0</v>
      </c>
      <c r="D117" s="33">
        <f t="shared" si="26"/>
        <v>0</v>
      </c>
      <c r="E117" s="33">
        <f t="shared" si="26"/>
        <v>4000</v>
      </c>
      <c r="F117" s="33"/>
      <c r="G117" s="34">
        <f>SUM(G109:G116)</f>
        <v>0</v>
      </c>
      <c r="H117" s="33"/>
      <c r="I117" s="33">
        <f t="shared" ref="I117:J117" si="27">SUM(I109:I116)</f>
        <v>12000</v>
      </c>
      <c r="J117" s="35">
        <f t="shared" si="27"/>
        <v>0</v>
      </c>
      <c r="K117" s="36"/>
      <c r="L117" s="33">
        <f>SUM(L109:L116)</f>
        <v>0</v>
      </c>
      <c r="M117" s="37"/>
      <c r="N117" s="33"/>
      <c r="O117" s="33">
        <f t="shared" ref="O117:P117" si="28">SUM(O109:O116)</f>
        <v>17000</v>
      </c>
      <c r="P117" s="38">
        <f t="shared" si="28"/>
        <v>0</v>
      </c>
      <c r="Q117" s="39">
        <f>B107-P117+O117</f>
        <v>39950</v>
      </c>
    </row>
    <row r="118" spans="1:32" ht="15.75" customHeight="1">
      <c r="A118" s="317" t="s">
        <v>176</v>
      </c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18"/>
      <c r="N118" s="318"/>
      <c r="O118" s="319"/>
      <c r="P118" s="29"/>
      <c r="Q118" s="63"/>
      <c r="R118" s="29"/>
    </row>
    <row r="119" spans="1:32" ht="15.75" customHeight="1">
      <c r="A119" s="2" t="s">
        <v>1</v>
      </c>
      <c r="B119" s="3" t="s">
        <v>2</v>
      </c>
      <c r="C119" s="3" t="s">
        <v>3</v>
      </c>
      <c r="D119" s="3" t="s">
        <v>4</v>
      </c>
      <c r="E119" s="3" t="s">
        <v>36</v>
      </c>
      <c r="F119" s="4" t="s">
        <v>109</v>
      </c>
      <c r="G119" s="93" t="s">
        <v>5</v>
      </c>
      <c r="H119" s="6" t="s">
        <v>173</v>
      </c>
      <c r="I119" s="3" t="s">
        <v>7</v>
      </c>
      <c r="J119" s="3" t="s">
        <v>8</v>
      </c>
      <c r="K119" s="3" t="s">
        <v>8</v>
      </c>
      <c r="L119" s="3" t="s">
        <v>9</v>
      </c>
      <c r="M119" s="3" t="s">
        <v>10</v>
      </c>
      <c r="N119" s="6" t="s">
        <v>6</v>
      </c>
      <c r="O119" s="95" t="s">
        <v>11</v>
      </c>
      <c r="P119" s="8" t="s">
        <v>12</v>
      </c>
      <c r="Q119" s="9" t="s">
        <v>13</v>
      </c>
      <c r="R119" s="29"/>
    </row>
    <row r="120" spans="1:32" ht="15.75" customHeight="1">
      <c r="A120" s="10"/>
      <c r="B120" s="12">
        <v>39950</v>
      </c>
      <c r="C120" s="10"/>
      <c r="D120" s="10"/>
      <c r="E120" s="10"/>
      <c r="F120" s="10"/>
      <c r="G120" s="10"/>
      <c r="H120" s="10"/>
      <c r="I120" s="10"/>
      <c r="J120" s="14" t="s">
        <v>15</v>
      </c>
      <c r="K120" s="10"/>
      <c r="L120" s="10" t="s">
        <v>177</v>
      </c>
      <c r="M120" s="10"/>
      <c r="N120" s="10"/>
      <c r="O120" s="10"/>
      <c r="P120" s="10"/>
      <c r="Q120" s="15"/>
      <c r="R120" s="10"/>
    </row>
    <row r="121" spans="1:32" ht="15.75" customHeight="1">
      <c r="A121" s="10"/>
      <c r="B121" s="314"/>
      <c r="C121" s="315"/>
      <c r="D121" s="315"/>
      <c r="E121" s="315"/>
      <c r="F121" s="316"/>
      <c r="G121" s="10"/>
      <c r="H121" s="10"/>
      <c r="I121" s="10"/>
      <c r="J121" s="53"/>
      <c r="K121" s="10"/>
      <c r="L121" s="10"/>
      <c r="M121" s="10"/>
      <c r="N121" s="10"/>
      <c r="O121" s="10"/>
      <c r="P121" s="10"/>
      <c r="Q121" s="10"/>
      <c r="R121" s="10"/>
    </row>
    <row r="122" spans="1:32" ht="15.75" customHeight="1">
      <c r="A122" s="16">
        <v>1</v>
      </c>
      <c r="B122" s="10" t="s">
        <v>164</v>
      </c>
      <c r="C122" s="10"/>
      <c r="D122" s="10"/>
      <c r="E122" s="10">
        <v>1000</v>
      </c>
      <c r="F122" s="10"/>
      <c r="G122" s="13"/>
      <c r="H122" s="10"/>
      <c r="I122" s="10">
        <v>3000</v>
      </c>
      <c r="J122" s="68"/>
      <c r="K122" s="29"/>
      <c r="L122" s="29"/>
      <c r="M122" s="10"/>
      <c r="N122" s="54"/>
      <c r="O122" s="10">
        <v>4000</v>
      </c>
      <c r="P122" s="10"/>
      <c r="Q122" s="16"/>
      <c r="R122" s="10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>
      <c r="A123" s="10">
        <v>2</v>
      </c>
      <c r="B123" s="16" t="s">
        <v>121</v>
      </c>
      <c r="C123" s="90"/>
      <c r="D123" s="29"/>
      <c r="E123" s="29">
        <v>1600</v>
      </c>
      <c r="F123" s="66"/>
      <c r="G123" s="77"/>
      <c r="H123" s="29"/>
      <c r="I123" s="29"/>
      <c r="J123" s="68"/>
      <c r="K123" s="29"/>
      <c r="L123" s="29"/>
      <c r="M123" s="29"/>
      <c r="N123" s="30"/>
      <c r="O123" s="29">
        <v>1600</v>
      </c>
      <c r="P123" s="16">
        <v>40300</v>
      </c>
      <c r="Q123" s="10" t="s">
        <v>178</v>
      </c>
      <c r="R123" s="29"/>
    </row>
    <row r="124" spans="1:32" ht="15.75" customHeight="1">
      <c r="A124" s="29">
        <v>3</v>
      </c>
      <c r="B124" s="29" t="s">
        <v>156</v>
      </c>
      <c r="C124" s="29"/>
      <c r="D124" s="29"/>
      <c r="E124" s="29">
        <v>1000</v>
      </c>
      <c r="F124" s="66"/>
      <c r="G124" s="77"/>
      <c r="H124" s="29"/>
      <c r="I124" s="29">
        <v>3000</v>
      </c>
      <c r="J124" s="68"/>
      <c r="K124" s="29"/>
      <c r="L124" s="29">
        <v>250</v>
      </c>
      <c r="M124" s="29"/>
      <c r="N124" s="30"/>
      <c r="O124" s="29">
        <v>4250</v>
      </c>
      <c r="P124" s="10"/>
      <c r="Q124" s="29" t="s">
        <v>113</v>
      </c>
      <c r="R124" s="29"/>
    </row>
    <row r="125" spans="1:32" ht="15.75" customHeight="1">
      <c r="A125" s="29">
        <v>4</v>
      </c>
      <c r="B125" s="29"/>
      <c r="C125" s="10"/>
      <c r="D125" s="10"/>
      <c r="E125" s="10"/>
      <c r="F125" s="13"/>
      <c r="G125" s="75"/>
      <c r="H125" s="10"/>
      <c r="I125" s="29"/>
      <c r="J125" s="68"/>
      <c r="K125" s="29"/>
      <c r="L125" s="29"/>
      <c r="M125" s="16"/>
      <c r="N125" s="124"/>
      <c r="O125" s="16"/>
      <c r="P125" s="29">
        <v>960</v>
      </c>
      <c r="Q125" s="122" t="s">
        <v>179</v>
      </c>
      <c r="R125" s="29"/>
    </row>
    <row r="126" spans="1:32" ht="15.75" customHeight="1">
      <c r="A126" s="29">
        <v>5</v>
      </c>
      <c r="B126" s="29"/>
      <c r="C126" s="10"/>
      <c r="D126" s="10"/>
      <c r="E126" s="10"/>
      <c r="F126" s="13"/>
      <c r="G126" s="75"/>
      <c r="H126" s="10"/>
      <c r="I126" s="29"/>
      <c r="J126" s="68"/>
      <c r="K126" s="29"/>
      <c r="L126" s="29"/>
      <c r="M126" s="16"/>
      <c r="N126" s="124"/>
      <c r="O126" s="16"/>
      <c r="P126" s="29"/>
      <c r="Q126" s="122" t="s">
        <v>180</v>
      </c>
      <c r="R126" s="29"/>
    </row>
    <row r="127" spans="1:32" ht="15.75" customHeight="1">
      <c r="A127" s="29"/>
      <c r="B127" s="29"/>
      <c r="C127" s="97"/>
      <c r="D127" s="97"/>
      <c r="E127" s="97"/>
      <c r="F127" s="97"/>
      <c r="G127" s="159"/>
      <c r="H127" s="97"/>
      <c r="I127" s="97"/>
      <c r="J127" s="129"/>
      <c r="K127" s="160"/>
      <c r="L127" s="97"/>
      <c r="M127" s="29"/>
      <c r="N127" s="30"/>
      <c r="O127" s="90"/>
      <c r="P127" s="29"/>
      <c r="Q127" s="30"/>
      <c r="R127" s="29"/>
    </row>
    <row r="128" spans="1:32" ht="15.75" customHeight="1">
      <c r="A128" s="29"/>
      <c r="B128" s="29"/>
      <c r="C128" s="29"/>
      <c r="D128" s="29"/>
      <c r="E128" s="29"/>
      <c r="F128" s="66"/>
      <c r="G128" s="77"/>
      <c r="H128" s="29"/>
      <c r="I128" s="29"/>
      <c r="J128" s="68"/>
      <c r="K128" s="29"/>
      <c r="L128" s="29"/>
      <c r="M128" s="29"/>
      <c r="N128" s="30"/>
      <c r="O128" s="29"/>
      <c r="P128" s="29"/>
      <c r="Q128" s="10"/>
      <c r="R128" s="29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18" ht="15.75" customHeight="1">
      <c r="A129" s="29"/>
      <c r="B129" s="33"/>
      <c r="C129" s="33">
        <f t="shared" ref="C129:E129" si="29">SUM(C122:C128)</f>
        <v>0</v>
      </c>
      <c r="D129" s="33">
        <f t="shared" si="29"/>
        <v>0</v>
      </c>
      <c r="E129" s="33">
        <f t="shared" si="29"/>
        <v>3600</v>
      </c>
      <c r="F129" s="34"/>
      <c r="G129" s="49">
        <f>SUM(G122:G128)</f>
        <v>0</v>
      </c>
      <c r="H129" s="33">
        <v>1000</v>
      </c>
      <c r="I129" s="33">
        <f t="shared" ref="I129:J129" si="30">SUM(I122:I128)</f>
        <v>6000</v>
      </c>
      <c r="J129" s="35">
        <f t="shared" si="30"/>
        <v>0</v>
      </c>
      <c r="K129" s="33"/>
      <c r="L129" s="33">
        <f t="shared" ref="L129:M129" si="31">SUM(L122:L128)</f>
        <v>250</v>
      </c>
      <c r="M129" s="33">
        <f t="shared" si="31"/>
        <v>0</v>
      </c>
      <c r="N129" s="33"/>
      <c r="O129" s="33">
        <f>SUM(O121:O128)</f>
        <v>9850</v>
      </c>
      <c r="P129" s="38">
        <f>SUM(P122:P128)</f>
        <v>41260</v>
      </c>
      <c r="Q129" s="39">
        <f>B120+O129-P123-P125</f>
        <v>8540</v>
      </c>
      <c r="R129" s="29"/>
    </row>
    <row r="130" spans="1:18" ht="15.75" customHeight="1">
      <c r="A130" s="317" t="s">
        <v>181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9"/>
      <c r="P130" s="16"/>
      <c r="Q130" s="16"/>
      <c r="R130" s="10"/>
    </row>
    <row r="131" spans="1:18" ht="15.75" customHeight="1">
      <c r="A131" s="2" t="s">
        <v>1</v>
      </c>
      <c r="B131" s="3" t="s">
        <v>2</v>
      </c>
      <c r="C131" s="3" t="s">
        <v>3</v>
      </c>
      <c r="D131" s="3" t="s">
        <v>182</v>
      </c>
      <c r="E131" s="3" t="s">
        <v>108</v>
      </c>
      <c r="F131" s="4" t="s">
        <v>109</v>
      </c>
      <c r="G131" s="5"/>
      <c r="H131" s="6" t="s">
        <v>173</v>
      </c>
      <c r="I131" s="3" t="s">
        <v>7</v>
      </c>
      <c r="J131" s="3" t="s">
        <v>8</v>
      </c>
      <c r="K131" s="3" t="s">
        <v>8</v>
      </c>
      <c r="L131" s="3" t="s">
        <v>9</v>
      </c>
      <c r="M131" s="3" t="s">
        <v>10</v>
      </c>
      <c r="N131" s="6" t="s">
        <v>6</v>
      </c>
      <c r="O131" s="7" t="s">
        <v>11</v>
      </c>
      <c r="P131" s="8" t="s">
        <v>12</v>
      </c>
      <c r="Q131" s="9" t="s">
        <v>13</v>
      </c>
      <c r="R131" s="10"/>
    </row>
    <row r="132" spans="1:18" ht="15.75" customHeight="1">
      <c r="A132" s="10"/>
      <c r="B132" s="12">
        <v>8540</v>
      </c>
      <c r="C132" s="10"/>
      <c r="D132" s="10"/>
      <c r="E132" s="10"/>
      <c r="F132" s="10"/>
      <c r="G132" s="13"/>
      <c r="H132" s="10"/>
      <c r="I132" s="10"/>
      <c r="J132" s="14"/>
      <c r="K132" s="52"/>
      <c r="L132" s="10"/>
      <c r="M132" s="10"/>
      <c r="N132" s="10"/>
      <c r="O132" s="10"/>
      <c r="P132" s="10"/>
      <c r="Q132" s="10"/>
      <c r="R132" s="10"/>
    </row>
    <row r="133" spans="1:18" ht="15.75" customHeight="1">
      <c r="A133" s="10"/>
      <c r="B133" s="314" t="s">
        <v>16</v>
      </c>
      <c r="C133" s="315"/>
      <c r="D133" s="315"/>
      <c r="E133" s="315"/>
      <c r="F133" s="316"/>
      <c r="G133" s="13"/>
      <c r="H133" s="10"/>
      <c r="I133" s="10"/>
      <c r="J133" s="53"/>
      <c r="K133" s="10"/>
      <c r="L133" s="12"/>
      <c r="M133" s="12"/>
      <c r="N133" s="12"/>
      <c r="O133" s="10"/>
      <c r="P133" s="10"/>
      <c r="Q133" s="10"/>
      <c r="R133" s="29"/>
    </row>
    <row r="134" spans="1:18" ht="15.75" customHeight="1">
      <c r="A134" s="10"/>
      <c r="B134" s="70"/>
      <c r="C134" s="70"/>
      <c r="D134" s="101"/>
      <c r="E134" s="70"/>
      <c r="F134" s="70"/>
      <c r="G134" s="13"/>
      <c r="H134" s="10"/>
      <c r="I134" s="10"/>
      <c r="J134" s="19"/>
      <c r="K134" s="10"/>
      <c r="L134" s="12"/>
      <c r="M134" s="12"/>
      <c r="N134" s="12"/>
      <c r="O134" s="10"/>
      <c r="P134" s="10"/>
      <c r="Q134" s="10"/>
      <c r="R134" s="29"/>
    </row>
    <row r="135" spans="1:18" ht="15.75" customHeight="1">
      <c r="A135" s="10">
        <v>1</v>
      </c>
      <c r="B135" s="10" t="s">
        <v>183</v>
      </c>
      <c r="C135" s="10"/>
      <c r="D135" s="10">
        <v>1000</v>
      </c>
      <c r="E135" s="10"/>
      <c r="F135" s="10"/>
      <c r="G135" s="13"/>
      <c r="H135" s="10"/>
      <c r="I135" s="10"/>
      <c r="J135" s="68"/>
      <c r="K135" s="29"/>
      <c r="L135" s="29"/>
      <c r="M135" s="10"/>
      <c r="N135" s="54"/>
      <c r="O135" s="10">
        <f t="shared" ref="O135:O141" si="32">SUM(D135:N135)</f>
        <v>1000</v>
      </c>
      <c r="P135" s="24"/>
      <c r="Q135" s="102"/>
      <c r="R135" s="29"/>
    </row>
    <row r="136" spans="1:18" ht="15.75" customHeight="1">
      <c r="A136" s="10">
        <v>2</v>
      </c>
      <c r="B136" s="29" t="s">
        <v>184</v>
      </c>
      <c r="C136" s="97"/>
      <c r="D136" s="97">
        <v>1000</v>
      </c>
      <c r="E136" s="97"/>
      <c r="F136" s="97"/>
      <c r="G136" s="159"/>
      <c r="H136" s="97"/>
      <c r="I136" s="97"/>
      <c r="J136" s="129"/>
      <c r="K136" s="160"/>
      <c r="L136" s="97"/>
      <c r="M136" s="29"/>
      <c r="N136" s="30"/>
      <c r="O136" s="90">
        <f t="shared" si="32"/>
        <v>1000</v>
      </c>
      <c r="P136" s="24"/>
      <c r="Q136" s="102"/>
      <c r="R136" s="10"/>
    </row>
    <row r="137" spans="1:18" ht="15.75" customHeight="1">
      <c r="A137" s="10">
        <v>3</v>
      </c>
      <c r="B137" s="29" t="s">
        <v>185</v>
      </c>
      <c r="C137" s="29"/>
      <c r="D137" s="29">
        <v>1000</v>
      </c>
      <c r="E137" s="29"/>
      <c r="F137" s="66"/>
      <c r="G137" s="77"/>
      <c r="H137" s="29"/>
      <c r="I137" s="29"/>
      <c r="J137" s="68"/>
      <c r="K137" s="29"/>
      <c r="L137" s="29"/>
      <c r="M137" s="24"/>
      <c r="N137" s="28"/>
      <c r="O137" s="24">
        <f t="shared" si="32"/>
        <v>1000</v>
      </c>
      <c r="P137" s="24"/>
      <c r="Q137" s="102"/>
      <c r="R137" s="10"/>
    </row>
    <row r="138" spans="1:18" ht="15.75" customHeight="1">
      <c r="A138" s="29">
        <v>4</v>
      </c>
      <c r="B138" s="29" t="s">
        <v>186</v>
      </c>
      <c r="C138" s="29"/>
      <c r="D138" s="29">
        <v>1000</v>
      </c>
      <c r="E138" s="29"/>
      <c r="F138" s="68"/>
      <c r="G138" s="77"/>
      <c r="H138" s="29"/>
      <c r="I138" s="29"/>
      <c r="J138" s="68"/>
      <c r="K138" s="78"/>
      <c r="L138" s="29"/>
      <c r="M138" s="29"/>
      <c r="N138" s="30"/>
      <c r="O138" s="29">
        <f t="shared" si="32"/>
        <v>1000</v>
      </c>
      <c r="P138" s="90"/>
      <c r="Q138" s="102"/>
      <c r="R138" s="10"/>
    </row>
    <row r="139" spans="1:18" ht="15.75" customHeight="1">
      <c r="A139" s="29">
        <v>5</v>
      </c>
      <c r="B139" s="16" t="s">
        <v>187</v>
      </c>
      <c r="C139" s="90"/>
      <c r="D139" s="29">
        <v>1000</v>
      </c>
      <c r="E139" s="29"/>
      <c r="F139" s="66"/>
      <c r="G139" s="77"/>
      <c r="H139" s="29"/>
      <c r="I139" s="29"/>
      <c r="J139" s="68"/>
      <c r="K139" s="29"/>
      <c r="L139" s="29"/>
      <c r="M139" s="29"/>
      <c r="N139" s="30"/>
      <c r="O139" s="29">
        <f t="shared" si="32"/>
        <v>1000</v>
      </c>
      <c r="P139" s="90"/>
      <c r="Q139" s="102"/>
      <c r="R139" s="29"/>
    </row>
    <row r="140" spans="1:18" ht="15.75" customHeight="1">
      <c r="A140" s="29">
        <v>6</v>
      </c>
      <c r="B140" s="10" t="s">
        <v>92</v>
      </c>
      <c r="C140" s="29"/>
      <c r="D140" s="29">
        <v>1000</v>
      </c>
      <c r="E140" s="29"/>
      <c r="F140" s="66"/>
      <c r="G140" s="66"/>
      <c r="H140" s="29"/>
      <c r="I140" s="29"/>
      <c r="J140" s="68"/>
      <c r="K140" s="29"/>
      <c r="L140" s="29"/>
      <c r="M140" s="10"/>
      <c r="N140" s="30"/>
      <c r="O140" s="24">
        <f t="shared" si="32"/>
        <v>1000</v>
      </c>
      <c r="P140" s="90"/>
      <c r="Q140" s="102"/>
      <c r="R140" s="29"/>
    </row>
    <row r="141" spans="1:18" ht="15.75" customHeight="1">
      <c r="A141" s="29">
        <v>7</v>
      </c>
      <c r="B141" s="29" t="s">
        <v>188</v>
      </c>
      <c r="C141" s="161"/>
      <c r="D141" s="97">
        <v>1000</v>
      </c>
      <c r="E141" s="97"/>
      <c r="F141" s="159"/>
      <c r="G141" s="128"/>
      <c r="H141" s="97"/>
      <c r="I141" s="97"/>
      <c r="J141" s="129"/>
      <c r="K141" s="97"/>
      <c r="L141" s="97"/>
      <c r="M141" s="124"/>
      <c r="N141" s="97"/>
      <c r="O141" s="97">
        <f t="shared" si="32"/>
        <v>1000</v>
      </c>
      <c r="P141" s="29"/>
      <c r="Q141" s="162"/>
      <c r="R141" s="29"/>
    </row>
    <row r="142" spans="1:18" ht="15.75" customHeight="1">
      <c r="A142" s="10">
        <v>8</v>
      </c>
      <c r="B142" s="10" t="s">
        <v>189</v>
      </c>
      <c r="C142" s="12"/>
      <c r="D142" s="10">
        <v>1000</v>
      </c>
      <c r="E142" s="10"/>
      <c r="F142" s="10"/>
      <c r="G142" s="13"/>
      <c r="H142" s="10"/>
      <c r="I142" s="10"/>
      <c r="J142" s="41"/>
      <c r="K142" s="52"/>
      <c r="L142" s="10"/>
      <c r="M142" s="10"/>
      <c r="N142" s="54"/>
      <c r="O142" s="10">
        <v>1000</v>
      </c>
      <c r="P142" s="10"/>
      <c r="Q142" s="12"/>
      <c r="R142" s="29"/>
    </row>
    <row r="143" spans="1:18" ht="15.75" customHeight="1">
      <c r="A143" s="29">
        <v>9</v>
      </c>
      <c r="B143" s="10" t="s">
        <v>189</v>
      </c>
      <c r="C143" s="12"/>
      <c r="D143" s="10">
        <v>1000</v>
      </c>
      <c r="E143" s="10"/>
      <c r="F143" s="10"/>
      <c r="G143" s="13"/>
      <c r="H143" s="10"/>
      <c r="I143" s="10"/>
      <c r="J143" s="41"/>
      <c r="K143" s="52"/>
      <c r="L143" s="10"/>
      <c r="M143" s="10"/>
      <c r="N143" s="30"/>
      <c r="O143" s="10">
        <v>1000</v>
      </c>
      <c r="P143" s="10"/>
      <c r="Q143" s="12"/>
      <c r="R143" s="29"/>
    </row>
    <row r="144" spans="1:18" ht="15.75" customHeight="1">
      <c r="A144" s="29">
        <v>10</v>
      </c>
      <c r="B144" s="10" t="s">
        <v>190</v>
      </c>
      <c r="C144" s="12"/>
      <c r="D144" s="10">
        <v>1000</v>
      </c>
      <c r="E144" s="10"/>
      <c r="F144" s="10"/>
      <c r="G144" s="13"/>
      <c r="H144" s="10"/>
      <c r="I144" s="10"/>
      <c r="J144" s="41"/>
      <c r="K144" s="52"/>
      <c r="L144" s="10"/>
      <c r="M144" s="10"/>
      <c r="N144" s="30"/>
      <c r="O144" s="10">
        <v>1000</v>
      </c>
      <c r="P144" s="10"/>
      <c r="Q144" s="12"/>
      <c r="R144" s="29"/>
    </row>
    <row r="145" spans="1:18" ht="15.75" customHeight="1">
      <c r="A145" s="29">
        <v>11</v>
      </c>
      <c r="B145" s="10" t="s">
        <v>191</v>
      </c>
      <c r="C145" s="12"/>
      <c r="D145" s="10">
        <v>1000</v>
      </c>
      <c r="E145" s="10"/>
      <c r="F145" s="10"/>
      <c r="G145" s="13"/>
      <c r="H145" s="10"/>
      <c r="I145" s="10"/>
      <c r="J145" s="41"/>
      <c r="K145" s="52"/>
      <c r="L145" s="10"/>
      <c r="M145" s="10"/>
      <c r="N145" s="30"/>
      <c r="O145" s="10">
        <v>1000</v>
      </c>
      <c r="P145" s="10"/>
      <c r="Q145" s="12"/>
      <c r="R145" s="29"/>
    </row>
    <row r="146" spans="1:18" ht="15.75" customHeight="1">
      <c r="A146" s="29">
        <v>12</v>
      </c>
      <c r="B146" s="10" t="s">
        <v>192</v>
      </c>
      <c r="C146" s="12"/>
      <c r="D146" s="10">
        <v>1000</v>
      </c>
      <c r="E146" s="10"/>
      <c r="F146" s="10"/>
      <c r="G146" s="13"/>
      <c r="H146" s="10"/>
      <c r="I146" s="10"/>
      <c r="J146" s="41"/>
      <c r="K146" s="52"/>
      <c r="L146" s="10"/>
      <c r="M146" s="10"/>
      <c r="N146" s="30"/>
      <c r="O146" s="10">
        <v>1000</v>
      </c>
      <c r="P146" s="10"/>
      <c r="Q146" s="12"/>
      <c r="R146" s="29"/>
    </row>
    <row r="147" spans="1:18" ht="15.75" customHeight="1">
      <c r="A147" s="29">
        <v>13</v>
      </c>
      <c r="B147" s="10" t="s">
        <v>193</v>
      </c>
      <c r="C147" s="12"/>
      <c r="D147" s="10">
        <v>1000</v>
      </c>
      <c r="E147" s="10"/>
      <c r="F147" s="10"/>
      <c r="G147" s="13"/>
      <c r="H147" s="10"/>
      <c r="I147" s="10"/>
      <c r="J147" s="41"/>
      <c r="K147" s="52"/>
      <c r="L147" s="10"/>
      <c r="M147" s="10"/>
      <c r="N147" s="30"/>
      <c r="O147" s="10">
        <v>1000</v>
      </c>
      <c r="P147" s="10"/>
      <c r="Q147" s="12"/>
      <c r="R147" s="29"/>
    </row>
    <row r="148" spans="1:18" ht="15.75" customHeight="1">
      <c r="A148" s="29">
        <v>14</v>
      </c>
      <c r="B148" s="10" t="s">
        <v>194</v>
      </c>
      <c r="C148" s="12"/>
      <c r="D148" s="10">
        <v>1000</v>
      </c>
      <c r="E148" s="10"/>
      <c r="F148" s="10"/>
      <c r="G148" s="13"/>
      <c r="H148" s="10"/>
      <c r="I148" s="10"/>
      <c r="J148" s="41"/>
      <c r="K148" s="52"/>
      <c r="L148" s="10"/>
      <c r="M148" s="10"/>
      <c r="N148" s="30"/>
      <c r="O148" s="10">
        <v>1000</v>
      </c>
      <c r="P148" s="10"/>
      <c r="Q148" s="12"/>
      <c r="R148" s="29"/>
    </row>
    <row r="149" spans="1:18" ht="15.75" customHeight="1">
      <c r="A149" s="29">
        <v>15</v>
      </c>
      <c r="B149" s="10" t="s">
        <v>195</v>
      </c>
      <c r="C149" s="12"/>
      <c r="D149" s="10">
        <v>1000</v>
      </c>
      <c r="E149" s="10"/>
      <c r="F149" s="10"/>
      <c r="G149" s="13"/>
      <c r="H149" s="10"/>
      <c r="I149" s="10"/>
      <c r="J149" s="41"/>
      <c r="K149" s="52"/>
      <c r="L149" s="10"/>
      <c r="M149" s="10"/>
      <c r="N149" s="30"/>
      <c r="O149" s="10">
        <v>1000</v>
      </c>
      <c r="P149" s="10"/>
      <c r="Q149" s="12"/>
      <c r="R149" s="29"/>
    </row>
    <row r="150" spans="1:18" ht="15.75" customHeight="1">
      <c r="A150" s="29">
        <v>16</v>
      </c>
      <c r="B150" s="10" t="s">
        <v>196</v>
      </c>
      <c r="C150" s="12"/>
      <c r="D150" s="10">
        <v>1000</v>
      </c>
      <c r="E150" s="10"/>
      <c r="F150" s="10"/>
      <c r="G150" s="13"/>
      <c r="H150" s="10"/>
      <c r="I150" s="10"/>
      <c r="J150" s="41"/>
      <c r="K150" s="52"/>
      <c r="L150" s="10"/>
      <c r="M150" s="10"/>
      <c r="N150" s="30"/>
      <c r="O150" s="10">
        <v>1000</v>
      </c>
      <c r="P150" s="10"/>
      <c r="Q150" s="12"/>
      <c r="R150" s="29"/>
    </row>
    <row r="151" spans="1:18" ht="15.75" customHeight="1">
      <c r="A151" s="29">
        <v>17</v>
      </c>
      <c r="B151" s="10" t="s">
        <v>38</v>
      </c>
      <c r="C151" s="12"/>
      <c r="D151" s="10">
        <v>1000</v>
      </c>
      <c r="E151" s="10"/>
      <c r="F151" s="10"/>
      <c r="G151" s="13"/>
      <c r="H151" s="10"/>
      <c r="I151" s="10"/>
      <c r="J151" s="41"/>
      <c r="K151" s="52"/>
      <c r="L151" s="10"/>
      <c r="M151" s="10"/>
      <c r="N151" s="30"/>
      <c r="O151" s="10">
        <v>1000</v>
      </c>
      <c r="P151" s="10"/>
      <c r="Q151" s="12"/>
      <c r="R151" s="29"/>
    </row>
    <row r="152" spans="1:18" ht="15.75" customHeight="1">
      <c r="A152" s="29">
        <v>18</v>
      </c>
      <c r="B152" s="10" t="s">
        <v>197</v>
      </c>
      <c r="C152" s="12"/>
      <c r="D152" s="10">
        <v>1500</v>
      </c>
      <c r="E152" s="10"/>
      <c r="F152" s="10"/>
      <c r="G152" s="13"/>
      <c r="H152" s="10"/>
      <c r="I152" s="10"/>
      <c r="J152" s="41"/>
      <c r="K152" s="52"/>
      <c r="L152" s="10"/>
      <c r="M152" s="10"/>
      <c r="N152" s="30"/>
      <c r="O152" s="10">
        <v>1500</v>
      </c>
      <c r="P152" s="10"/>
      <c r="Q152" s="12"/>
      <c r="R152" s="29"/>
    </row>
    <row r="153" spans="1:18" ht="15.75" customHeight="1">
      <c r="A153" s="29">
        <v>19</v>
      </c>
      <c r="B153" s="10" t="s">
        <v>198</v>
      </c>
      <c r="C153" s="12"/>
      <c r="D153" s="10">
        <v>1000</v>
      </c>
      <c r="E153" s="10"/>
      <c r="F153" s="10"/>
      <c r="G153" s="13"/>
      <c r="H153" s="10"/>
      <c r="I153" s="10"/>
      <c r="J153" s="41"/>
      <c r="K153" s="52"/>
      <c r="L153" s="10"/>
      <c r="M153" s="10"/>
      <c r="N153" s="30"/>
      <c r="O153" s="10">
        <v>1000</v>
      </c>
      <c r="P153" s="10"/>
      <c r="Q153" s="12"/>
      <c r="R153" s="29"/>
    </row>
    <row r="154" spans="1:18" ht="15.75" customHeight="1">
      <c r="A154" s="29">
        <v>20</v>
      </c>
      <c r="B154" s="10" t="s">
        <v>199</v>
      </c>
      <c r="C154" s="12"/>
      <c r="D154" s="10">
        <v>1000</v>
      </c>
      <c r="E154" s="10"/>
      <c r="F154" s="10"/>
      <c r="G154" s="13"/>
      <c r="H154" s="10"/>
      <c r="I154" s="10"/>
      <c r="J154" s="41"/>
      <c r="K154" s="52"/>
      <c r="L154" s="10"/>
      <c r="M154" s="10"/>
      <c r="N154" s="30"/>
      <c r="O154" s="10">
        <v>1000</v>
      </c>
      <c r="P154" s="10"/>
      <c r="Q154" s="12"/>
      <c r="R154" s="29"/>
    </row>
    <row r="155" spans="1:18" ht="15.75" customHeight="1">
      <c r="A155" s="29">
        <v>21</v>
      </c>
      <c r="B155" s="10" t="s">
        <v>200</v>
      </c>
      <c r="C155" s="12"/>
      <c r="D155" s="10">
        <v>1000</v>
      </c>
      <c r="E155" s="10"/>
      <c r="F155" s="10"/>
      <c r="G155" s="13"/>
      <c r="H155" s="10"/>
      <c r="I155" s="10"/>
      <c r="J155" s="41"/>
      <c r="K155" s="52"/>
      <c r="L155" s="10"/>
      <c r="M155" s="10"/>
      <c r="N155" s="30"/>
      <c r="O155" s="10">
        <v>1000</v>
      </c>
      <c r="P155" s="10"/>
      <c r="Q155" s="12"/>
      <c r="R155" s="29"/>
    </row>
    <row r="156" spans="1:18" ht="15.75" customHeight="1">
      <c r="A156" s="29">
        <v>22</v>
      </c>
      <c r="B156" s="10" t="s">
        <v>189</v>
      </c>
      <c r="C156" s="12"/>
      <c r="D156" s="10">
        <v>1000</v>
      </c>
      <c r="E156" s="10"/>
      <c r="F156" s="10"/>
      <c r="G156" s="13"/>
      <c r="H156" s="10"/>
      <c r="I156" s="10"/>
      <c r="J156" s="41"/>
      <c r="K156" s="52"/>
      <c r="L156" s="10"/>
      <c r="M156" s="10"/>
      <c r="N156" s="30"/>
      <c r="O156" s="10">
        <v>1000</v>
      </c>
      <c r="P156" s="10"/>
      <c r="Q156" s="12"/>
      <c r="R156" s="29"/>
    </row>
    <row r="157" spans="1:18" ht="15.75" customHeight="1">
      <c r="A157" s="29">
        <v>23</v>
      </c>
      <c r="B157" s="10" t="s">
        <v>201</v>
      </c>
      <c r="C157" s="12"/>
      <c r="D157" s="10">
        <v>2000</v>
      </c>
      <c r="E157" s="10"/>
      <c r="F157" s="10"/>
      <c r="G157" s="13"/>
      <c r="H157" s="10"/>
      <c r="I157" s="10"/>
      <c r="J157" s="41"/>
      <c r="K157" s="52"/>
      <c r="L157" s="10"/>
      <c r="M157" s="10"/>
      <c r="N157" s="30"/>
      <c r="O157" s="10">
        <v>2000</v>
      </c>
      <c r="P157" s="10"/>
      <c r="Q157" s="12"/>
      <c r="R157" s="29"/>
    </row>
    <row r="158" spans="1:18" ht="15.75" customHeight="1">
      <c r="A158" s="29">
        <v>24</v>
      </c>
      <c r="B158" s="10" t="s">
        <v>202</v>
      </c>
      <c r="C158" s="12"/>
      <c r="D158" s="10">
        <v>1000</v>
      </c>
      <c r="E158" s="10"/>
      <c r="F158" s="10"/>
      <c r="G158" s="13"/>
      <c r="H158" s="10"/>
      <c r="I158" s="10"/>
      <c r="J158" s="41"/>
      <c r="K158" s="52"/>
      <c r="L158" s="10"/>
      <c r="M158" s="10"/>
      <c r="N158" s="30"/>
      <c r="O158" s="10">
        <v>1000</v>
      </c>
      <c r="P158" s="10"/>
      <c r="Q158" s="12"/>
      <c r="R158" s="29"/>
    </row>
    <row r="159" spans="1:18" ht="15.75" customHeight="1">
      <c r="A159" s="29">
        <v>25</v>
      </c>
      <c r="B159" s="10" t="s">
        <v>203</v>
      </c>
      <c r="C159" s="12"/>
      <c r="D159" s="10">
        <v>1000</v>
      </c>
      <c r="E159" s="10"/>
      <c r="F159" s="10"/>
      <c r="G159" s="13"/>
      <c r="H159" s="10"/>
      <c r="I159" s="10"/>
      <c r="J159" s="41"/>
      <c r="K159" s="52"/>
      <c r="L159" s="10"/>
      <c r="M159" s="10"/>
      <c r="N159" s="30"/>
      <c r="O159" s="10">
        <v>1000</v>
      </c>
      <c r="P159" s="10"/>
      <c r="Q159" s="12"/>
      <c r="R159" s="29"/>
    </row>
    <row r="160" spans="1:18" ht="15.75" customHeight="1">
      <c r="A160" s="29">
        <v>26</v>
      </c>
      <c r="B160" s="10" t="s">
        <v>204</v>
      </c>
      <c r="C160" s="12"/>
      <c r="D160" s="10">
        <v>1000</v>
      </c>
      <c r="E160" s="10"/>
      <c r="F160" s="10"/>
      <c r="G160" s="13"/>
      <c r="H160" s="10"/>
      <c r="I160" s="10"/>
      <c r="J160" s="41"/>
      <c r="K160" s="52"/>
      <c r="L160" s="10"/>
      <c r="M160" s="10"/>
      <c r="N160" s="30"/>
      <c r="O160" s="10">
        <v>1000</v>
      </c>
      <c r="P160" s="10"/>
      <c r="Q160" s="12"/>
      <c r="R160" s="29"/>
    </row>
    <row r="161" spans="1:18" ht="15.75" customHeight="1">
      <c r="A161" s="29">
        <v>27</v>
      </c>
      <c r="B161" s="10" t="s">
        <v>205</v>
      </c>
      <c r="C161" s="12"/>
      <c r="D161" s="10">
        <v>1000</v>
      </c>
      <c r="E161" s="10"/>
      <c r="F161" s="10"/>
      <c r="G161" s="13"/>
      <c r="H161" s="10"/>
      <c r="I161" s="10"/>
      <c r="J161" s="41"/>
      <c r="K161" s="52"/>
      <c r="L161" s="10"/>
      <c r="M161" s="10"/>
      <c r="N161" s="30"/>
      <c r="O161" s="10">
        <v>1000</v>
      </c>
      <c r="P161" s="10"/>
      <c r="Q161" s="12"/>
      <c r="R161" s="29"/>
    </row>
    <row r="162" spans="1:18" ht="15.75" customHeight="1">
      <c r="A162" s="29">
        <v>28</v>
      </c>
      <c r="B162" s="10" t="s">
        <v>206</v>
      </c>
      <c r="C162" s="12"/>
      <c r="D162" s="10">
        <v>1000</v>
      </c>
      <c r="E162" s="10"/>
      <c r="F162" s="10"/>
      <c r="G162" s="13"/>
      <c r="H162" s="10"/>
      <c r="I162" s="10"/>
      <c r="J162" s="41"/>
      <c r="K162" s="52"/>
      <c r="L162" s="10"/>
      <c r="M162" s="10"/>
      <c r="N162" s="30"/>
      <c r="O162" s="10">
        <v>1000</v>
      </c>
      <c r="P162" s="10"/>
      <c r="Q162" s="12"/>
      <c r="R162" s="29"/>
    </row>
    <row r="163" spans="1:18" ht="15.75" customHeight="1">
      <c r="A163" s="29">
        <v>29</v>
      </c>
      <c r="B163" s="10" t="s">
        <v>207</v>
      </c>
      <c r="C163" s="12"/>
      <c r="D163" s="10">
        <v>1000</v>
      </c>
      <c r="E163" s="10"/>
      <c r="F163" s="10"/>
      <c r="G163" s="13"/>
      <c r="H163" s="10"/>
      <c r="I163" s="10"/>
      <c r="J163" s="41"/>
      <c r="K163" s="52"/>
      <c r="L163" s="10"/>
      <c r="M163" s="10"/>
      <c r="N163" s="30"/>
      <c r="O163" s="10">
        <v>1000</v>
      </c>
      <c r="P163" s="10"/>
      <c r="Q163" s="12"/>
      <c r="R163" s="29"/>
    </row>
    <row r="164" spans="1:18" ht="15.75" customHeight="1">
      <c r="A164" s="29"/>
      <c r="B164" s="10"/>
      <c r="C164" s="12"/>
      <c r="D164" s="10"/>
      <c r="E164" s="10"/>
      <c r="F164" s="10"/>
      <c r="G164" s="13"/>
      <c r="H164" s="10"/>
      <c r="I164" s="10"/>
      <c r="J164" s="41"/>
      <c r="K164" s="52"/>
      <c r="L164" s="10"/>
      <c r="M164" s="10"/>
      <c r="N164" s="30"/>
      <c r="O164" s="10"/>
      <c r="P164" s="10"/>
      <c r="Q164" s="12"/>
      <c r="R164" s="29"/>
    </row>
    <row r="165" spans="1:18" ht="15.75" customHeight="1">
      <c r="A165" s="29"/>
      <c r="B165" s="10"/>
      <c r="C165" s="12"/>
      <c r="D165" s="10"/>
      <c r="E165" s="10"/>
      <c r="F165" s="10"/>
      <c r="G165" s="13"/>
      <c r="H165" s="10"/>
      <c r="I165" s="10"/>
      <c r="J165" s="41"/>
      <c r="K165" s="52"/>
      <c r="L165" s="10"/>
      <c r="M165" s="10"/>
      <c r="N165" s="30"/>
      <c r="O165" s="10"/>
      <c r="P165" s="10">
        <v>34400</v>
      </c>
      <c r="Q165" s="12" t="s">
        <v>208</v>
      </c>
      <c r="R165" s="29"/>
    </row>
    <row r="166" spans="1:18" ht="15.75" customHeight="1">
      <c r="A166" s="29"/>
      <c r="B166" s="10"/>
      <c r="C166" s="12"/>
      <c r="D166" s="10"/>
      <c r="E166" s="10"/>
      <c r="F166" s="10"/>
      <c r="G166" s="13"/>
      <c r="H166" s="10"/>
      <c r="I166" s="10"/>
      <c r="J166" s="41"/>
      <c r="K166" s="52"/>
      <c r="L166" s="10"/>
      <c r="M166" s="10"/>
      <c r="N166" s="30"/>
      <c r="O166" s="10"/>
      <c r="P166" s="10"/>
      <c r="Q166" s="12"/>
      <c r="R166" s="29"/>
    </row>
    <row r="167" spans="1:18" ht="15.75" customHeight="1">
      <c r="A167" s="29"/>
      <c r="B167" s="10"/>
      <c r="C167" s="12"/>
      <c r="D167" s="10"/>
      <c r="E167" s="10"/>
      <c r="F167" s="10"/>
      <c r="G167" s="13"/>
      <c r="H167" s="10"/>
      <c r="I167" s="10"/>
      <c r="J167" s="41"/>
      <c r="K167" s="52"/>
      <c r="L167" s="10"/>
      <c r="M167" s="10"/>
      <c r="N167" s="30"/>
      <c r="O167" s="10"/>
      <c r="P167" s="10"/>
      <c r="Q167" s="12"/>
      <c r="R167" s="29"/>
    </row>
    <row r="168" spans="1:18" ht="15.75" customHeight="1">
      <c r="A168" s="29"/>
      <c r="B168" s="27"/>
      <c r="C168" s="21"/>
      <c r="D168" s="21"/>
      <c r="E168" s="22"/>
      <c r="F168" s="22"/>
      <c r="G168" s="46"/>
      <c r="H168" s="24"/>
      <c r="I168" s="24"/>
      <c r="J168" s="25"/>
      <c r="K168" s="24"/>
      <c r="L168" s="24"/>
      <c r="M168" s="24"/>
      <c r="N168" s="28"/>
      <c r="O168" s="24"/>
      <c r="P168" s="24"/>
      <c r="Q168" s="102"/>
      <c r="R168" s="29"/>
    </row>
    <row r="169" spans="1:18" ht="15.75" customHeight="1">
      <c r="A169" s="29"/>
      <c r="B169" s="29"/>
      <c r="C169" s="29"/>
      <c r="D169" s="29"/>
      <c r="E169" s="29"/>
      <c r="F169" s="29"/>
      <c r="G169" s="66"/>
      <c r="H169" s="29"/>
      <c r="I169" s="29"/>
      <c r="J169" s="68"/>
      <c r="K169" s="79"/>
      <c r="L169" s="29"/>
      <c r="M169" s="30"/>
      <c r="N169" s="30"/>
      <c r="O169" s="29"/>
      <c r="P169" s="29"/>
      <c r="Q169" s="29"/>
      <c r="R169" s="29"/>
    </row>
    <row r="170" spans="1:18" ht="15.75" customHeight="1">
      <c r="A170" s="31"/>
      <c r="B170" s="33"/>
      <c r="C170" s="33">
        <f t="shared" ref="C170:D170" si="33">SUM(C135:C169)</f>
        <v>0</v>
      </c>
      <c r="D170" s="33">
        <f t="shared" si="33"/>
        <v>30500</v>
      </c>
      <c r="E170" s="33"/>
      <c r="F170" s="33"/>
      <c r="G170" s="34">
        <f>SUM(G135:G169)</f>
        <v>0</v>
      </c>
      <c r="H170" s="33"/>
      <c r="I170" s="33">
        <f t="shared" ref="I170:J170" si="34">SUM(I135:I169)</f>
        <v>0</v>
      </c>
      <c r="J170" s="35">
        <f t="shared" si="34"/>
        <v>0</v>
      </c>
      <c r="K170" s="36"/>
      <c r="L170" s="33">
        <f>SUM(L135:L169)</f>
        <v>0</v>
      </c>
      <c r="M170" s="33"/>
      <c r="N170" s="33"/>
      <c r="O170" s="33">
        <f>SUM(O134:O169)</f>
        <v>30500</v>
      </c>
      <c r="P170" s="33">
        <f>SUM(P135:P169)</f>
        <v>34400</v>
      </c>
      <c r="Q170" s="69">
        <f>B132-P170+O170</f>
        <v>4640</v>
      </c>
      <c r="R170" s="29"/>
    </row>
    <row r="171" spans="1:18" ht="15.75" customHeight="1">
      <c r="A171" s="317" t="s">
        <v>209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9"/>
      <c r="P171" s="24"/>
      <c r="Q171" s="102"/>
      <c r="R171" s="10"/>
    </row>
    <row r="172" spans="1:18" ht="15.75" customHeight="1">
      <c r="A172" s="2" t="s">
        <v>1</v>
      </c>
      <c r="B172" s="107" t="s">
        <v>2</v>
      </c>
      <c r="C172" s="107" t="s">
        <v>3</v>
      </c>
      <c r="D172" s="3" t="s">
        <v>4</v>
      </c>
      <c r="E172" s="3" t="s">
        <v>36</v>
      </c>
      <c r="F172" s="4" t="s">
        <v>109</v>
      </c>
      <c r="G172" s="5" t="s">
        <v>5</v>
      </c>
      <c r="H172" s="6" t="s">
        <v>173</v>
      </c>
      <c r="I172" s="3" t="s">
        <v>7</v>
      </c>
      <c r="J172" s="3" t="s">
        <v>8</v>
      </c>
      <c r="K172" s="3" t="s">
        <v>8</v>
      </c>
      <c r="L172" s="3" t="s">
        <v>9</v>
      </c>
      <c r="M172" s="3" t="s">
        <v>10</v>
      </c>
      <c r="N172" s="6" t="s">
        <v>6</v>
      </c>
      <c r="O172" s="7" t="s">
        <v>11</v>
      </c>
      <c r="P172" s="8" t="s">
        <v>12</v>
      </c>
      <c r="Q172" s="108" t="s">
        <v>13</v>
      </c>
      <c r="R172" s="29"/>
    </row>
    <row r="173" spans="1:18" ht="15.75" customHeight="1">
      <c r="A173" s="10"/>
      <c r="B173" s="12">
        <v>4640</v>
      </c>
      <c r="C173" s="10"/>
      <c r="D173" s="10"/>
      <c r="E173" s="10"/>
      <c r="F173" s="10"/>
      <c r="G173" s="13"/>
      <c r="H173" s="10"/>
      <c r="I173" s="10"/>
      <c r="J173" s="14"/>
      <c r="K173" s="10"/>
      <c r="L173" s="10"/>
      <c r="M173" s="10"/>
      <c r="N173" s="10"/>
      <c r="O173" s="10"/>
      <c r="P173" s="10"/>
      <c r="Q173" s="10"/>
      <c r="R173" s="29"/>
    </row>
    <row r="174" spans="1:18" ht="15.75" customHeight="1">
      <c r="A174" s="10"/>
      <c r="B174" s="314" t="s">
        <v>210</v>
      </c>
      <c r="C174" s="315"/>
      <c r="D174" s="315"/>
      <c r="E174" s="315"/>
      <c r="F174" s="316"/>
      <c r="G174" s="13"/>
      <c r="H174" s="10"/>
      <c r="I174" s="10"/>
      <c r="J174" s="53"/>
      <c r="K174" s="10"/>
      <c r="L174" s="12"/>
      <c r="M174" s="12"/>
      <c r="N174" s="12"/>
      <c r="O174" s="10"/>
      <c r="P174" s="10"/>
      <c r="Q174" s="10"/>
      <c r="R174" s="29"/>
    </row>
    <row r="175" spans="1:18" ht="15.75" customHeight="1">
      <c r="A175" s="10"/>
      <c r="B175" s="70"/>
      <c r="C175" s="70"/>
      <c r="D175" s="101"/>
      <c r="E175" s="70"/>
      <c r="F175" s="70"/>
      <c r="G175" s="13"/>
      <c r="H175" s="10"/>
      <c r="I175" s="10"/>
      <c r="J175" s="53"/>
      <c r="K175" s="10"/>
      <c r="L175" s="12"/>
      <c r="M175" s="12"/>
      <c r="N175" s="12"/>
      <c r="O175" s="10"/>
      <c r="P175" s="24"/>
      <c r="Q175" s="102"/>
      <c r="R175" s="29"/>
    </row>
    <row r="176" spans="1:18" ht="15.75" customHeight="1">
      <c r="A176" s="10">
        <v>1</v>
      </c>
      <c r="B176" s="10" t="s">
        <v>165</v>
      </c>
      <c r="C176" s="10"/>
      <c r="D176" s="10"/>
      <c r="E176" s="10">
        <v>1000</v>
      </c>
      <c r="F176" s="10"/>
      <c r="G176" s="13"/>
      <c r="H176" s="10"/>
      <c r="I176" s="10">
        <v>3000</v>
      </c>
      <c r="J176" s="68"/>
      <c r="K176" s="29"/>
      <c r="L176" s="29">
        <v>250</v>
      </c>
      <c r="M176" s="10"/>
      <c r="N176" s="54"/>
      <c r="O176" s="10">
        <f t="shared" ref="O176:O177" si="35">SUM(E176:N176)</f>
        <v>4250</v>
      </c>
      <c r="P176" s="24"/>
      <c r="Q176" s="102"/>
      <c r="R176" s="29"/>
    </row>
    <row r="177" spans="1:18" ht="15.75" customHeight="1">
      <c r="A177" s="10">
        <v>2</v>
      </c>
      <c r="B177" s="29" t="s">
        <v>163</v>
      </c>
      <c r="C177" s="97"/>
      <c r="D177" s="97"/>
      <c r="E177" s="97">
        <v>1000</v>
      </c>
      <c r="F177" s="97"/>
      <c r="G177" s="159"/>
      <c r="H177" s="97"/>
      <c r="I177" s="97">
        <v>3000</v>
      </c>
      <c r="J177" s="129"/>
      <c r="K177" s="160"/>
      <c r="L177" s="97"/>
      <c r="M177" s="29"/>
      <c r="N177" s="30"/>
      <c r="O177" s="90">
        <f t="shared" si="35"/>
        <v>4000</v>
      </c>
      <c r="P177" s="24"/>
      <c r="Q177" s="102"/>
      <c r="R177" s="29"/>
    </row>
    <row r="178" spans="1:18" ht="15.75" customHeight="1">
      <c r="A178" s="10">
        <v>3</v>
      </c>
      <c r="B178" s="29"/>
      <c r="C178" s="29"/>
      <c r="D178" s="29"/>
      <c r="E178" s="29"/>
      <c r="F178" s="68"/>
      <c r="G178" s="77"/>
      <c r="H178" s="29"/>
      <c r="I178" s="29"/>
      <c r="J178" s="68"/>
      <c r="K178" s="78"/>
      <c r="L178" s="29"/>
      <c r="M178" s="24"/>
      <c r="N178" s="28"/>
      <c r="O178" s="24"/>
      <c r="P178" s="90"/>
      <c r="Q178" s="102"/>
      <c r="R178" s="29"/>
    </row>
    <row r="179" spans="1:18" ht="15.75" customHeight="1">
      <c r="A179" s="29"/>
      <c r="B179" s="104"/>
      <c r="C179" s="105"/>
      <c r="D179" s="105"/>
      <c r="E179" s="106"/>
      <c r="F179" s="106"/>
      <c r="G179" s="109"/>
      <c r="H179" s="90"/>
      <c r="I179" s="90"/>
      <c r="J179" s="87"/>
      <c r="K179" s="90"/>
      <c r="L179" s="90"/>
      <c r="M179" s="90"/>
      <c r="N179" s="103"/>
      <c r="O179" s="90"/>
      <c r="P179" s="29"/>
      <c r="Q179" s="102"/>
      <c r="R179" s="10"/>
    </row>
    <row r="180" spans="1:18" ht="15.75" customHeight="1">
      <c r="A180" s="31"/>
      <c r="B180" s="130"/>
      <c r="C180" s="131">
        <f t="shared" ref="C180:D180" si="36">SUM(C176:C179)</f>
        <v>0</v>
      </c>
      <c r="D180" s="131">
        <f t="shared" si="36"/>
        <v>0</v>
      </c>
      <c r="E180" s="132">
        <v>2000</v>
      </c>
      <c r="F180" s="132"/>
      <c r="G180" s="133">
        <f>SUM(G176:G179)</f>
        <v>0</v>
      </c>
      <c r="H180" s="48"/>
      <c r="I180" s="48">
        <f t="shared" ref="I180:J180" si="37">SUM(I176:I179)</f>
        <v>6000</v>
      </c>
      <c r="J180" s="134">
        <f t="shared" si="37"/>
        <v>0</v>
      </c>
      <c r="K180" s="48"/>
      <c r="L180" s="48">
        <f>SUM(L176:L179)</f>
        <v>250</v>
      </c>
      <c r="M180" s="48"/>
      <c r="N180" s="48"/>
      <c r="O180" s="135">
        <f>SUM(O176:O179)</f>
        <v>8250</v>
      </c>
      <c r="P180" s="58">
        <f>SUM(P175:P179)</f>
        <v>0</v>
      </c>
      <c r="Q180" s="69">
        <f>B173-P180+O180</f>
        <v>12890</v>
      </c>
      <c r="R180" s="10"/>
    </row>
    <row r="181" spans="1:18" ht="15.75" customHeight="1">
      <c r="A181" s="311" t="s">
        <v>211</v>
      </c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12"/>
      <c r="M181" s="312"/>
      <c r="N181" s="312"/>
      <c r="O181" s="313"/>
      <c r="P181" s="29"/>
      <c r="Q181" s="10"/>
      <c r="R181" s="10"/>
    </row>
    <row r="182" spans="1:18" ht="15.75" customHeight="1">
      <c r="A182" s="2" t="s">
        <v>1</v>
      </c>
      <c r="B182" s="3" t="s">
        <v>2</v>
      </c>
      <c r="C182" s="3" t="s">
        <v>3</v>
      </c>
      <c r="D182" s="3" t="s">
        <v>4</v>
      </c>
      <c r="E182" s="3" t="s">
        <v>36</v>
      </c>
      <c r="F182" s="4" t="s">
        <v>109</v>
      </c>
      <c r="G182" s="5" t="s">
        <v>5</v>
      </c>
      <c r="H182" s="6" t="s">
        <v>173</v>
      </c>
      <c r="I182" s="3" t="s">
        <v>7</v>
      </c>
      <c r="J182" s="3" t="s">
        <v>8</v>
      </c>
      <c r="K182" s="3" t="s">
        <v>8</v>
      </c>
      <c r="L182" s="3" t="s">
        <v>9</v>
      </c>
      <c r="M182" s="3" t="s">
        <v>10</v>
      </c>
      <c r="N182" s="6" t="s">
        <v>6</v>
      </c>
      <c r="O182" s="7" t="s">
        <v>11</v>
      </c>
      <c r="P182" s="8" t="s">
        <v>12</v>
      </c>
      <c r="Q182" s="108" t="s">
        <v>13</v>
      </c>
      <c r="R182" s="10"/>
    </row>
    <row r="183" spans="1:18" ht="15.75" customHeight="1">
      <c r="A183" s="10"/>
      <c r="B183" s="110">
        <v>12890</v>
      </c>
      <c r="C183" s="10"/>
      <c r="D183" s="10"/>
      <c r="E183" s="10"/>
      <c r="F183" s="10"/>
      <c r="G183" s="13"/>
      <c r="H183" s="10"/>
      <c r="I183" s="10"/>
      <c r="J183" s="14" t="s">
        <v>15</v>
      </c>
      <c r="K183" s="78"/>
      <c r="L183" s="10"/>
      <c r="M183" s="10"/>
      <c r="N183" s="10"/>
      <c r="O183" s="10"/>
      <c r="P183" s="10"/>
      <c r="Q183" s="10"/>
      <c r="R183" s="10"/>
    </row>
    <row r="184" spans="1:18" ht="15.75" customHeight="1">
      <c r="A184" s="10"/>
      <c r="B184" s="314"/>
      <c r="C184" s="315"/>
      <c r="D184" s="315"/>
      <c r="E184" s="315"/>
      <c r="F184" s="316"/>
      <c r="G184" s="13"/>
      <c r="H184" s="10"/>
      <c r="I184" s="10"/>
      <c r="J184" s="53"/>
      <c r="K184" s="10"/>
      <c r="L184" s="12"/>
      <c r="M184" s="12"/>
      <c r="N184" s="12"/>
      <c r="O184" s="10"/>
      <c r="P184" s="10"/>
      <c r="Q184" s="10"/>
      <c r="R184" s="10"/>
    </row>
    <row r="185" spans="1:18" ht="15.75" customHeight="1">
      <c r="A185" s="10">
        <v>1</v>
      </c>
      <c r="B185" s="27" t="s">
        <v>147</v>
      </c>
      <c r="C185" s="21"/>
      <c r="D185" s="10"/>
      <c r="E185" s="10"/>
      <c r="F185" s="13"/>
      <c r="G185" s="75"/>
      <c r="H185" s="10"/>
      <c r="I185" s="10"/>
      <c r="J185" s="41"/>
      <c r="K185" s="24"/>
      <c r="L185" s="24"/>
      <c r="M185" s="24"/>
      <c r="N185" s="26"/>
      <c r="O185" s="24">
        <v>6000</v>
      </c>
      <c r="P185" s="24">
        <v>18300</v>
      </c>
      <c r="Q185" s="102" t="s">
        <v>212</v>
      </c>
      <c r="R185" s="10"/>
    </row>
    <row r="186" spans="1:18" ht="15.75" customHeight="1">
      <c r="A186" s="10">
        <v>2</v>
      </c>
      <c r="B186" s="29" t="s">
        <v>212</v>
      </c>
      <c r="C186" s="97"/>
      <c r="D186" s="97"/>
      <c r="E186" s="97"/>
      <c r="F186" s="97"/>
      <c r="G186" s="159"/>
      <c r="H186" s="97"/>
      <c r="I186" s="97"/>
      <c r="J186" s="129"/>
      <c r="K186" s="160"/>
      <c r="L186" s="97"/>
      <c r="M186" s="29"/>
      <c r="N186" s="30"/>
      <c r="O186" s="90">
        <v>16500</v>
      </c>
      <c r="P186" s="24">
        <v>9900</v>
      </c>
      <c r="Q186" s="102" t="s">
        <v>212</v>
      </c>
      <c r="R186" s="10"/>
    </row>
    <row r="187" spans="1:18" ht="15.75" customHeight="1">
      <c r="A187" s="10">
        <v>3</v>
      </c>
      <c r="B187" s="10"/>
      <c r="C187" s="29"/>
      <c r="D187" s="29"/>
      <c r="E187" s="29"/>
      <c r="F187" s="66"/>
      <c r="G187" s="77"/>
      <c r="H187" s="29"/>
      <c r="I187" s="29"/>
      <c r="J187" s="64"/>
      <c r="K187" s="127"/>
      <c r="L187" s="29"/>
      <c r="M187" s="16"/>
      <c r="N187" s="124"/>
      <c r="O187" s="16"/>
      <c r="P187" s="90"/>
      <c r="Q187" s="102"/>
      <c r="R187" s="10"/>
    </row>
    <row r="188" spans="1:18" ht="15.75" customHeight="1">
      <c r="A188" s="29"/>
      <c r="B188" s="104"/>
      <c r="C188" s="105"/>
      <c r="D188" s="105"/>
      <c r="E188" s="106"/>
      <c r="F188" s="106"/>
      <c r="G188" s="109"/>
      <c r="H188" s="90"/>
      <c r="I188" s="90"/>
      <c r="J188" s="88"/>
      <c r="K188" s="143"/>
      <c r="L188" s="90"/>
      <c r="M188" s="90"/>
      <c r="N188" s="103"/>
      <c r="O188" s="90"/>
      <c r="P188" s="90"/>
      <c r="Q188" s="102"/>
      <c r="R188" s="29"/>
    </row>
    <row r="189" spans="1:18" ht="15.75" customHeight="1">
      <c r="A189" s="31"/>
      <c r="B189" s="33"/>
      <c r="C189" s="33"/>
      <c r="D189" s="33"/>
      <c r="E189" s="33"/>
      <c r="F189" s="33"/>
      <c r="G189" s="34"/>
      <c r="H189" s="33"/>
      <c r="I189" s="33"/>
      <c r="J189" s="35"/>
      <c r="K189" s="80"/>
      <c r="L189" s="33"/>
      <c r="M189" s="33"/>
      <c r="N189" s="37"/>
      <c r="O189" s="33">
        <f t="shared" ref="O189:P189" si="38">SUM(O185:O188)</f>
        <v>22500</v>
      </c>
      <c r="P189" s="33">
        <f t="shared" si="38"/>
        <v>28200</v>
      </c>
      <c r="Q189" s="51">
        <f>B183-P189+O189</f>
        <v>7190</v>
      </c>
      <c r="R189" s="29"/>
    </row>
    <row r="190" spans="1:18" ht="15.75" customHeight="1">
      <c r="A190" s="311" t="s">
        <v>213</v>
      </c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12"/>
      <c r="N190" s="312"/>
      <c r="O190" s="313"/>
      <c r="P190" s="29"/>
      <c r="Q190" s="63"/>
      <c r="R190" s="29"/>
    </row>
    <row r="191" spans="1:18" ht="15.75" customHeight="1">
      <c r="A191" s="2" t="s">
        <v>1</v>
      </c>
      <c r="B191" s="3" t="s">
        <v>2</v>
      </c>
      <c r="C191" s="3" t="s">
        <v>3</v>
      </c>
      <c r="D191" s="3" t="s">
        <v>4</v>
      </c>
      <c r="E191" s="3" t="s">
        <v>36</v>
      </c>
      <c r="F191" s="4" t="s">
        <v>109</v>
      </c>
      <c r="G191" s="5" t="s">
        <v>5</v>
      </c>
      <c r="H191" s="6" t="s">
        <v>173</v>
      </c>
      <c r="I191" s="3" t="s">
        <v>7</v>
      </c>
      <c r="J191" s="3" t="s">
        <v>8</v>
      </c>
      <c r="K191" s="3" t="s">
        <v>8</v>
      </c>
      <c r="L191" s="3" t="s">
        <v>9</v>
      </c>
      <c r="M191" s="3" t="s">
        <v>10</v>
      </c>
      <c r="N191" s="6" t="s">
        <v>6</v>
      </c>
      <c r="O191" s="7" t="s">
        <v>11</v>
      </c>
      <c r="P191" s="8" t="s">
        <v>12</v>
      </c>
      <c r="Q191" s="9" t="s">
        <v>13</v>
      </c>
      <c r="R191" s="29"/>
    </row>
    <row r="192" spans="1:18" ht="15.75" customHeight="1">
      <c r="A192" s="10"/>
      <c r="B192" s="12">
        <v>7190</v>
      </c>
      <c r="C192" s="10"/>
      <c r="D192" s="10"/>
      <c r="E192" s="10"/>
      <c r="F192" s="10"/>
      <c r="G192" s="13"/>
      <c r="H192" s="10"/>
      <c r="I192" s="10"/>
      <c r="J192" s="14" t="s">
        <v>15</v>
      </c>
      <c r="K192" s="52"/>
      <c r="L192" s="10"/>
      <c r="M192" s="10"/>
      <c r="N192" s="10"/>
      <c r="O192" s="10"/>
      <c r="P192" s="10"/>
      <c r="Q192" s="10"/>
      <c r="R192" s="10"/>
    </row>
    <row r="193" spans="1:18" ht="15.75" customHeight="1">
      <c r="A193" s="10"/>
      <c r="B193" s="314" t="s">
        <v>147</v>
      </c>
      <c r="C193" s="315"/>
      <c r="D193" s="315"/>
      <c r="E193" s="315"/>
      <c r="F193" s="316"/>
      <c r="G193" s="13"/>
      <c r="H193" s="10"/>
      <c r="I193" s="10"/>
      <c r="J193" s="53"/>
      <c r="K193" s="10"/>
      <c r="L193" s="12"/>
      <c r="M193" s="12"/>
      <c r="N193" s="12"/>
      <c r="O193" s="10"/>
      <c r="P193" s="10"/>
      <c r="Q193" s="10"/>
      <c r="R193" s="10"/>
    </row>
    <row r="194" spans="1:18" ht="15.75" customHeight="1">
      <c r="A194" s="10"/>
      <c r="B194" s="70"/>
      <c r="C194" s="70"/>
      <c r="D194" s="101"/>
      <c r="E194" s="70"/>
      <c r="F194" s="70"/>
      <c r="G194" s="13"/>
      <c r="H194" s="10"/>
      <c r="I194" s="10"/>
      <c r="J194" s="19"/>
      <c r="K194" s="10"/>
      <c r="L194" s="12"/>
      <c r="M194" s="12"/>
      <c r="N194" s="12"/>
      <c r="O194" s="10"/>
      <c r="P194" s="10"/>
      <c r="Q194" s="10"/>
      <c r="R194" s="10"/>
    </row>
    <row r="195" spans="1:18" ht="15.75" customHeight="1">
      <c r="A195" s="10">
        <v>1</v>
      </c>
      <c r="B195" s="27" t="s">
        <v>214</v>
      </c>
      <c r="C195" s="21"/>
      <c r="D195" s="21"/>
      <c r="E195" s="22">
        <v>2000</v>
      </c>
      <c r="F195" s="22"/>
      <c r="G195" s="46"/>
      <c r="H195" s="24"/>
      <c r="I195" s="24">
        <v>3000</v>
      </c>
      <c r="J195" s="25"/>
      <c r="K195" s="24"/>
      <c r="L195" s="24"/>
      <c r="M195" s="24"/>
      <c r="N195" s="26" t="s">
        <v>215</v>
      </c>
      <c r="O195" s="24">
        <v>4800</v>
      </c>
      <c r="P195" s="24">
        <v>6000</v>
      </c>
      <c r="Q195" s="102" t="s">
        <v>147</v>
      </c>
      <c r="R195" s="29"/>
    </row>
    <row r="196" spans="1:18" ht="15.75" customHeight="1">
      <c r="A196" s="10">
        <v>2</v>
      </c>
      <c r="B196" s="27"/>
      <c r="C196" s="21"/>
      <c r="D196" s="10"/>
      <c r="E196" s="10"/>
      <c r="F196" s="13"/>
      <c r="G196" s="75"/>
      <c r="H196" s="10"/>
      <c r="I196" s="10"/>
      <c r="J196" s="41"/>
      <c r="K196" s="24"/>
      <c r="L196" s="24"/>
      <c r="M196" s="24"/>
      <c r="N196" s="26" t="s">
        <v>216</v>
      </c>
      <c r="O196" s="24"/>
      <c r="P196" s="24"/>
      <c r="Q196" s="102" t="s">
        <v>217</v>
      </c>
      <c r="R196" s="29"/>
    </row>
    <row r="197" spans="1:18" ht="15.75" customHeight="1">
      <c r="A197" s="29">
        <v>3</v>
      </c>
      <c r="B197" s="27"/>
      <c r="C197" s="21"/>
      <c r="D197" s="21"/>
      <c r="E197" s="22"/>
      <c r="F197" s="22"/>
      <c r="G197" s="46"/>
      <c r="H197" s="24"/>
      <c r="I197" s="24"/>
      <c r="J197" s="25"/>
      <c r="K197" s="24"/>
      <c r="L197" s="24"/>
      <c r="M197" s="24"/>
      <c r="N197" s="28"/>
      <c r="O197" s="24"/>
      <c r="P197" s="24"/>
      <c r="Q197" s="102"/>
      <c r="R197" s="29"/>
    </row>
    <row r="198" spans="1:18" ht="15.75" customHeight="1">
      <c r="A198" s="29">
        <v>4</v>
      </c>
      <c r="B198" s="27"/>
      <c r="C198" s="21"/>
      <c r="D198" s="21"/>
      <c r="E198" s="22"/>
      <c r="F198" s="22"/>
      <c r="G198" s="46"/>
      <c r="H198" s="24"/>
      <c r="I198" s="24"/>
      <c r="J198" s="25"/>
      <c r="K198" s="24"/>
      <c r="L198" s="24"/>
      <c r="M198" s="24"/>
      <c r="N198" s="28"/>
      <c r="O198" s="24"/>
      <c r="P198" s="24"/>
      <c r="Q198" s="102"/>
      <c r="R198" s="29"/>
    </row>
    <row r="199" spans="1:18" ht="15.75" customHeight="1">
      <c r="A199" s="163"/>
      <c r="B199" s="164"/>
      <c r="C199" s="165"/>
      <c r="D199" s="165"/>
      <c r="E199" s="166"/>
      <c r="F199" s="166"/>
      <c r="G199" s="167"/>
      <c r="H199" s="168"/>
      <c r="I199" s="168"/>
      <c r="J199" s="169"/>
      <c r="K199" s="168"/>
      <c r="L199" s="168"/>
      <c r="M199" s="168"/>
      <c r="N199" s="170"/>
      <c r="O199" s="168"/>
      <c r="P199" s="168"/>
      <c r="Q199" s="171"/>
      <c r="R199" s="163"/>
    </row>
    <row r="200" spans="1:18" ht="15.75" customHeight="1">
      <c r="A200" s="158"/>
      <c r="B200" s="172"/>
      <c r="C200" s="173"/>
      <c r="D200" s="173"/>
      <c r="E200" s="174">
        <f>SUM(E195:E199)</f>
        <v>2000</v>
      </c>
      <c r="F200" s="174"/>
      <c r="G200" s="175"/>
      <c r="H200" s="176"/>
      <c r="I200" s="176">
        <f>SUM(I195:I199)</f>
        <v>3000</v>
      </c>
      <c r="J200" s="177"/>
      <c r="K200" s="176"/>
      <c r="L200" s="176"/>
      <c r="M200" s="176"/>
      <c r="N200" s="178"/>
      <c r="O200" s="176">
        <f t="shared" ref="O200:P200" si="39">SUM(O195:O199)</f>
        <v>4800</v>
      </c>
      <c r="P200" s="176">
        <f t="shared" si="39"/>
        <v>6000</v>
      </c>
      <c r="Q200" s="179">
        <f>B192+O200-P195</f>
        <v>5990</v>
      </c>
      <c r="R200" s="158"/>
    </row>
    <row r="201" spans="1:18" ht="15.75" customHeight="1">
      <c r="A201" s="311" t="s">
        <v>218</v>
      </c>
      <c r="B201" s="312"/>
      <c r="C201" s="312"/>
      <c r="D201" s="312"/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3"/>
      <c r="P201" s="10"/>
      <c r="Q201" s="15"/>
      <c r="R201" s="29"/>
    </row>
    <row r="202" spans="1:18" ht="15.75" customHeight="1">
      <c r="A202" s="2" t="s">
        <v>1</v>
      </c>
      <c r="B202" s="3" t="s">
        <v>2</v>
      </c>
      <c r="C202" s="3" t="s">
        <v>3</v>
      </c>
      <c r="D202" s="3" t="s">
        <v>4</v>
      </c>
      <c r="E202" s="3" t="s">
        <v>36</v>
      </c>
      <c r="F202" s="4" t="s">
        <v>109</v>
      </c>
      <c r="G202" s="5" t="s">
        <v>5</v>
      </c>
      <c r="H202" s="6" t="s">
        <v>173</v>
      </c>
      <c r="I202" s="3" t="s">
        <v>7</v>
      </c>
      <c r="J202" s="3" t="s">
        <v>8</v>
      </c>
      <c r="K202" s="3" t="s">
        <v>8</v>
      </c>
      <c r="L202" s="3" t="s">
        <v>9</v>
      </c>
      <c r="M202" s="3" t="s">
        <v>10</v>
      </c>
      <c r="N202" s="6" t="s">
        <v>6</v>
      </c>
      <c r="O202" s="7" t="s">
        <v>11</v>
      </c>
      <c r="P202" s="8" t="s">
        <v>12</v>
      </c>
      <c r="Q202" s="9" t="s">
        <v>13</v>
      </c>
      <c r="R202" s="29"/>
    </row>
    <row r="203" spans="1:18" ht="15.75" customHeight="1">
      <c r="A203" s="10"/>
      <c r="B203" s="12">
        <v>5990</v>
      </c>
      <c r="C203" s="10"/>
      <c r="D203" s="10"/>
      <c r="E203" s="10"/>
      <c r="F203" s="10"/>
      <c r="G203" s="10"/>
      <c r="H203" s="10"/>
      <c r="I203" s="10"/>
      <c r="J203" s="14"/>
      <c r="K203" s="19" t="s">
        <v>15</v>
      </c>
      <c r="L203" s="10"/>
      <c r="M203" s="10"/>
      <c r="N203" s="10"/>
      <c r="O203" s="10"/>
      <c r="P203" s="10"/>
      <c r="Q203" s="15"/>
      <c r="R203" s="29"/>
    </row>
    <row r="204" spans="1:18" ht="15.75" customHeight="1">
      <c r="A204" s="29"/>
      <c r="B204" s="314" t="s">
        <v>219</v>
      </c>
      <c r="C204" s="315"/>
      <c r="D204" s="315"/>
      <c r="E204" s="315"/>
      <c r="F204" s="316"/>
      <c r="G204" s="29"/>
      <c r="H204" s="29"/>
      <c r="I204" s="29"/>
      <c r="J204" s="74"/>
      <c r="K204" s="74"/>
      <c r="L204" s="29"/>
      <c r="M204" s="29"/>
      <c r="N204" s="29"/>
      <c r="O204" s="29"/>
      <c r="P204" s="29"/>
      <c r="Q204" s="63"/>
      <c r="R204" s="29"/>
    </row>
    <row r="205" spans="1:18" ht="15.75" customHeight="1">
      <c r="A205" s="10">
        <v>1</v>
      </c>
      <c r="B205" s="29" t="s">
        <v>220</v>
      </c>
      <c r="C205" s="29"/>
      <c r="D205" s="29"/>
      <c r="E205" s="29">
        <v>2000</v>
      </c>
      <c r="F205" s="29"/>
      <c r="G205" s="77"/>
      <c r="H205" s="29"/>
      <c r="I205" s="29">
        <v>3000</v>
      </c>
      <c r="J205" s="68"/>
      <c r="K205" s="74"/>
      <c r="L205" s="29"/>
      <c r="M205" s="29"/>
      <c r="N205" s="29"/>
      <c r="O205" s="29">
        <f t="shared" ref="O205:O210" si="40">SUM(E205:N205)</f>
        <v>5000</v>
      </c>
      <c r="P205" s="29"/>
      <c r="Q205" s="63"/>
      <c r="R205" s="29"/>
    </row>
    <row r="206" spans="1:18" ht="15.75" customHeight="1">
      <c r="A206" s="10">
        <v>2</v>
      </c>
      <c r="B206" s="29" t="s">
        <v>165</v>
      </c>
      <c r="C206" s="29"/>
      <c r="D206" s="29"/>
      <c r="E206" s="29">
        <v>1000</v>
      </c>
      <c r="F206" s="66"/>
      <c r="G206" s="77"/>
      <c r="H206" s="29"/>
      <c r="I206" s="29">
        <v>3000</v>
      </c>
      <c r="J206" s="64"/>
      <c r="K206" s="180"/>
      <c r="L206" s="29">
        <v>250</v>
      </c>
      <c r="M206" s="16"/>
      <c r="N206" s="124"/>
      <c r="O206" s="16">
        <f t="shared" si="40"/>
        <v>4250</v>
      </c>
      <c r="P206" s="29">
        <v>3500</v>
      </c>
      <c r="Q206" s="63" t="s">
        <v>221</v>
      </c>
      <c r="R206" s="29"/>
    </row>
    <row r="207" spans="1:18" ht="15.75" customHeight="1">
      <c r="A207" s="10">
        <v>3</v>
      </c>
      <c r="B207" s="29" t="s">
        <v>222</v>
      </c>
      <c r="C207" s="161"/>
      <c r="D207" s="97"/>
      <c r="E207" s="97">
        <v>2000</v>
      </c>
      <c r="F207" s="159"/>
      <c r="G207" s="128"/>
      <c r="H207" s="97"/>
      <c r="I207" s="97">
        <v>3000</v>
      </c>
      <c r="J207" s="129"/>
      <c r="K207" s="181"/>
      <c r="L207" s="97"/>
      <c r="M207" s="24"/>
      <c r="N207" s="28"/>
      <c r="O207" s="24">
        <f t="shared" si="40"/>
        <v>5000</v>
      </c>
      <c r="P207" s="29"/>
      <c r="Q207" s="63"/>
      <c r="R207" s="10"/>
    </row>
    <row r="208" spans="1:18" ht="15.75" customHeight="1">
      <c r="A208" s="29">
        <v>4</v>
      </c>
      <c r="B208" s="29" t="s">
        <v>223</v>
      </c>
      <c r="C208" s="29"/>
      <c r="D208" s="29"/>
      <c r="E208" s="29">
        <v>1000</v>
      </c>
      <c r="F208" s="29"/>
      <c r="G208" s="77"/>
      <c r="H208" s="29"/>
      <c r="I208" s="29"/>
      <c r="J208" s="68"/>
      <c r="K208" s="74"/>
      <c r="L208" s="29"/>
      <c r="M208" s="29"/>
      <c r="N208" s="30"/>
      <c r="O208" s="29">
        <f t="shared" si="40"/>
        <v>1000</v>
      </c>
      <c r="P208" s="29"/>
      <c r="Q208" s="63"/>
      <c r="R208" s="10"/>
    </row>
    <row r="209" spans="1:18" ht="15.75" customHeight="1">
      <c r="A209" s="29">
        <v>5</v>
      </c>
      <c r="B209" s="29" t="s">
        <v>224</v>
      </c>
      <c r="C209" s="29"/>
      <c r="D209" s="29"/>
      <c r="E209" s="29">
        <v>2000</v>
      </c>
      <c r="F209" s="29"/>
      <c r="G209" s="77"/>
      <c r="H209" s="29"/>
      <c r="I209" s="29">
        <v>3000</v>
      </c>
      <c r="J209" s="68"/>
      <c r="K209" s="74"/>
      <c r="L209" s="29"/>
      <c r="M209" s="29"/>
      <c r="N209" s="29"/>
      <c r="O209" s="29">
        <f t="shared" si="40"/>
        <v>5000</v>
      </c>
      <c r="P209" s="29"/>
      <c r="Q209" s="63"/>
      <c r="R209" s="10"/>
    </row>
    <row r="210" spans="1:18" ht="15.75" customHeight="1">
      <c r="A210" s="29">
        <v>6</v>
      </c>
      <c r="B210" s="29" t="s">
        <v>225</v>
      </c>
      <c r="C210" s="29"/>
      <c r="D210" s="29"/>
      <c r="E210" s="29"/>
      <c r="F210" s="29"/>
      <c r="G210" s="77"/>
      <c r="H210" s="29"/>
      <c r="I210" s="29"/>
      <c r="J210" s="68"/>
      <c r="K210" s="74">
        <v>1000</v>
      </c>
      <c r="L210" s="29"/>
      <c r="M210" s="29"/>
      <c r="N210" s="29"/>
      <c r="O210" s="29">
        <f t="shared" si="40"/>
        <v>1000</v>
      </c>
      <c r="P210" s="29"/>
      <c r="Q210" s="63"/>
      <c r="R210" s="29"/>
    </row>
    <row r="211" spans="1:18" ht="15.75" customHeight="1">
      <c r="A211" s="29"/>
      <c r="B211" s="29"/>
      <c r="C211" s="29"/>
      <c r="D211" s="29"/>
      <c r="E211" s="29"/>
      <c r="F211" s="66"/>
      <c r="G211" s="77"/>
      <c r="H211" s="29"/>
      <c r="I211" s="29"/>
      <c r="J211" s="68"/>
      <c r="K211" s="74"/>
      <c r="L211" s="29"/>
      <c r="M211" s="29"/>
      <c r="N211" s="29"/>
      <c r="O211" s="29"/>
      <c r="P211" s="29"/>
      <c r="Q211" s="63"/>
      <c r="R211" s="29"/>
    </row>
    <row r="212" spans="1:18" ht="15.75" customHeight="1">
      <c r="A212" s="31"/>
      <c r="B212" s="33"/>
      <c r="C212" s="33">
        <f>SUM(C205:C211)</f>
        <v>0</v>
      </c>
      <c r="D212" s="33"/>
      <c r="E212" s="33">
        <f>SUM(E205:E211)</f>
        <v>8000</v>
      </c>
      <c r="F212" s="34"/>
      <c r="G212" s="49">
        <f>SUM(G205:G211)</f>
        <v>0</v>
      </c>
      <c r="H212" s="33"/>
      <c r="I212" s="33">
        <f t="shared" ref="I212:J212" si="41">SUM(I205:I211)</f>
        <v>12000</v>
      </c>
      <c r="J212" s="35">
        <f t="shared" si="41"/>
        <v>0</v>
      </c>
      <c r="K212" s="100">
        <f>SUM(K210:K211)</f>
        <v>1000</v>
      </c>
      <c r="L212" s="33">
        <f>SUM(L206:L211)</f>
        <v>250</v>
      </c>
      <c r="M212" s="33">
        <f>SUM(M211)</f>
        <v>0</v>
      </c>
      <c r="N212" s="33"/>
      <c r="O212" s="33">
        <f>SUM(O204:O211)</f>
        <v>21250</v>
      </c>
      <c r="P212" s="33">
        <f>SUM(P205:P211)</f>
        <v>3500</v>
      </c>
      <c r="Q212" s="51">
        <f>B203+O212-P206</f>
        <v>23740</v>
      </c>
      <c r="R212" s="29"/>
    </row>
    <row r="213" spans="1:18" ht="15.75" customHeight="1">
      <c r="A213" s="311" t="s">
        <v>226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3"/>
      <c r="P213" s="10"/>
      <c r="Q213" s="10"/>
      <c r="R213" s="10"/>
    </row>
    <row r="214" spans="1:18" ht="15.75" customHeight="1">
      <c r="A214" s="2" t="s">
        <v>1</v>
      </c>
      <c r="B214" s="3" t="s">
        <v>2</v>
      </c>
      <c r="C214" s="3" t="s">
        <v>3</v>
      </c>
      <c r="D214" s="3" t="s">
        <v>4</v>
      </c>
      <c r="E214" s="3" t="s">
        <v>36</v>
      </c>
      <c r="F214" s="4" t="s">
        <v>109</v>
      </c>
      <c r="G214" s="5" t="s">
        <v>5</v>
      </c>
      <c r="H214" s="6" t="s">
        <v>173</v>
      </c>
      <c r="I214" s="3" t="s">
        <v>7</v>
      </c>
      <c r="J214" s="3" t="s">
        <v>8</v>
      </c>
      <c r="K214" s="3"/>
      <c r="L214" s="3" t="s">
        <v>9</v>
      </c>
      <c r="M214" s="3" t="s">
        <v>10</v>
      </c>
      <c r="N214" s="6" t="s">
        <v>6</v>
      </c>
      <c r="O214" s="7" t="s">
        <v>11</v>
      </c>
      <c r="P214" s="8" t="s">
        <v>12</v>
      </c>
      <c r="Q214" s="9" t="s">
        <v>13</v>
      </c>
      <c r="R214" s="10"/>
    </row>
    <row r="215" spans="1:18" ht="15.75" customHeight="1">
      <c r="A215" s="10"/>
      <c r="B215" s="12">
        <v>23740</v>
      </c>
      <c r="C215" s="10"/>
      <c r="D215" s="10"/>
      <c r="E215" s="10"/>
      <c r="F215" s="10"/>
      <c r="G215" s="13"/>
      <c r="H215" s="10"/>
      <c r="I215" s="10"/>
      <c r="J215" s="14"/>
      <c r="K215" s="52"/>
      <c r="L215" s="10"/>
      <c r="M215" s="10"/>
      <c r="N215" s="10"/>
      <c r="O215" s="10"/>
      <c r="P215" s="10"/>
      <c r="Q215" s="10"/>
      <c r="R215" s="10"/>
    </row>
    <row r="216" spans="1:18" ht="15.75" customHeight="1">
      <c r="A216" s="10"/>
      <c r="B216" s="314" t="s">
        <v>147</v>
      </c>
      <c r="C216" s="315"/>
      <c r="D216" s="315"/>
      <c r="E216" s="315"/>
      <c r="F216" s="316"/>
      <c r="G216" s="13"/>
      <c r="H216" s="10"/>
      <c r="I216" s="10"/>
      <c r="J216" s="19"/>
      <c r="K216" s="10"/>
      <c r="L216" s="12"/>
      <c r="M216" s="12"/>
      <c r="N216" s="12"/>
      <c r="O216" s="10"/>
      <c r="P216" s="10"/>
      <c r="Q216" s="10"/>
      <c r="R216" s="29"/>
    </row>
    <row r="217" spans="1:18" ht="15.75" customHeight="1">
      <c r="A217" s="10"/>
      <c r="B217" s="70"/>
      <c r="C217" s="70"/>
      <c r="D217" s="101"/>
      <c r="E217" s="70"/>
      <c r="F217" s="70"/>
      <c r="G217" s="13"/>
      <c r="H217" s="10"/>
      <c r="I217" s="10"/>
      <c r="J217" s="19"/>
      <c r="K217" s="10"/>
      <c r="L217" s="12"/>
      <c r="M217" s="12"/>
      <c r="N217" s="12"/>
      <c r="O217" s="10"/>
      <c r="P217" s="10"/>
      <c r="Q217" s="10"/>
      <c r="R217" s="29"/>
    </row>
    <row r="218" spans="1:18" ht="15.75" customHeight="1">
      <c r="A218" s="10">
        <v>1</v>
      </c>
      <c r="B218" s="29" t="s">
        <v>214</v>
      </c>
      <c r="C218" s="29"/>
      <c r="D218" s="29"/>
      <c r="E218" s="29">
        <v>1000</v>
      </c>
      <c r="F218" s="29"/>
      <c r="G218" s="77"/>
      <c r="H218" s="29"/>
      <c r="I218" s="29">
        <v>3000</v>
      </c>
      <c r="J218" s="68"/>
      <c r="K218" s="29"/>
      <c r="L218" s="29"/>
      <c r="M218" s="29"/>
      <c r="N218" s="29"/>
      <c r="O218" s="29">
        <v>4200</v>
      </c>
      <c r="P218" s="24"/>
      <c r="Q218" s="102"/>
      <c r="R218" s="29"/>
    </row>
    <row r="219" spans="1:18" ht="15.75" customHeight="1">
      <c r="A219" s="10">
        <v>2</v>
      </c>
      <c r="B219" s="29" t="s">
        <v>222</v>
      </c>
      <c r="C219" s="29"/>
      <c r="D219" s="29"/>
      <c r="E219" s="29">
        <v>1000</v>
      </c>
      <c r="F219" s="66"/>
      <c r="G219" s="77"/>
      <c r="H219" s="29"/>
      <c r="I219" s="29">
        <v>3000</v>
      </c>
      <c r="J219" s="64"/>
      <c r="K219" s="127"/>
      <c r="L219" s="29"/>
      <c r="M219" s="16"/>
      <c r="N219" s="124"/>
      <c r="O219" s="16">
        <f>SUM(E219:N219)</f>
        <v>4000</v>
      </c>
      <c r="P219" s="24"/>
      <c r="Q219" s="102"/>
      <c r="R219" s="29"/>
    </row>
    <row r="220" spans="1:18" ht="15.75" customHeight="1">
      <c r="A220" s="10">
        <v>3</v>
      </c>
      <c r="B220" s="29"/>
      <c r="C220" s="161"/>
      <c r="D220" s="97"/>
      <c r="E220" s="97"/>
      <c r="F220" s="159"/>
      <c r="G220" s="128"/>
      <c r="H220" s="97"/>
      <c r="I220" s="97"/>
      <c r="J220" s="129"/>
      <c r="K220" s="97"/>
      <c r="L220" s="97"/>
      <c r="M220" s="24"/>
      <c r="N220" s="28"/>
      <c r="O220" s="24"/>
      <c r="P220" s="24"/>
      <c r="Q220" s="102"/>
      <c r="R220" s="29"/>
    </row>
    <row r="221" spans="1:18" ht="15.75" customHeight="1">
      <c r="A221" s="29"/>
      <c r="B221" s="29"/>
      <c r="C221" s="29"/>
      <c r="D221" s="29"/>
      <c r="E221" s="29"/>
      <c r="F221" s="29"/>
      <c r="G221" s="66"/>
      <c r="H221" s="29"/>
      <c r="I221" s="29"/>
      <c r="J221" s="68"/>
      <c r="K221" s="79"/>
      <c r="L221" s="29"/>
      <c r="M221" s="29"/>
      <c r="N221" s="30"/>
      <c r="O221" s="29"/>
      <c r="P221" s="29"/>
      <c r="Q221" s="29"/>
      <c r="R221" s="29"/>
    </row>
    <row r="222" spans="1:18" ht="15.75" customHeight="1">
      <c r="A222" s="31"/>
      <c r="B222" s="32"/>
      <c r="C222" s="33">
        <f t="shared" ref="C222:D222" si="42">SUM(C218:C221)</f>
        <v>0</v>
      </c>
      <c r="D222" s="33">
        <f t="shared" si="42"/>
        <v>0</v>
      </c>
      <c r="E222" s="33">
        <v>2000</v>
      </c>
      <c r="F222" s="33"/>
      <c r="G222" s="34">
        <f>SUM(G218:G221)</f>
        <v>0</v>
      </c>
      <c r="H222" s="33"/>
      <c r="I222" s="33">
        <f t="shared" ref="I222:J222" si="43">SUM(I218:I221)</f>
        <v>6000</v>
      </c>
      <c r="J222" s="35">
        <f t="shared" si="43"/>
        <v>0</v>
      </c>
      <c r="K222" s="36"/>
      <c r="L222" s="33">
        <f t="shared" ref="L222:M222" si="44">SUM(L218:L221)</f>
        <v>0</v>
      </c>
      <c r="M222" s="33">
        <f t="shared" si="44"/>
        <v>0</v>
      </c>
      <c r="N222" s="33"/>
      <c r="O222" s="33">
        <f t="shared" ref="O222:P222" si="45">SUM(O218:O221)</f>
        <v>8200</v>
      </c>
      <c r="P222" s="33">
        <f t="shared" si="45"/>
        <v>0</v>
      </c>
      <c r="Q222" s="69">
        <f>B215-P222+O222</f>
        <v>31940</v>
      </c>
      <c r="R222" s="29"/>
    </row>
    <row r="223" spans="1:18" ht="15.75" customHeight="1">
      <c r="A223" s="311" t="s">
        <v>227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3"/>
      <c r="P223" s="10"/>
      <c r="Q223" s="10"/>
      <c r="R223" s="29"/>
    </row>
    <row r="224" spans="1:18" ht="15.75" customHeight="1">
      <c r="A224" s="2" t="s">
        <v>1</v>
      </c>
      <c r="B224" s="3" t="s">
        <v>2</v>
      </c>
      <c r="C224" s="3" t="s">
        <v>3</v>
      </c>
      <c r="D224" s="3" t="s">
        <v>228</v>
      </c>
      <c r="E224" s="3" t="s">
        <v>108</v>
      </c>
      <c r="F224" s="4" t="s">
        <v>109</v>
      </c>
      <c r="G224" s="5" t="s">
        <v>5</v>
      </c>
      <c r="H224" s="6" t="s">
        <v>173</v>
      </c>
      <c r="I224" s="3" t="s">
        <v>7</v>
      </c>
      <c r="J224" s="3" t="s">
        <v>8</v>
      </c>
      <c r="K224" s="3"/>
      <c r="L224" s="3" t="s">
        <v>9</v>
      </c>
      <c r="M224" s="3" t="s">
        <v>10</v>
      </c>
      <c r="N224" s="6" t="s">
        <v>6</v>
      </c>
      <c r="O224" s="7" t="s">
        <v>11</v>
      </c>
      <c r="P224" s="8" t="s">
        <v>12</v>
      </c>
      <c r="Q224" s="9" t="s">
        <v>13</v>
      </c>
      <c r="R224" s="10"/>
    </row>
    <row r="225" spans="1:18" ht="15.75" customHeight="1">
      <c r="A225" s="10"/>
      <c r="B225" s="12">
        <v>31940</v>
      </c>
      <c r="C225" s="10"/>
      <c r="D225" s="10"/>
      <c r="E225" s="10"/>
      <c r="F225" s="10"/>
      <c r="G225" s="13"/>
      <c r="H225" s="10"/>
      <c r="I225" s="10"/>
      <c r="J225" s="14"/>
      <c r="K225" s="10"/>
      <c r="L225" s="10"/>
      <c r="M225" s="10"/>
      <c r="N225" s="10"/>
      <c r="O225" s="10"/>
      <c r="P225" s="10"/>
      <c r="Q225" s="62"/>
      <c r="R225" s="10"/>
    </row>
    <row r="226" spans="1:18" ht="15.75" customHeight="1">
      <c r="A226" s="10"/>
      <c r="B226" s="314" t="s">
        <v>229</v>
      </c>
      <c r="C226" s="315"/>
      <c r="D226" s="315"/>
      <c r="E226" s="315"/>
      <c r="F226" s="316"/>
      <c r="G226" s="13"/>
      <c r="H226" s="10"/>
      <c r="I226" s="10"/>
      <c r="J226" s="19"/>
      <c r="K226" s="10"/>
      <c r="L226" s="12"/>
      <c r="M226" s="12"/>
      <c r="N226" s="12"/>
      <c r="O226" s="10"/>
      <c r="P226" s="10"/>
      <c r="Q226" s="10"/>
      <c r="R226" s="10"/>
    </row>
    <row r="227" spans="1:18" ht="15.75" customHeight="1">
      <c r="A227" s="10">
        <v>1</v>
      </c>
      <c r="B227" s="10" t="s">
        <v>189</v>
      </c>
      <c r="C227" s="10"/>
      <c r="D227" s="10">
        <v>1000</v>
      </c>
      <c r="E227" s="10"/>
      <c r="F227" s="10"/>
      <c r="G227" s="13"/>
      <c r="H227" s="10"/>
      <c r="I227" s="10"/>
      <c r="J227" s="41"/>
      <c r="K227" s="10"/>
      <c r="L227" s="10"/>
      <c r="M227" s="10"/>
      <c r="N227" s="10"/>
      <c r="O227" s="10">
        <v>1000</v>
      </c>
      <c r="P227" s="10">
        <v>11340</v>
      </c>
      <c r="Q227" s="10" t="s">
        <v>212</v>
      </c>
      <c r="R227" s="29"/>
    </row>
    <row r="228" spans="1:18" ht="15.75" customHeight="1">
      <c r="A228" s="29">
        <v>2</v>
      </c>
      <c r="B228" s="29" t="s">
        <v>189</v>
      </c>
      <c r="C228" s="29"/>
      <c r="D228" s="29">
        <v>2000</v>
      </c>
      <c r="E228" s="29"/>
      <c r="F228" s="66"/>
      <c r="G228" s="77"/>
      <c r="H228" s="29"/>
      <c r="I228" s="29"/>
      <c r="J228" s="64"/>
      <c r="K228" s="127"/>
      <c r="L228" s="29"/>
      <c r="M228" s="16"/>
      <c r="N228" s="124"/>
      <c r="O228" s="16">
        <v>2000</v>
      </c>
      <c r="P228" s="16"/>
      <c r="Q228" s="16"/>
      <c r="R228" s="29"/>
    </row>
    <row r="229" spans="1:18" ht="15.75" customHeight="1">
      <c r="A229" s="29">
        <v>3</v>
      </c>
      <c r="B229" s="29" t="s">
        <v>230</v>
      </c>
      <c r="C229" s="161"/>
      <c r="D229" s="97">
        <v>2000</v>
      </c>
      <c r="E229" s="97"/>
      <c r="F229" s="159"/>
      <c r="G229" s="128"/>
      <c r="H229" s="97"/>
      <c r="I229" s="97"/>
      <c r="J229" s="129"/>
      <c r="K229" s="97"/>
      <c r="L229" s="97"/>
      <c r="M229" s="24"/>
      <c r="N229" s="28"/>
      <c r="O229" s="24">
        <v>2000</v>
      </c>
      <c r="P229" s="10"/>
      <c r="Q229" s="10"/>
      <c r="R229" s="29"/>
    </row>
    <row r="230" spans="1:18" ht="15.75" customHeight="1">
      <c r="A230" s="29">
        <v>4</v>
      </c>
      <c r="B230" s="29" t="s">
        <v>189</v>
      </c>
      <c r="C230" s="29"/>
      <c r="D230" s="29">
        <v>1000</v>
      </c>
      <c r="E230" s="29"/>
      <c r="F230" s="29"/>
      <c r="G230" s="66"/>
      <c r="H230" s="29"/>
      <c r="I230" s="29"/>
      <c r="J230" s="68"/>
      <c r="K230" s="29"/>
      <c r="L230" s="29"/>
      <c r="M230" s="29"/>
      <c r="N230" s="29"/>
      <c r="O230" s="29">
        <v>1000</v>
      </c>
      <c r="P230" s="29"/>
      <c r="Q230" s="10"/>
      <c r="R230" s="29"/>
    </row>
    <row r="231" spans="1:18" ht="15.75" customHeight="1">
      <c r="A231" s="29">
        <v>5</v>
      </c>
      <c r="B231" s="29" t="s">
        <v>230</v>
      </c>
      <c r="C231" s="29"/>
      <c r="D231" s="29">
        <v>2000</v>
      </c>
      <c r="E231" s="29"/>
      <c r="F231" s="29"/>
      <c r="G231" s="66"/>
      <c r="H231" s="29"/>
      <c r="I231" s="29"/>
      <c r="J231" s="68"/>
      <c r="K231" s="29"/>
      <c r="L231" s="29"/>
      <c r="M231" s="29"/>
      <c r="N231" s="29"/>
      <c r="O231" s="29">
        <v>2000</v>
      </c>
      <c r="P231" s="29"/>
      <c r="Q231" s="10"/>
      <c r="R231" s="29"/>
    </row>
    <row r="232" spans="1:18" ht="15.75" customHeight="1">
      <c r="A232" s="29">
        <v>6</v>
      </c>
      <c r="B232" s="29" t="s">
        <v>189</v>
      </c>
      <c r="C232" s="29"/>
      <c r="D232" s="29">
        <v>1000</v>
      </c>
      <c r="E232" s="29"/>
      <c r="F232" s="29"/>
      <c r="G232" s="66"/>
      <c r="H232" s="29"/>
      <c r="I232" s="29"/>
      <c r="J232" s="68"/>
      <c r="K232" s="29"/>
      <c r="L232" s="29"/>
      <c r="M232" s="29"/>
      <c r="N232" s="29"/>
      <c r="O232" s="29">
        <v>1000</v>
      </c>
      <c r="P232" s="29"/>
      <c r="Q232" s="10"/>
      <c r="R232" s="29"/>
    </row>
    <row r="233" spans="1:18" ht="15.75" customHeight="1">
      <c r="A233" s="29">
        <v>7</v>
      </c>
      <c r="B233" s="29" t="s">
        <v>189</v>
      </c>
      <c r="C233" s="29"/>
      <c r="D233" s="29">
        <v>1000</v>
      </c>
      <c r="E233" s="29"/>
      <c r="F233" s="29"/>
      <c r="G233" s="66"/>
      <c r="H233" s="29"/>
      <c r="I233" s="29"/>
      <c r="J233" s="68"/>
      <c r="K233" s="29"/>
      <c r="L233" s="29"/>
      <c r="M233" s="29"/>
      <c r="N233" s="29"/>
      <c r="O233" s="29">
        <v>1000</v>
      </c>
      <c r="P233" s="29"/>
      <c r="Q233" s="10"/>
      <c r="R233" s="10"/>
    </row>
    <row r="234" spans="1:18" ht="15.75" customHeight="1">
      <c r="A234" s="10">
        <v>8</v>
      </c>
      <c r="B234" s="10" t="s">
        <v>189</v>
      </c>
      <c r="C234" s="10"/>
      <c r="D234" s="10">
        <v>1000</v>
      </c>
      <c r="E234" s="10"/>
      <c r="F234" s="10"/>
      <c r="G234" s="13"/>
      <c r="H234" s="10"/>
      <c r="I234" s="10"/>
      <c r="J234" s="41"/>
      <c r="K234" s="10"/>
      <c r="L234" s="10"/>
      <c r="M234" s="10"/>
      <c r="N234" s="10"/>
      <c r="O234" s="10">
        <v>1000</v>
      </c>
      <c r="P234" s="29"/>
      <c r="Q234" s="10"/>
      <c r="R234" s="10"/>
    </row>
    <row r="235" spans="1:18" ht="15.75" customHeight="1">
      <c r="A235" s="10">
        <v>9</v>
      </c>
      <c r="B235" s="10" t="s">
        <v>189</v>
      </c>
      <c r="C235" s="10"/>
      <c r="D235" s="10">
        <v>2000</v>
      </c>
      <c r="E235" s="10"/>
      <c r="F235" s="10"/>
      <c r="G235" s="13"/>
      <c r="H235" s="10"/>
      <c r="I235" s="10"/>
      <c r="J235" s="41"/>
      <c r="K235" s="10"/>
      <c r="L235" s="10"/>
      <c r="M235" s="10"/>
      <c r="N235" s="10"/>
      <c r="O235" s="10">
        <v>2000</v>
      </c>
      <c r="P235" s="10"/>
      <c r="Q235" s="10"/>
      <c r="R235" s="29"/>
    </row>
    <row r="236" spans="1:18" ht="15.75" customHeight="1">
      <c r="A236" s="10">
        <v>10</v>
      </c>
      <c r="B236" s="10" t="s">
        <v>189</v>
      </c>
      <c r="C236" s="10"/>
      <c r="D236" s="10">
        <v>900</v>
      </c>
      <c r="E236" s="10"/>
      <c r="F236" s="10"/>
      <c r="G236" s="13"/>
      <c r="H236" s="10"/>
      <c r="I236" s="10"/>
      <c r="J236" s="41"/>
      <c r="K236" s="10"/>
      <c r="L236" s="10"/>
      <c r="M236" s="10"/>
      <c r="N236" s="10"/>
      <c r="O236" s="10">
        <v>900</v>
      </c>
      <c r="P236" s="10"/>
      <c r="Q236" s="10"/>
      <c r="R236" s="29"/>
    </row>
    <row r="237" spans="1:18" ht="15.75" customHeight="1">
      <c r="A237" s="10">
        <v>11</v>
      </c>
      <c r="B237" s="10" t="s">
        <v>189</v>
      </c>
      <c r="C237" s="10"/>
      <c r="D237" s="10">
        <v>1000</v>
      </c>
      <c r="E237" s="10"/>
      <c r="F237" s="10"/>
      <c r="G237" s="13"/>
      <c r="H237" s="10"/>
      <c r="I237" s="10"/>
      <c r="J237" s="41"/>
      <c r="K237" s="10"/>
      <c r="L237" s="10"/>
      <c r="M237" s="10"/>
      <c r="N237" s="10"/>
      <c r="O237" s="10">
        <v>1000</v>
      </c>
      <c r="P237" s="10"/>
      <c r="Q237" s="10"/>
      <c r="R237" s="29"/>
    </row>
    <row r="238" spans="1:18" ht="15.75" customHeight="1">
      <c r="A238" s="10">
        <v>12</v>
      </c>
      <c r="B238" s="10" t="s">
        <v>189</v>
      </c>
      <c r="C238" s="10"/>
      <c r="D238" s="10">
        <v>1500</v>
      </c>
      <c r="E238" s="10"/>
      <c r="F238" s="10"/>
      <c r="G238" s="13"/>
      <c r="H238" s="10"/>
      <c r="I238" s="10"/>
      <c r="J238" s="41"/>
      <c r="K238" s="10"/>
      <c r="L238" s="10"/>
      <c r="M238" s="10"/>
      <c r="N238" s="10"/>
      <c r="O238" s="10">
        <v>1500</v>
      </c>
      <c r="P238" s="10"/>
      <c r="Q238" s="10"/>
      <c r="R238" s="29"/>
    </row>
    <row r="239" spans="1:18" ht="15.75" customHeight="1">
      <c r="A239" s="10">
        <v>13</v>
      </c>
      <c r="B239" s="10" t="s">
        <v>189</v>
      </c>
      <c r="C239" s="10"/>
      <c r="D239" s="10">
        <v>1000</v>
      </c>
      <c r="E239" s="10"/>
      <c r="F239" s="10"/>
      <c r="G239" s="13"/>
      <c r="H239" s="10"/>
      <c r="I239" s="10"/>
      <c r="J239" s="41"/>
      <c r="K239" s="10"/>
      <c r="L239" s="10"/>
      <c r="M239" s="10"/>
      <c r="N239" s="10"/>
      <c r="O239" s="10">
        <v>1000</v>
      </c>
      <c r="P239" s="10"/>
      <c r="Q239" s="10"/>
      <c r="R239" s="29"/>
    </row>
    <row r="240" spans="1:18" ht="15.75" customHeight="1">
      <c r="A240" s="10">
        <v>14</v>
      </c>
      <c r="B240" s="10" t="s">
        <v>189</v>
      </c>
      <c r="C240" s="10"/>
      <c r="D240" s="10">
        <v>1000</v>
      </c>
      <c r="E240" s="10"/>
      <c r="F240" s="10"/>
      <c r="G240" s="13"/>
      <c r="H240" s="10"/>
      <c r="I240" s="10"/>
      <c r="J240" s="41"/>
      <c r="K240" s="10"/>
      <c r="L240" s="10"/>
      <c r="M240" s="10"/>
      <c r="N240" s="10"/>
      <c r="O240" s="10">
        <v>1000</v>
      </c>
      <c r="P240" s="10"/>
      <c r="Q240" s="10"/>
      <c r="R240" s="29"/>
    </row>
    <row r="241" spans="1:32" ht="15.75" customHeight="1">
      <c r="A241" s="10">
        <v>15</v>
      </c>
      <c r="B241" s="10" t="s">
        <v>189</v>
      </c>
      <c r="C241" s="10"/>
      <c r="D241" s="10">
        <v>500</v>
      </c>
      <c r="E241" s="10"/>
      <c r="F241" s="10"/>
      <c r="G241" s="13"/>
      <c r="H241" s="10"/>
      <c r="I241" s="10"/>
      <c r="J241" s="41"/>
      <c r="K241" s="10"/>
      <c r="L241" s="10"/>
      <c r="M241" s="10"/>
      <c r="N241" s="10"/>
      <c r="O241" s="10">
        <v>500</v>
      </c>
      <c r="P241" s="10"/>
      <c r="Q241" s="10"/>
      <c r="R241" s="29"/>
    </row>
    <row r="242" spans="1:32" ht="15.75" customHeight="1">
      <c r="A242" s="182"/>
      <c r="B242" s="141"/>
      <c r="C242" s="141"/>
      <c r="D242" s="141"/>
      <c r="E242" s="141"/>
      <c r="F242" s="141"/>
      <c r="G242" s="183"/>
      <c r="H242" s="141"/>
      <c r="I242" s="141"/>
      <c r="J242" s="184"/>
      <c r="K242" s="141"/>
      <c r="L242" s="141"/>
      <c r="M242" s="141"/>
      <c r="N242" s="141"/>
      <c r="O242" s="141"/>
      <c r="P242" s="185"/>
      <c r="Q242" s="67"/>
      <c r="R242" s="29"/>
    </row>
    <row r="243" spans="1:32" ht="15.75" customHeight="1">
      <c r="A243" s="31">
        <v>16</v>
      </c>
      <c r="B243" s="33"/>
      <c r="C243" s="33">
        <f>SUM(C227:C234)</f>
        <v>0</v>
      </c>
      <c r="D243" s="33">
        <f>SUM(D227:D241)</f>
        <v>18900</v>
      </c>
      <c r="E243" s="33">
        <f t="shared" ref="E243:F243" si="46">SUM(E227:E234)</f>
        <v>0</v>
      </c>
      <c r="F243" s="33">
        <f t="shared" si="46"/>
        <v>0</v>
      </c>
      <c r="G243" s="34"/>
      <c r="H243" s="33">
        <f>SUM(H227:H234)</f>
        <v>0</v>
      </c>
      <c r="I243" s="33"/>
      <c r="J243" s="35"/>
      <c r="K243" s="33"/>
      <c r="L243" s="33"/>
      <c r="M243" s="33"/>
      <c r="N243" s="33"/>
      <c r="O243" s="33">
        <v>18900</v>
      </c>
      <c r="P243" s="38">
        <f>SUM(P227:P236)</f>
        <v>11340</v>
      </c>
      <c r="Q243" s="39">
        <f>B225+O243-P227</f>
        <v>39500</v>
      </c>
      <c r="R243" s="29"/>
    </row>
    <row r="244" spans="1:32" ht="15.75" customHeight="1">
      <c r="A244" s="311" t="s">
        <v>231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3"/>
      <c r="P244" s="317"/>
      <c r="Q244" s="318"/>
      <c r="R244" s="318"/>
      <c r="S244" s="318"/>
      <c r="T244" s="318"/>
      <c r="U244" s="318"/>
      <c r="V244" s="318"/>
      <c r="W244" s="318"/>
      <c r="X244" s="318"/>
      <c r="Y244" s="318"/>
      <c r="Z244" s="318"/>
      <c r="AA244" s="318"/>
      <c r="AB244" s="318"/>
      <c r="AC244" s="318"/>
      <c r="AD244" s="319"/>
      <c r="AE244" s="10"/>
      <c r="AF244" s="10"/>
    </row>
    <row r="245" spans="1:32" ht="15.75" customHeight="1">
      <c r="A245" s="2" t="s">
        <v>1</v>
      </c>
      <c r="B245" s="3" t="s">
        <v>2</v>
      </c>
      <c r="C245" s="3" t="s">
        <v>3</v>
      </c>
      <c r="D245" s="3" t="s">
        <v>4</v>
      </c>
      <c r="E245" s="3" t="s">
        <v>36</v>
      </c>
      <c r="F245" s="4" t="s">
        <v>109</v>
      </c>
      <c r="G245" s="5" t="s">
        <v>5</v>
      </c>
      <c r="H245" s="6" t="s">
        <v>173</v>
      </c>
      <c r="I245" s="3" t="s">
        <v>7</v>
      </c>
      <c r="J245" s="3" t="s">
        <v>8</v>
      </c>
      <c r="K245" s="3" t="s">
        <v>8</v>
      </c>
      <c r="L245" s="3" t="s">
        <v>9</v>
      </c>
      <c r="M245" s="3" t="s">
        <v>10</v>
      </c>
      <c r="N245" s="6" t="s">
        <v>6</v>
      </c>
      <c r="O245" s="7" t="s">
        <v>11</v>
      </c>
      <c r="P245" s="8" t="s">
        <v>12</v>
      </c>
      <c r="Q245" s="9" t="s">
        <v>13</v>
      </c>
    </row>
    <row r="246" spans="1:32" ht="15.75" customHeight="1">
      <c r="A246" s="10"/>
      <c r="B246" s="12">
        <v>39500</v>
      </c>
      <c r="C246" s="10"/>
      <c r="D246" s="10"/>
      <c r="E246" s="10"/>
      <c r="F246" s="10"/>
      <c r="G246" s="13"/>
      <c r="H246" s="10"/>
      <c r="I246" s="10"/>
      <c r="J246" s="14" t="s">
        <v>15</v>
      </c>
      <c r="K246" s="52"/>
      <c r="L246" s="12"/>
      <c r="M246" s="10"/>
      <c r="N246" s="10"/>
      <c r="O246" s="10"/>
      <c r="P246" s="10"/>
      <c r="Q246" s="62"/>
      <c r="R246" s="10"/>
    </row>
    <row r="247" spans="1:32" ht="15.75" customHeight="1">
      <c r="A247" s="10"/>
      <c r="B247" s="314" t="s">
        <v>232</v>
      </c>
      <c r="C247" s="315"/>
      <c r="D247" s="315"/>
      <c r="E247" s="315"/>
      <c r="F247" s="316"/>
      <c r="G247" s="13"/>
      <c r="H247" s="10"/>
      <c r="I247" s="10"/>
      <c r="J247" s="53"/>
      <c r="K247" s="10"/>
      <c r="L247" s="12"/>
      <c r="M247" s="12"/>
      <c r="N247" s="12"/>
      <c r="O247" s="10"/>
      <c r="P247" s="10"/>
      <c r="Q247" s="10"/>
      <c r="R247" s="29"/>
    </row>
    <row r="248" spans="1:32" ht="15.75" customHeight="1">
      <c r="A248" s="10">
        <v>1</v>
      </c>
      <c r="B248" s="10" t="s">
        <v>233</v>
      </c>
      <c r="C248" s="10"/>
      <c r="D248" s="10"/>
      <c r="E248" s="10"/>
      <c r="F248" s="10"/>
      <c r="G248" s="13"/>
      <c r="H248" s="10"/>
      <c r="I248" s="10"/>
      <c r="J248" s="41">
        <v>650</v>
      </c>
      <c r="K248" s="10"/>
      <c r="L248" s="10"/>
      <c r="M248" s="10"/>
      <c r="N248" s="10"/>
      <c r="O248" s="10">
        <v>650</v>
      </c>
      <c r="P248" s="10">
        <v>1450</v>
      </c>
      <c r="Q248" s="10" t="s">
        <v>234</v>
      </c>
      <c r="R248" s="29"/>
    </row>
    <row r="249" spans="1:32" ht="15.75" customHeight="1">
      <c r="A249" s="10">
        <v>2</v>
      </c>
      <c r="B249" s="29" t="s">
        <v>235</v>
      </c>
      <c r="C249" s="29"/>
      <c r="D249" s="29"/>
      <c r="E249" s="29"/>
      <c r="F249" s="66"/>
      <c r="G249" s="77"/>
      <c r="H249" s="29"/>
      <c r="I249" s="29"/>
      <c r="J249" s="64">
        <v>1000</v>
      </c>
      <c r="K249" s="127"/>
      <c r="L249" s="29"/>
      <c r="M249" s="16"/>
      <c r="N249" s="124"/>
      <c r="O249" s="16">
        <v>1000</v>
      </c>
      <c r="P249" s="16"/>
      <c r="Q249" s="16"/>
      <c r="R249" s="29"/>
    </row>
    <row r="250" spans="1:32" ht="15.75" customHeight="1">
      <c r="A250" s="10">
        <v>3</v>
      </c>
      <c r="B250" s="10" t="s">
        <v>236</v>
      </c>
      <c r="C250" s="10"/>
      <c r="D250" s="10"/>
      <c r="E250" s="10"/>
      <c r="F250" s="10"/>
      <c r="G250" s="13"/>
      <c r="H250" s="10"/>
      <c r="I250" s="10"/>
      <c r="J250" s="41">
        <v>1000</v>
      </c>
      <c r="K250" s="10"/>
      <c r="L250" s="29"/>
      <c r="M250" s="29"/>
      <c r="N250" s="30"/>
      <c r="O250" s="10">
        <v>1000</v>
      </c>
      <c r="P250" s="10">
        <v>29800</v>
      </c>
      <c r="Q250" s="10" t="s">
        <v>237</v>
      </c>
      <c r="R250" s="29"/>
    </row>
    <row r="251" spans="1:32" ht="15.75" customHeight="1">
      <c r="A251" s="29">
        <v>4</v>
      </c>
      <c r="B251" s="29" t="s">
        <v>238</v>
      </c>
      <c r="C251" s="29"/>
      <c r="D251" s="29"/>
      <c r="E251" s="29"/>
      <c r="F251" s="29"/>
      <c r="G251" s="66"/>
      <c r="H251" s="29" t="s">
        <v>34</v>
      </c>
      <c r="I251" s="29"/>
      <c r="J251" s="68">
        <v>650</v>
      </c>
      <c r="K251" s="29"/>
      <c r="L251" s="29"/>
      <c r="M251" s="29"/>
      <c r="N251" s="30"/>
      <c r="O251" s="29">
        <v>650</v>
      </c>
      <c r="P251" s="29"/>
      <c r="Q251" s="10"/>
      <c r="R251" s="29"/>
    </row>
    <row r="252" spans="1:32" ht="15.75" customHeight="1">
      <c r="A252" s="29">
        <v>5</v>
      </c>
      <c r="B252" s="29" t="s">
        <v>239</v>
      </c>
      <c r="C252" s="29"/>
      <c r="D252" s="29"/>
      <c r="E252" s="29">
        <v>2000</v>
      </c>
      <c r="F252" s="29"/>
      <c r="G252" s="66"/>
      <c r="H252" s="29"/>
      <c r="I252" s="29">
        <v>3000</v>
      </c>
      <c r="J252" s="68"/>
      <c r="K252" s="29"/>
      <c r="L252" s="29"/>
      <c r="M252" s="29"/>
      <c r="N252" s="30"/>
      <c r="O252" s="29">
        <v>5000</v>
      </c>
      <c r="P252" s="29">
        <v>30000</v>
      </c>
      <c r="Q252" s="10" t="s">
        <v>178</v>
      </c>
      <c r="R252" s="29"/>
    </row>
    <row r="253" spans="1:32" ht="15.75" customHeight="1">
      <c r="A253" s="29">
        <v>6</v>
      </c>
      <c r="B253" s="29" t="s">
        <v>214</v>
      </c>
      <c r="C253" s="29"/>
      <c r="D253" s="29"/>
      <c r="E253" s="29">
        <v>1000</v>
      </c>
      <c r="F253" s="29"/>
      <c r="G253" s="66"/>
      <c r="H253" s="29"/>
      <c r="I253" s="29">
        <v>3000</v>
      </c>
      <c r="J253" s="68"/>
      <c r="K253" s="29"/>
      <c r="L253" s="29"/>
      <c r="M253" s="29"/>
      <c r="N253" s="30"/>
      <c r="O253" s="29">
        <v>4000</v>
      </c>
      <c r="P253" s="29"/>
      <c r="Q253" s="10"/>
      <c r="R253" s="10"/>
    </row>
    <row r="254" spans="1:32" ht="15.75" customHeight="1">
      <c r="A254" s="29">
        <v>7</v>
      </c>
      <c r="B254" s="29" t="s">
        <v>240</v>
      </c>
      <c r="C254" s="29"/>
      <c r="D254" s="29"/>
      <c r="E254" s="29">
        <v>1000</v>
      </c>
      <c r="F254" s="29"/>
      <c r="G254" s="66"/>
      <c r="H254" s="29"/>
      <c r="I254" s="29"/>
      <c r="J254" s="68"/>
      <c r="K254" s="29"/>
      <c r="L254" s="29"/>
      <c r="M254" s="29"/>
      <c r="N254" s="29"/>
      <c r="O254" s="29">
        <v>1000</v>
      </c>
      <c r="P254" s="29"/>
      <c r="Q254" s="10"/>
      <c r="R254" s="10"/>
    </row>
    <row r="255" spans="1:32" ht="15.75" customHeight="1">
      <c r="A255" s="29">
        <v>8</v>
      </c>
      <c r="B255" s="29" t="s">
        <v>224</v>
      </c>
      <c r="C255" s="29"/>
      <c r="D255" s="29"/>
      <c r="E255" s="29">
        <v>1000</v>
      </c>
      <c r="F255" s="29"/>
      <c r="G255" s="66"/>
      <c r="H255" s="29"/>
      <c r="I255" s="29">
        <v>3000</v>
      </c>
      <c r="J255" s="68"/>
      <c r="K255" s="29"/>
      <c r="L255" s="29"/>
      <c r="M255" s="29"/>
      <c r="N255" s="29"/>
      <c r="O255" s="29">
        <v>4000</v>
      </c>
      <c r="P255" s="29"/>
      <c r="Q255" s="29"/>
      <c r="R255" s="10"/>
    </row>
    <row r="256" spans="1:32" ht="15.75" customHeight="1">
      <c r="A256" s="29">
        <v>9</v>
      </c>
      <c r="B256" s="29" t="s">
        <v>222</v>
      </c>
      <c r="C256" s="29"/>
      <c r="D256" s="29"/>
      <c r="E256" s="29">
        <v>1000</v>
      </c>
      <c r="F256" s="29"/>
      <c r="G256" s="66"/>
      <c r="H256" s="29"/>
      <c r="I256" s="29">
        <v>3000</v>
      </c>
      <c r="J256" s="68"/>
      <c r="K256" s="79"/>
      <c r="L256" s="29"/>
      <c r="M256" s="29"/>
      <c r="N256" s="30"/>
      <c r="O256" s="29">
        <v>4000</v>
      </c>
      <c r="P256" s="29"/>
      <c r="Q256" s="29"/>
      <c r="R256" s="10"/>
    </row>
    <row r="257" spans="1:18" ht="15.75" customHeight="1">
      <c r="A257" s="29">
        <v>10</v>
      </c>
      <c r="B257" s="29" t="s">
        <v>241</v>
      </c>
      <c r="C257" s="29"/>
      <c r="D257" s="29"/>
      <c r="E257" s="29">
        <v>1000</v>
      </c>
      <c r="F257" s="29"/>
      <c r="G257" s="66"/>
      <c r="H257" s="29"/>
      <c r="I257" s="29"/>
      <c r="J257" s="68"/>
      <c r="K257" s="79"/>
      <c r="L257" s="29"/>
      <c r="M257" s="29"/>
      <c r="N257" s="30"/>
      <c r="O257" s="29">
        <v>1000</v>
      </c>
      <c r="P257" s="29"/>
      <c r="Q257" s="29"/>
      <c r="R257" s="10"/>
    </row>
    <row r="258" spans="1:18" ht="15.75" customHeight="1">
      <c r="A258" s="29">
        <v>11</v>
      </c>
      <c r="B258" s="29" t="s">
        <v>242</v>
      </c>
      <c r="C258" s="29"/>
      <c r="D258" s="29"/>
      <c r="E258" s="29"/>
      <c r="F258" s="29"/>
      <c r="G258" s="66"/>
      <c r="H258" s="29"/>
      <c r="I258" s="29"/>
      <c r="J258" s="68"/>
      <c r="K258" s="79"/>
      <c r="L258" s="29">
        <v>250</v>
      </c>
      <c r="M258" s="29"/>
      <c r="N258" s="30"/>
      <c r="O258" s="29">
        <v>250</v>
      </c>
      <c r="P258" s="10"/>
      <c r="Q258" s="29"/>
      <c r="R258" s="10"/>
    </row>
    <row r="259" spans="1:18" ht="15.75" customHeight="1">
      <c r="A259" s="31"/>
      <c r="B259" s="33"/>
      <c r="C259" s="33">
        <f>SUM(C248:C258)</f>
        <v>0</v>
      </c>
      <c r="D259" s="33"/>
      <c r="E259" s="33">
        <f>SUM(E248:E258)</f>
        <v>7000</v>
      </c>
      <c r="F259" s="33"/>
      <c r="G259" s="34">
        <f>SUM(G248:G258)</f>
        <v>0</v>
      </c>
      <c r="H259" s="33"/>
      <c r="I259" s="33">
        <f t="shared" ref="I259:J259" si="47">SUM(I248:I258)</f>
        <v>12000</v>
      </c>
      <c r="J259" s="35">
        <f t="shared" si="47"/>
        <v>3300</v>
      </c>
      <c r="K259" s="36"/>
      <c r="L259" s="33">
        <f>SUM(L248:L258)</f>
        <v>250</v>
      </c>
      <c r="M259" s="33"/>
      <c r="N259" s="33"/>
      <c r="O259" s="33">
        <f t="shared" ref="O259:P259" si="48">SUM(O248:O258)</f>
        <v>22550</v>
      </c>
      <c r="P259" s="38">
        <f t="shared" si="48"/>
        <v>61250</v>
      </c>
      <c r="Q259" s="39">
        <f>B246+O259-P248-P250-P252</f>
        <v>800</v>
      </c>
      <c r="R259" s="29"/>
    </row>
    <row r="260" spans="1:18" ht="15.75" customHeight="1">
      <c r="A260" s="311" t="s">
        <v>243</v>
      </c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3"/>
      <c r="P260" s="10"/>
      <c r="Q260" s="10"/>
      <c r="R260" s="29"/>
    </row>
    <row r="261" spans="1:18" ht="15.75" customHeight="1">
      <c r="A261" s="2" t="s">
        <v>1</v>
      </c>
      <c r="B261" s="3" t="s">
        <v>2</v>
      </c>
      <c r="C261" s="3" t="s">
        <v>3</v>
      </c>
      <c r="D261" s="3" t="s">
        <v>228</v>
      </c>
      <c r="E261" s="3" t="s">
        <v>244</v>
      </c>
      <c r="F261" s="4" t="s">
        <v>109</v>
      </c>
      <c r="G261" s="5" t="s">
        <v>5</v>
      </c>
      <c r="H261" s="6" t="s">
        <v>173</v>
      </c>
      <c r="I261" s="3" t="s">
        <v>7</v>
      </c>
      <c r="J261" s="3" t="s">
        <v>8</v>
      </c>
      <c r="K261" s="3" t="s">
        <v>8</v>
      </c>
      <c r="L261" s="3" t="s">
        <v>9</v>
      </c>
      <c r="M261" s="3" t="s">
        <v>10</v>
      </c>
      <c r="N261" s="6" t="s">
        <v>6</v>
      </c>
      <c r="O261" s="7" t="s">
        <v>11</v>
      </c>
      <c r="P261" s="8" t="s">
        <v>12</v>
      </c>
      <c r="Q261" s="9" t="s">
        <v>13</v>
      </c>
      <c r="R261" s="10"/>
    </row>
    <row r="262" spans="1:18" ht="15.75" customHeight="1">
      <c r="A262" s="10"/>
      <c r="B262" s="12">
        <v>800</v>
      </c>
      <c r="C262" s="10"/>
      <c r="D262" s="10"/>
      <c r="E262" s="10"/>
      <c r="F262" s="10"/>
      <c r="G262" s="13"/>
      <c r="H262" s="10"/>
      <c r="I262" s="10"/>
      <c r="J262" s="14" t="s">
        <v>15</v>
      </c>
      <c r="K262" s="52"/>
      <c r="L262" s="12"/>
      <c r="M262" s="10"/>
      <c r="N262" s="10"/>
      <c r="O262" s="10"/>
      <c r="P262" s="10"/>
      <c r="Q262" s="62"/>
      <c r="R262" s="29"/>
    </row>
    <row r="263" spans="1:18" ht="15.75" customHeight="1">
      <c r="A263" s="10"/>
      <c r="B263" s="314" t="s">
        <v>229</v>
      </c>
      <c r="C263" s="315"/>
      <c r="D263" s="315"/>
      <c r="E263" s="315"/>
      <c r="F263" s="316"/>
      <c r="G263" s="13"/>
      <c r="H263" s="10"/>
      <c r="I263" s="10"/>
      <c r="J263" s="53"/>
      <c r="K263" s="10"/>
      <c r="L263" s="12"/>
      <c r="M263" s="12"/>
      <c r="N263" s="12"/>
      <c r="O263" s="10">
        <v>1000</v>
      </c>
      <c r="P263" s="10"/>
      <c r="Q263" s="10"/>
      <c r="R263" s="29"/>
    </row>
    <row r="264" spans="1:18" ht="15.75" customHeight="1">
      <c r="A264" s="10">
        <v>1</v>
      </c>
      <c r="B264" s="27"/>
      <c r="C264" s="21"/>
      <c r="D264" s="21">
        <v>1000</v>
      </c>
      <c r="E264" s="22"/>
      <c r="F264" s="22"/>
      <c r="G264" s="46"/>
      <c r="H264" s="24"/>
      <c r="I264" s="24"/>
      <c r="J264" s="25"/>
      <c r="K264" s="24"/>
      <c r="L264" s="24"/>
      <c r="M264" s="24"/>
      <c r="N264" s="26"/>
      <c r="O264" s="24">
        <v>1000</v>
      </c>
      <c r="P264" s="10">
        <v>13800</v>
      </c>
      <c r="Q264" s="10" t="s">
        <v>212</v>
      </c>
      <c r="R264" s="29"/>
    </row>
    <row r="265" spans="1:18" ht="15.75" customHeight="1">
      <c r="A265" s="10">
        <v>2</v>
      </c>
      <c r="B265" s="10"/>
      <c r="C265" s="10"/>
      <c r="D265" s="10">
        <v>1000</v>
      </c>
      <c r="E265" s="10"/>
      <c r="F265" s="10"/>
      <c r="G265" s="13"/>
      <c r="H265" s="10"/>
      <c r="I265" s="10"/>
      <c r="J265" s="68"/>
      <c r="K265" s="29"/>
      <c r="L265" s="29"/>
      <c r="M265" s="10"/>
      <c r="N265" s="54"/>
      <c r="O265" s="10">
        <v>1000</v>
      </c>
      <c r="P265" s="16"/>
      <c r="Q265" s="16"/>
      <c r="R265" s="29"/>
    </row>
    <row r="266" spans="1:18" ht="15.75" customHeight="1">
      <c r="A266" s="10">
        <v>3</v>
      </c>
      <c r="B266" s="10"/>
      <c r="C266" s="10"/>
      <c r="D266" s="10">
        <v>1000</v>
      </c>
      <c r="E266" s="10"/>
      <c r="F266" s="10"/>
      <c r="G266" s="13"/>
      <c r="H266" s="10"/>
      <c r="I266" s="10"/>
      <c r="J266" s="41"/>
      <c r="K266" s="10"/>
      <c r="L266" s="29"/>
      <c r="M266" s="29"/>
      <c r="N266" s="30"/>
      <c r="O266" s="10">
        <v>1000</v>
      </c>
      <c r="P266" s="10"/>
      <c r="Q266" s="10"/>
      <c r="R266" s="29"/>
    </row>
    <row r="267" spans="1:18" ht="15.75" customHeight="1">
      <c r="A267" s="29">
        <v>4</v>
      </c>
      <c r="B267" s="29"/>
      <c r="C267" s="29"/>
      <c r="D267" s="29">
        <v>1000</v>
      </c>
      <c r="E267" s="29"/>
      <c r="F267" s="29"/>
      <c r="G267" s="66"/>
      <c r="H267" s="29"/>
      <c r="I267" s="29"/>
      <c r="J267" s="68"/>
      <c r="K267" s="29"/>
      <c r="L267" s="29"/>
      <c r="M267" s="29"/>
      <c r="N267" s="30"/>
      <c r="O267" s="29">
        <v>1000</v>
      </c>
      <c r="P267" s="29"/>
      <c r="Q267" s="10"/>
      <c r="R267" s="29"/>
    </row>
    <row r="268" spans="1:18" ht="15.75" customHeight="1">
      <c r="A268" s="29">
        <v>5</v>
      </c>
      <c r="B268" s="29"/>
      <c r="C268" s="29"/>
      <c r="D268" s="29">
        <v>1000</v>
      </c>
      <c r="E268" s="29"/>
      <c r="F268" s="29"/>
      <c r="G268" s="66"/>
      <c r="H268" s="29"/>
      <c r="I268" s="29"/>
      <c r="J268" s="68"/>
      <c r="K268" s="29"/>
      <c r="L268" s="29"/>
      <c r="M268" s="29"/>
      <c r="N268" s="30"/>
      <c r="O268" s="29">
        <v>1000</v>
      </c>
      <c r="P268" s="29"/>
      <c r="Q268" s="10"/>
      <c r="R268" s="10"/>
    </row>
    <row r="269" spans="1:18" ht="15.75" customHeight="1">
      <c r="A269" s="29">
        <v>6</v>
      </c>
      <c r="B269" s="29"/>
      <c r="C269" s="29"/>
      <c r="D269" s="29">
        <v>1000</v>
      </c>
      <c r="E269" s="29"/>
      <c r="F269" s="29"/>
      <c r="G269" s="66"/>
      <c r="H269" s="29"/>
      <c r="I269" s="29"/>
      <c r="J269" s="68"/>
      <c r="K269" s="29"/>
      <c r="L269" s="29"/>
      <c r="M269" s="29"/>
      <c r="N269" s="30"/>
      <c r="O269" s="29">
        <v>1000</v>
      </c>
      <c r="P269" s="29"/>
      <c r="Q269" s="10"/>
      <c r="R269" s="10"/>
    </row>
    <row r="270" spans="1:18" ht="15.75" customHeight="1">
      <c r="A270" s="29">
        <v>7</v>
      </c>
      <c r="B270" s="29"/>
      <c r="C270" s="29"/>
      <c r="D270" s="29">
        <v>1000</v>
      </c>
      <c r="E270" s="29"/>
      <c r="F270" s="29"/>
      <c r="G270" s="66"/>
      <c r="H270" s="29"/>
      <c r="I270" s="29"/>
      <c r="J270" s="68"/>
      <c r="K270" s="29"/>
      <c r="L270" s="29"/>
      <c r="M270" s="29"/>
      <c r="N270" s="30"/>
      <c r="O270" s="29">
        <v>1000</v>
      </c>
      <c r="P270" s="29"/>
      <c r="Q270" s="10"/>
      <c r="R270" s="10"/>
    </row>
    <row r="271" spans="1:18" ht="15.75" customHeight="1">
      <c r="A271" s="29">
        <v>8</v>
      </c>
      <c r="B271" s="29"/>
      <c r="C271" s="29"/>
      <c r="D271" s="29">
        <v>1000</v>
      </c>
      <c r="E271" s="29"/>
      <c r="F271" s="29"/>
      <c r="G271" s="66"/>
      <c r="H271" s="29"/>
      <c r="I271" s="29"/>
      <c r="J271" s="68"/>
      <c r="K271" s="29"/>
      <c r="L271" s="29"/>
      <c r="M271" s="29"/>
      <c r="N271" s="30"/>
      <c r="O271" s="29">
        <v>1000</v>
      </c>
      <c r="P271" s="29"/>
      <c r="Q271" s="10"/>
      <c r="R271" s="10"/>
    </row>
    <row r="272" spans="1:18" ht="15.75" customHeight="1">
      <c r="A272" s="29">
        <v>9</v>
      </c>
      <c r="B272" s="29"/>
      <c r="C272" s="29"/>
      <c r="D272" s="29">
        <v>2000</v>
      </c>
      <c r="E272" s="29"/>
      <c r="F272" s="29"/>
      <c r="G272" s="66"/>
      <c r="H272" s="29"/>
      <c r="I272" s="29"/>
      <c r="J272" s="68"/>
      <c r="K272" s="29"/>
      <c r="L272" s="29"/>
      <c r="M272" s="29"/>
      <c r="N272" s="30"/>
      <c r="O272" s="29">
        <v>2000</v>
      </c>
      <c r="P272" s="29"/>
      <c r="Q272" s="10"/>
      <c r="R272" s="10"/>
    </row>
    <row r="273" spans="1:18" ht="15.75" customHeight="1">
      <c r="A273" s="29">
        <v>10</v>
      </c>
      <c r="B273" s="29"/>
      <c r="C273" s="29"/>
      <c r="D273" s="29">
        <v>1000</v>
      </c>
      <c r="E273" s="29"/>
      <c r="F273" s="29"/>
      <c r="G273" s="66"/>
      <c r="H273" s="29"/>
      <c r="I273" s="29"/>
      <c r="J273" s="68"/>
      <c r="K273" s="29"/>
      <c r="L273" s="29"/>
      <c r="M273" s="29"/>
      <c r="N273" s="30"/>
      <c r="O273" s="29">
        <v>1000</v>
      </c>
      <c r="P273" s="29"/>
      <c r="Q273" s="10"/>
      <c r="R273" s="10"/>
    </row>
    <row r="274" spans="1:18" ht="15.75" customHeight="1">
      <c r="A274" s="29">
        <v>11</v>
      </c>
      <c r="B274" s="29"/>
      <c r="C274" s="29"/>
      <c r="D274" s="29">
        <v>1000</v>
      </c>
      <c r="E274" s="29"/>
      <c r="F274" s="29"/>
      <c r="G274" s="66"/>
      <c r="H274" s="29"/>
      <c r="I274" s="29"/>
      <c r="J274" s="68"/>
      <c r="K274" s="29"/>
      <c r="L274" s="29"/>
      <c r="M274" s="29"/>
      <c r="N274" s="29"/>
      <c r="O274" s="29">
        <v>1000</v>
      </c>
      <c r="P274" s="29"/>
      <c r="Q274" s="10"/>
      <c r="R274" s="10"/>
    </row>
    <row r="275" spans="1:18" ht="15.75" customHeight="1">
      <c r="A275" s="29">
        <v>12</v>
      </c>
      <c r="B275" s="29"/>
      <c r="C275" s="29"/>
      <c r="D275" s="29">
        <v>2000</v>
      </c>
      <c r="E275" s="29"/>
      <c r="F275" s="29"/>
      <c r="G275" s="66"/>
      <c r="H275" s="29"/>
      <c r="I275" s="29"/>
      <c r="J275" s="68"/>
      <c r="K275" s="29"/>
      <c r="L275" s="29"/>
      <c r="M275" s="29"/>
      <c r="N275" s="29"/>
      <c r="O275" s="29">
        <v>2000</v>
      </c>
      <c r="P275" s="19">
        <v>2000</v>
      </c>
      <c r="Q275" s="19" t="s">
        <v>147</v>
      </c>
      <c r="R275" s="10"/>
    </row>
    <row r="276" spans="1:18" ht="15.75" customHeight="1">
      <c r="A276" s="29">
        <v>13</v>
      </c>
      <c r="B276" s="29"/>
      <c r="C276" s="29"/>
      <c r="D276" s="29">
        <v>2000</v>
      </c>
      <c r="E276" s="29"/>
      <c r="F276" s="29"/>
      <c r="G276" s="66"/>
      <c r="H276" s="29"/>
      <c r="I276" s="29"/>
      <c r="J276" s="68"/>
      <c r="K276" s="29"/>
      <c r="L276" s="29"/>
      <c r="M276" s="29"/>
      <c r="N276" s="29"/>
      <c r="O276" s="29">
        <v>2000</v>
      </c>
      <c r="P276" s="29"/>
      <c r="Q276" s="29" t="s">
        <v>245</v>
      </c>
      <c r="R276" s="29"/>
    </row>
    <row r="277" spans="1:18" ht="15.75" customHeight="1">
      <c r="A277" s="29">
        <v>14</v>
      </c>
      <c r="B277" s="29"/>
      <c r="C277" s="29"/>
      <c r="D277" s="29">
        <v>1000</v>
      </c>
      <c r="E277" s="29"/>
      <c r="F277" s="29"/>
      <c r="G277" s="66"/>
      <c r="H277" s="29"/>
      <c r="I277" s="29"/>
      <c r="J277" s="68"/>
      <c r="K277" s="29"/>
      <c r="L277" s="29"/>
      <c r="M277" s="29"/>
      <c r="N277" s="29"/>
      <c r="O277" s="29">
        <v>1000</v>
      </c>
      <c r="P277" s="29"/>
      <c r="Q277" s="186">
        <v>45014</v>
      </c>
      <c r="R277" s="29"/>
    </row>
    <row r="278" spans="1:18" ht="15.75" customHeight="1">
      <c r="A278" s="29">
        <v>15</v>
      </c>
      <c r="B278" s="29"/>
      <c r="C278" s="29"/>
      <c r="D278" s="29">
        <v>1000</v>
      </c>
      <c r="E278" s="29"/>
      <c r="F278" s="29"/>
      <c r="G278" s="66"/>
      <c r="H278" s="29"/>
      <c r="I278" s="29"/>
      <c r="J278" s="68"/>
      <c r="K278" s="29"/>
      <c r="L278" s="29"/>
      <c r="M278" s="29"/>
      <c r="N278" s="29"/>
      <c r="O278" s="29">
        <v>1000</v>
      </c>
      <c r="P278" s="29"/>
      <c r="Q278" s="29"/>
      <c r="R278" s="29"/>
    </row>
    <row r="279" spans="1:18" ht="15.75" customHeight="1">
      <c r="A279" s="29">
        <v>16</v>
      </c>
      <c r="B279" s="29"/>
      <c r="C279" s="29"/>
      <c r="D279" s="29">
        <v>2000</v>
      </c>
      <c r="E279" s="29"/>
      <c r="F279" s="29"/>
      <c r="G279" s="66"/>
      <c r="H279" s="29"/>
      <c r="I279" s="29"/>
      <c r="J279" s="68"/>
      <c r="K279" s="29"/>
      <c r="L279" s="29"/>
      <c r="M279" s="29"/>
      <c r="N279" s="29"/>
      <c r="O279" s="29">
        <v>2000</v>
      </c>
      <c r="P279" s="29"/>
      <c r="Q279" s="29"/>
      <c r="R279" s="29"/>
    </row>
    <row r="280" spans="1:18" ht="15.75" customHeight="1">
      <c r="A280" s="29">
        <v>17</v>
      </c>
      <c r="B280" s="29"/>
      <c r="C280" s="29"/>
      <c r="D280" s="29">
        <v>1000</v>
      </c>
      <c r="E280" s="29"/>
      <c r="F280" s="29"/>
      <c r="G280" s="66"/>
      <c r="H280" s="29"/>
      <c r="I280" s="29"/>
      <c r="J280" s="68"/>
      <c r="K280" s="29"/>
      <c r="L280" s="29"/>
      <c r="M280" s="29"/>
      <c r="N280" s="29"/>
      <c r="O280" s="29">
        <v>1000</v>
      </c>
      <c r="P280" s="29"/>
      <c r="Q280" s="29"/>
      <c r="R280" s="29"/>
    </row>
    <row r="281" spans="1:18" ht="15.75" customHeight="1">
      <c r="A281" s="29">
        <v>18</v>
      </c>
      <c r="B281" s="29"/>
      <c r="C281" s="29"/>
      <c r="D281" s="29">
        <v>1000</v>
      </c>
      <c r="E281" s="29"/>
      <c r="F281" s="29"/>
      <c r="G281" s="66"/>
      <c r="H281" s="29"/>
      <c r="I281" s="29"/>
      <c r="J281" s="68"/>
      <c r="K281" s="29"/>
      <c r="L281" s="29"/>
      <c r="M281" s="29"/>
      <c r="N281" s="29"/>
      <c r="O281" s="29">
        <v>1000</v>
      </c>
      <c r="P281" s="29"/>
      <c r="Q281" s="29"/>
      <c r="R281" s="29"/>
    </row>
    <row r="282" spans="1:18" ht="15.75" customHeight="1">
      <c r="A282" s="29">
        <v>19</v>
      </c>
      <c r="B282" s="29"/>
      <c r="C282" s="29"/>
      <c r="D282" s="29">
        <v>1000</v>
      </c>
      <c r="E282" s="29"/>
      <c r="F282" s="29"/>
      <c r="G282" s="66"/>
      <c r="H282" s="29"/>
      <c r="I282" s="29"/>
      <c r="J282" s="68"/>
      <c r="K282" s="29"/>
      <c r="L282" s="29"/>
      <c r="M282" s="29"/>
      <c r="N282" s="29"/>
      <c r="O282" s="29"/>
      <c r="P282" s="29"/>
      <c r="Q282" s="29"/>
      <c r="R282" s="29"/>
    </row>
    <row r="283" spans="1:18" ht="15.75" customHeight="1">
      <c r="A283" s="29">
        <v>20</v>
      </c>
      <c r="C283" s="29"/>
      <c r="D283" s="29"/>
      <c r="E283" s="29"/>
      <c r="F283" s="29"/>
      <c r="G283" s="66"/>
      <c r="H283" s="29"/>
      <c r="I283" s="29"/>
      <c r="J283" s="68"/>
      <c r="K283" s="79"/>
      <c r="L283" s="29"/>
      <c r="M283" s="29"/>
      <c r="N283" s="30"/>
      <c r="O283" s="29"/>
      <c r="P283" s="10"/>
      <c r="Q283" s="29"/>
      <c r="R283" s="29"/>
    </row>
    <row r="284" spans="1:18" ht="15.75" customHeight="1">
      <c r="A284" s="31"/>
      <c r="B284" s="33"/>
      <c r="C284" s="33"/>
      <c r="D284" s="33">
        <f t="shared" ref="D284:E284" si="49">SUM(D264:D283)</f>
        <v>23000</v>
      </c>
      <c r="E284" s="33">
        <f t="shared" si="49"/>
        <v>0</v>
      </c>
      <c r="F284" s="33"/>
      <c r="G284" s="34"/>
      <c r="H284" s="33"/>
      <c r="I284" s="33"/>
      <c r="J284" s="35"/>
      <c r="K284" s="36"/>
      <c r="L284" s="33"/>
      <c r="M284" s="33"/>
      <c r="N284" s="33"/>
      <c r="O284" s="33">
        <v>23000</v>
      </c>
      <c r="P284" s="38">
        <v>15800</v>
      </c>
      <c r="Q284" s="39">
        <f>B262+O284-P264-P275</f>
        <v>8000</v>
      </c>
      <c r="R284" s="29"/>
    </row>
    <row r="285" spans="1:18" ht="15.75" customHeight="1">
      <c r="A285" s="187"/>
      <c r="B285" s="188" t="s">
        <v>246</v>
      </c>
      <c r="C285" s="188"/>
      <c r="D285" s="188"/>
      <c r="E285" s="188"/>
      <c r="F285" s="188"/>
      <c r="G285" s="189"/>
      <c r="H285" s="188"/>
      <c r="I285" s="188"/>
      <c r="J285" s="190"/>
      <c r="K285" s="191"/>
      <c r="L285" s="188"/>
      <c r="M285" s="188"/>
      <c r="N285" s="188"/>
      <c r="O285" s="188"/>
      <c r="P285" s="56"/>
      <c r="Q285" s="192"/>
      <c r="R285" s="193"/>
    </row>
    <row r="286" spans="1:18" ht="15.75" customHeight="1">
      <c r="A286" s="187"/>
      <c r="B286" s="188">
        <v>8000</v>
      </c>
      <c r="C286" s="188"/>
      <c r="D286" s="188"/>
      <c r="E286" s="188"/>
      <c r="F286" s="188"/>
      <c r="G286" s="189"/>
      <c r="H286" s="188"/>
      <c r="I286" s="188"/>
      <c r="J286" s="190"/>
      <c r="K286" s="191"/>
      <c r="L286" s="188"/>
      <c r="M286" s="188"/>
      <c r="N286" s="188"/>
      <c r="O286" s="194"/>
      <c r="P286" s="185"/>
      <c r="Q286" s="110"/>
      <c r="R286" s="29"/>
    </row>
    <row r="287" spans="1:18" ht="15.75" customHeight="1">
      <c r="A287" s="10">
        <v>1</v>
      </c>
      <c r="B287" s="10" t="s">
        <v>247</v>
      </c>
      <c r="C287" s="10"/>
      <c r="D287" s="10"/>
      <c r="E287" s="10">
        <v>1000</v>
      </c>
      <c r="F287" s="10"/>
      <c r="G287" s="13"/>
      <c r="H287" s="10"/>
      <c r="I287" s="10">
        <v>3000</v>
      </c>
      <c r="J287" s="41"/>
      <c r="K287" s="52"/>
      <c r="L287" s="10"/>
      <c r="M287" s="10"/>
      <c r="N287" s="10"/>
      <c r="O287" s="10">
        <v>4000</v>
      </c>
      <c r="P287" s="10"/>
      <c r="Q287" s="12"/>
      <c r="R287" s="10"/>
    </row>
    <row r="288" spans="1:18" ht="15.75" customHeight="1">
      <c r="A288" s="29"/>
      <c r="B288" s="29"/>
      <c r="C288" s="29"/>
      <c r="D288" s="29"/>
      <c r="E288" s="29"/>
      <c r="F288" s="29"/>
      <c r="G288" s="66"/>
      <c r="H288" s="29"/>
      <c r="I288" s="29"/>
      <c r="J288" s="68"/>
      <c r="K288" s="79"/>
      <c r="L288" s="29"/>
      <c r="M288" s="29"/>
      <c r="N288" s="29"/>
      <c r="O288" s="29"/>
      <c r="P288" s="29"/>
      <c r="Q288" s="111"/>
      <c r="R288" s="29"/>
    </row>
    <row r="289" spans="1:18" ht="15.75" customHeight="1">
      <c r="A289" s="31"/>
      <c r="B289" s="33"/>
      <c r="C289" s="33"/>
      <c r="D289" s="33"/>
      <c r="E289" s="33">
        <v>1000</v>
      </c>
      <c r="F289" s="33"/>
      <c r="G289" s="34"/>
      <c r="H289" s="33"/>
      <c r="I289" s="33">
        <v>3000</v>
      </c>
      <c r="J289" s="35"/>
      <c r="K289" s="36"/>
      <c r="L289" s="33"/>
      <c r="M289" s="33"/>
      <c r="N289" s="33"/>
      <c r="O289" s="33">
        <v>4000</v>
      </c>
      <c r="P289" s="33"/>
      <c r="Q289" s="32">
        <v>12000</v>
      </c>
      <c r="R289" s="195"/>
    </row>
    <row r="290" spans="1:18" ht="15.75" customHeight="1">
      <c r="A290" s="317" t="s">
        <v>248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9"/>
      <c r="P290" s="62"/>
      <c r="Q290" s="62"/>
      <c r="R290" s="141"/>
    </row>
    <row r="291" spans="1:18" ht="15.75" customHeight="1">
      <c r="A291" s="2" t="s">
        <v>1</v>
      </c>
      <c r="B291" s="3" t="s">
        <v>2</v>
      </c>
      <c r="C291" s="3" t="s">
        <v>3</v>
      </c>
      <c r="D291" s="3" t="s">
        <v>4</v>
      </c>
      <c r="E291" s="3" t="s">
        <v>36</v>
      </c>
      <c r="F291" s="4" t="s">
        <v>109</v>
      </c>
      <c r="G291" s="5" t="s">
        <v>5</v>
      </c>
      <c r="H291" s="6" t="s">
        <v>173</v>
      </c>
      <c r="I291" s="3" t="s">
        <v>7</v>
      </c>
      <c r="J291" s="3" t="s">
        <v>8</v>
      </c>
      <c r="K291" s="3" t="s">
        <v>8</v>
      </c>
      <c r="L291" s="3" t="s">
        <v>9</v>
      </c>
      <c r="M291" s="3" t="s">
        <v>10</v>
      </c>
      <c r="N291" s="6" t="s">
        <v>6</v>
      </c>
      <c r="O291" s="7" t="s">
        <v>11</v>
      </c>
      <c r="P291" s="8" t="s">
        <v>12</v>
      </c>
      <c r="Q291" s="108" t="s">
        <v>13</v>
      </c>
      <c r="R291" s="10"/>
    </row>
    <row r="292" spans="1:18" ht="15.75" customHeight="1">
      <c r="A292" s="10"/>
      <c r="B292" s="12">
        <v>12000</v>
      </c>
      <c r="C292" s="10"/>
      <c r="D292" s="10"/>
      <c r="E292" s="10"/>
      <c r="F292" s="10"/>
      <c r="G292" s="13"/>
      <c r="H292" s="10"/>
      <c r="I292" s="10"/>
      <c r="J292" s="14" t="s">
        <v>15</v>
      </c>
      <c r="K292" s="10"/>
      <c r="L292" s="12"/>
      <c r="M292" s="12"/>
      <c r="N292" s="12"/>
      <c r="O292" s="10"/>
      <c r="P292" s="10"/>
      <c r="Q292" s="10"/>
      <c r="R292" s="29"/>
    </row>
    <row r="293" spans="1:18" ht="15.75" customHeight="1">
      <c r="A293" s="10"/>
      <c r="B293" s="314" t="s">
        <v>147</v>
      </c>
      <c r="C293" s="315"/>
      <c r="D293" s="315"/>
      <c r="E293" s="315"/>
      <c r="F293" s="316"/>
      <c r="G293" s="13"/>
      <c r="H293" s="10"/>
      <c r="I293" s="10"/>
      <c r="J293" s="19"/>
      <c r="K293" s="10"/>
      <c r="L293" s="10"/>
      <c r="M293" s="10"/>
      <c r="N293" s="10"/>
      <c r="O293" s="10"/>
      <c r="P293" s="10"/>
      <c r="Q293" s="10"/>
      <c r="R293" s="29"/>
    </row>
    <row r="294" spans="1:18" ht="15.75" customHeight="1">
      <c r="A294" s="10"/>
      <c r="B294" s="29"/>
      <c r="C294" s="10"/>
      <c r="D294" s="10"/>
      <c r="E294" s="10"/>
      <c r="F294" s="10"/>
      <c r="G294" s="13"/>
      <c r="H294" s="10"/>
      <c r="I294" s="10"/>
      <c r="J294" s="19"/>
      <c r="K294" s="10"/>
      <c r="L294" s="10"/>
      <c r="M294" s="10"/>
      <c r="N294" s="10"/>
      <c r="O294" s="10"/>
      <c r="P294" s="10"/>
      <c r="Q294" s="10"/>
      <c r="R294" s="29"/>
    </row>
    <row r="295" spans="1:18" ht="15.75" customHeight="1">
      <c r="A295" s="10">
        <v>1</v>
      </c>
      <c r="B295" s="19" t="s">
        <v>147</v>
      </c>
      <c r="C295" s="29"/>
      <c r="D295" s="29"/>
      <c r="E295" s="29"/>
      <c r="F295" s="29"/>
      <c r="G295" s="77"/>
      <c r="H295" s="29"/>
      <c r="I295" s="29"/>
      <c r="J295" s="68"/>
      <c r="K295" s="29"/>
      <c r="L295" s="29"/>
      <c r="M295" s="10"/>
      <c r="N295" s="54"/>
      <c r="O295" s="19">
        <v>2000</v>
      </c>
      <c r="P295" s="16" t="s">
        <v>249</v>
      </c>
      <c r="Q295" s="16" t="s">
        <v>250</v>
      </c>
      <c r="R295" s="29"/>
    </row>
    <row r="296" spans="1:18" ht="15.75" customHeight="1">
      <c r="A296" s="10">
        <v>2</v>
      </c>
      <c r="B296" s="10" t="s">
        <v>251</v>
      </c>
      <c r="C296" s="10"/>
      <c r="D296" s="10"/>
      <c r="E296" s="10"/>
      <c r="F296" s="10"/>
      <c r="G296" s="13"/>
      <c r="H296" s="10"/>
      <c r="I296" s="10"/>
      <c r="J296" s="41">
        <v>1000</v>
      </c>
      <c r="K296" s="10"/>
      <c r="L296" s="10"/>
      <c r="M296" s="10"/>
      <c r="N296" s="115"/>
      <c r="O296" s="10">
        <v>1000</v>
      </c>
      <c r="P296" s="10"/>
      <c r="Q296" s="10"/>
      <c r="R296" s="29"/>
    </row>
    <row r="297" spans="1:18" ht="15.75" customHeight="1">
      <c r="A297" s="29">
        <v>3</v>
      </c>
      <c r="B297" s="29" t="s">
        <v>235</v>
      </c>
      <c r="C297" s="10"/>
      <c r="D297" s="10"/>
      <c r="E297" s="10"/>
      <c r="F297" s="10"/>
      <c r="G297" s="13"/>
      <c r="H297" s="10"/>
      <c r="I297" s="10"/>
      <c r="J297" s="41">
        <v>1000</v>
      </c>
      <c r="K297" s="10"/>
      <c r="L297" s="10"/>
      <c r="M297" s="10"/>
      <c r="N297" s="115"/>
      <c r="O297" s="10">
        <v>1000</v>
      </c>
      <c r="P297" s="29"/>
      <c r="Q297" s="10"/>
      <c r="R297" s="29"/>
    </row>
    <row r="298" spans="1:18" ht="15.75" customHeight="1">
      <c r="A298" s="29">
        <v>4</v>
      </c>
      <c r="B298" s="29" t="s">
        <v>240</v>
      </c>
      <c r="C298" s="29"/>
      <c r="D298" s="29"/>
      <c r="E298" s="29"/>
      <c r="F298" s="29"/>
      <c r="G298" s="66"/>
      <c r="H298" s="29"/>
      <c r="I298" s="29"/>
      <c r="J298" s="68">
        <v>1000</v>
      </c>
      <c r="K298" s="29"/>
      <c r="L298" s="10"/>
      <c r="M298" s="29"/>
      <c r="N298" s="116"/>
      <c r="O298" s="29">
        <v>1000</v>
      </c>
      <c r="P298" s="29"/>
      <c r="Q298" s="10"/>
      <c r="R298" s="29"/>
    </row>
    <row r="299" spans="1:18" ht="15.75" customHeight="1">
      <c r="A299" s="29">
        <v>5</v>
      </c>
      <c r="B299" s="29" t="s">
        <v>214</v>
      </c>
      <c r="C299" s="29"/>
      <c r="D299" s="29"/>
      <c r="E299" s="29"/>
      <c r="F299" s="29"/>
      <c r="G299" s="66"/>
      <c r="H299" s="29"/>
      <c r="I299" s="29"/>
      <c r="J299" s="68">
        <v>650</v>
      </c>
      <c r="K299" s="29"/>
      <c r="L299" s="10"/>
      <c r="M299" s="29"/>
      <c r="N299" s="116"/>
      <c r="O299" s="29">
        <v>650</v>
      </c>
      <c r="P299" s="29">
        <v>25000</v>
      </c>
      <c r="Q299" s="10" t="s">
        <v>178</v>
      </c>
      <c r="R299" s="29"/>
    </row>
    <row r="300" spans="1:18" ht="15.75" customHeight="1">
      <c r="A300" s="29">
        <v>6</v>
      </c>
      <c r="B300" s="29" t="s">
        <v>252</v>
      </c>
      <c r="C300" s="29"/>
      <c r="D300" s="29"/>
      <c r="E300" s="29">
        <v>1000</v>
      </c>
      <c r="F300" s="29"/>
      <c r="G300" s="66"/>
      <c r="H300" s="29"/>
      <c r="I300" s="29">
        <v>3000</v>
      </c>
      <c r="J300" s="68"/>
      <c r="K300" s="29"/>
      <c r="L300" s="10"/>
      <c r="M300" s="29"/>
      <c r="N300" s="116"/>
      <c r="O300" s="29">
        <v>4000</v>
      </c>
      <c r="P300" s="29"/>
      <c r="Q300" s="10"/>
      <c r="R300" s="29"/>
    </row>
    <row r="301" spans="1:18" ht="15.75" customHeight="1">
      <c r="A301" s="29">
        <v>7</v>
      </c>
      <c r="B301" s="29" t="s">
        <v>236</v>
      </c>
      <c r="C301" s="29"/>
      <c r="D301" s="29"/>
      <c r="E301" s="29"/>
      <c r="F301" s="29"/>
      <c r="G301" s="66"/>
      <c r="H301" s="29"/>
      <c r="I301" s="29"/>
      <c r="J301" s="68">
        <v>1000</v>
      </c>
      <c r="K301" s="29"/>
      <c r="L301" s="10"/>
      <c r="M301" s="29"/>
      <c r="N301" s="116"/>
      <c r="O301" s="29">
        <v>1000</v>
      </c>
      <c r="P301" s="29"/>
      <c r="Q301" s="10"/>
      <c r="R301" s="29"/>
    </row>
    <row r="302" spans="1:18" ht="15.75" customHeight="1">
      <c r="A302" s="29">
        <v>8</v>
      </c>
      <c r="B302" s="29" t="s">
        <v>222</v>
      </c>
      <c r="C302" s="29"/>
      <c r="D302" s="29"/>
      <c r="E302" s="29">
        <v>1000</v>
      </c>
      <c r="F302" s="29"/>
      <c r="G302" s="66"/>
      <c r="H302" s="29"/>
      <c r="I302" s="29">
        <v>3000</v>
      </c>
      <c r="J302" s="68"/>
      <c r="K302" s="29"/>
      <c r="L302" s="10"/>
      <c r="M302" s="30"/>
      <c r="N302" s="29"/>
      <c r="O302" s="29">
        <v>4000</v>
      </c>
      <c r="P302" s="10"/>
      <c r="Q302" s="10"/>
      <c r="R302" s="10"/>
    </row>
    <row r="303" spans="1:18" ht="15.75" customHeight="1">
      <c r="A303" s="29">
        <v>9</v>
      </c>
      <c r="B303" s="10" t="s">
        <v>253</v>
      </c>
      <c r="C303" s="10"/>
      <c r="D303" s="10"/>
      <c r="E303" s="10">
        <v>1000</v>
      </c>
      <c r="F303" s="10"/>
      <c r="G303" s="13"/>
      <c r="H303" s="10"/>
      <c r="I303" s="10"/>
      <c r="J303" s="41">
        <v>650</v>
      </c>
      <c r="K303" s="10"/>
      <c r="L303" s="10">
        <v>150</v>
      </c>
      <c r="M303" s="30"/>
      <c r="N303" s="30"/>
      <c r="O303" s="29">
        <v>1800</v>
      </c>
      <c r="P303" s="10"/>
      <c r="Q303" s="10"/>
      <c r="R303" s="10"/>
    </row>
    <row r="304" spans="1:18" ht="15.75" customHeight="1">
      <c r="A304" s="29">
        <v>10</v>
      </c>
      <c r="B304" s="29" t="s">
        <v>223</v>
      </c>
      <c r="C304" s="29"/>
      <c r="D304" s="29"/>
      <c r="E304" s="29"/>
      <c r="F304" s="29"/>
      <c r="G304" s="66"/>
      <c r="H304" s="29"/>
      <c r="I304" s="29"/>
      <c r="J304" s="68">
        <v>1000</v>
      </c>
      <c r="K304" s="29"/>
      <c r="L304" s="29"/>
      <c r="M304" s="30"/>
      <c r="N304" s="30"/>
      <c r="O304" s="29">
        <v>1000</v>
      </c>
      <c r="P304" s="29"/>
      <c r="Q304" s="10"/>
      <c r="R304" s="29"/>
    </row>
    <row r="305" spans="1:18" ht="15.75" customHeight="1">
      <c r="A305" s="29">
        <v>11</v>
      </c>
      <c r="B305" s="29"/>
      <c r="C305" s="29"/>
      <c r="D305" s="29"/>
      <c r="E305" s="29"/>
      <c r="F305" s="29"/>
      <c r="G305" s="66"/>
      <c r="H305" s="29"/>
      <c r="I305" s="29"/>
      <c r="J305" s="68"/>
      <c r="K305" s="29"/>
      <c r="L305" s="29"/>
      <c r="M305" s="30"/>
      <c r="N305" s="30"/>
      <c r="O305" s="29"/>
      <c r="P305" s="29"/>
      <c r="Q305" s="10"/>
      <c r="R305" s="29"/>
    </row>
    <row r="306" spans="1:18" ht="15.75" customHeight="1">
      <c r="A306" s="29"/>
      <c r="B306" s="29"/>
      <c r="C306" s="29"/>
      <c r="D306" s="29"/>
      <c r="E306" s="29"/>
      <c r="F306" s="29"/>
      <c r="G306" s="66"/>
      <c r="H306" s="29"/>
      <c r="I306" s="29"/>
      <c r="J306" s="68"/>
      <c r="K306" s="29"/>
      <c r="L306" s="29"/>
      <c r="M306" s="30"/>
      <c r="N306" s="29"/>
      <c r="O306" s="29"/>
      <c r="P306" s="29"/>
      <c r="Q306" s="10"/>
      <c r="R306" s="29"/>
    </row>
    <row r="307" spans="1:18" ht="15.75" customHeight="1">
      <c r="A307" s="31"/>
      <c r="B307" s="33"/>
      <c r="C307" s="33">
        <f t="shared" ref="C307:G307" si="50">SUM(C295:C306)</f>
        <v>0</v>
      </c>
      <c r="D307" s="33">
        <f t="shared" si="50"/>
        <v>0</v>
      </c>
      <c r="E307" s="33">
        <f t="shared" si="50"/>
        <v>3000</v>
      </c>
      <c r="F307" s="33">
        <f t="shared" si="50"/>
        <v>0</v>
      </c>
      <c r="G307" s="34">
        <f t="shared" si="50"/>
        <v>0</v>
      </c>
      <c r="H307" s="33"/>
      <c r="I307" s="33">
        <f t="shared" ref="I307:J307" si="51">SUM(I295:I306)</f>
        <v>6000</v>
      </c>
      <c r="J307" s="35">
        <f t="shared" si="51"/>
        <v>6300</v>
      </c>
      <c r="K307" s="33"/>
      <c r="L307" s="33">
        <f>SUM(L295:L306)</f>
        <v>150</v>
      </c>
      <c r="M307" s="33">
        <f>SUM(M296:M306)</f>
        <v>0</v>
      </c>
      <c r="N307" s="33"/>
      <c r="O307" s="33">
        <f>SUM(O295:O306)</f>
        <v>17450</v>
      </c>
      <c r="P307" s="33"/>
      <c r="Q307" s="51">
        <f>B292+O307-P299</f>
        <v>4450</v>
      </c>
      <c r="R307" s="29"/>
    </row>
    <row r="308" spans="1:18" ht="15.75" customHeight="1">
      <c r="A308" s="311" t="s">
        <v>254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3"/>
      <c r="P308" s="10"/>
      <c r="Q308" s="10"/>
      <c r="R308" s="29"/>
    </row>
    <row r="309" spans="1:18" ht="15.75" customHeight="1">
      <c r="A309" s="2" t="s">
        <v>1</v>
      </c>
      <c r="B309" s="3" t="s">
        <v>2</v>
      </c>
      <c r="C309" s="3" t="s">
        <v>3</v>
      </c>
      <c r="D309" s="3" t="s">
        <v>4</v>
      </c>
      <c r="E309" s="3" t="s">
        <v>36</v>
      </c>
      <c r="F309" s="4" t="s">
        <v>109</v>
      </c>
      <c r="G309" s="117"/>
      <c r="H309" s="6" t="s">
        <v>173</v>
      </c>
      <c r="I309" s="3" t="s">
        <v>7</v>
      </c>
      <c r="J309" s="3" t="s">
        <v>8</v>
      </c>
      <c r="K309" s="3" t="s">
        <v>8</v>
      </c>
      <c r="L309" s="3" t="s">
        <v>9</v>
      </c>
      <c r="M309" s="3" t="s">
        <v>10</v>
      </c>
      <c r="N309" s="6" t="s">
        <v>6</v>
      </c>
      <c r="O309" s="7" t="s">
        <v>11</v>
      </c>
      <c r="P309" s="8" t="s">
        <v>12</v>
      </c>
      <c r="Q309" s="108" t="s">
        <v>13</v>
      </c>
      <c r="R309" s="10"/>
    </row>
    <row r="310" spans="1:18" ht="15.75" customHeight="1">
      <c r="A310" s="10"/>
      <c r="B310" s="12">
        <v>4450</v>
      </c>
      <c r="C310" s="10"/>
      <c r="D310" s="10"/>
      <c r="E310" s="10"/>
      <c r="F310" s="10"/>
      <c r="G310" s="75"/>
      <c r="H310" s="10"/>
      <c r="I310" s="10"/>
      <c r="J310" s="196" t="s">
        <v>15</v>
      </c>
      <c r="K310" s="52"/>
      <c r="L310" s="10"/>
      <c r="M310" s="10"/>
      <c r="N310" s="10"/>
      <c r="O310" s="10"/>
      <c r="P310" s="10"/>
      <c r="Q310" s="10"/>
      <c r="R310" s="29"/>
    </row>
    <row r="311" spans="1:18" ht="15.75" customHeight="1">
      <c r="A311" s="10"/>
      <c r="B311" s="314" t="s">
        <v>246</v>
      </c>
      <c r="C311" s="315"/>
      <c r="D311" s="315"/>
      <c r="E311" s="315"/>
      <c r="F311" s="316"/>
      <c r="G311" s="75"/>
      <c r="H311" s="10"/>
      <c r="I311" s="10"/>
      <c r="J311" s="19"/>
      <c r="K311" s="10"/>
      <c r="L311" s="12"/>
      <c r="M311" s="12"/>
      <c r="N311" s="12"/>
      <c r="O311" s="10"/>
      <c r="P311" s="10"/>
      <c r="Q311" s="10"/>
      <c r="R311" s="29"/>
    </row>
    <row r="312" spans="1:18" ht="15.75" customHeight="1">
      <c r="A312" s="10">
        <v>1</v>
      </c>
      <c r="B312" s="10" t="s">
        <v>233</v>
      </c>
      <c r="C312" s="10"/>
      <c r="D312" s="10"/>
      <c r="E312" s="10"/>
      <c r="F312" s="10"/>
      <c r="G312" s="13"/>
      <c r="H312" s="10"/>
      <c r="I312" s="10"/>
      <c r="J312" s="19">
        <v>650</v>
      </c>
      <c r="K312" s="10"/>
      <c r="L312" s="10"/>
      <c r="M312" s="10"/>
      <c r="N312" s="10"/>
      <c r="O312" s="10">
        <v>650</v>
      </c>
      <c r="P312" s="10"/>
      <c r="Q312" s="10"/>
      <c r="R312" s="29"/>
    </row>
    <row r="313" spans="1:18" ht="15.75" customHeight="1">
      <c r="A313" s="10">
        <v>2</v>
      </c>
      <c r="B313" s="10" t="s">
        <v>235</v>
      </c>
      <c r="C313" s="10"/>
      <c r="D313" s="10"/>
      <c r="E313" s="10"/>
      <c r="F313" s="10"/>
      <c r="G313" s="13"/>
      <c r="H313" s="10"/>
      <c r="I313" s="10"/>
      <c r="J313" s="19">
        <v>1000</v>
      </c>
      <c r="K313" s="10"/>
      <c r="L313" s="10"/>
      <c r="M313" s="10"/>
      <c r="N313" s="10"/>
      <c r="O313" s="10">
        <v>1000</v>
      </c>
      <c r="P313" s="16"/>
      <c r="Q313" s="16"/>
      <c r="R313" s="29"/>
    </row>
    <row r="314" spans="1:18" ht="15.75" customHeight="1">
      <c r="A314" s="10">
        <v>3</v>
      </c>
      <c r="B314" s="10" t="s">
        <v>240</v>
      </c>
      <c r="C314" s="10"/>
      <c r="D314" s="10"/>
      <c r="E314" s="10"/>
      <c r="F314" s="10"/>
      <c r="G314" s="13"/>
      <c r="H314" s="10"/>
      <c r="I314" s="10"/>
      <c r="J314" s="19">
        <v>1000</v>
      </c>
      <c r="K314" s="10"/>
      <c r="L314" s="29"/>
      <c r="M314" s="29"/>
      <c r="N314" s="29"/>
      <c r="O314" s="10">
        <v>1000</v>
      </c>
      <c r="P314" s="10"/>
      <c r="Q314" s="10"/>
      <c r="R314" s="29"/>
    </row>
    <row r="315" spans="1:18" ht="15.75" customHeight="1">
      <c r="A315" s="29">
        <v>4</v>
      </c>
      <c r="B315" s="29" t="s">
        <v>165</v>
      </c>
      <c r="C315" s="29"/>
      <c r="D315" s="29"/>
      <c r="E315" s="29">
        <v>1000</v>
      </c>
      <c r="F315" s="74"/>
      <c r="G315" s="66"/>
      <c r="H315" s="29"/>
      <c r="I315" s="29">
        <v>3000</v>
      </c>
      <c r="J315" s="74"/>
      <c r="K315" s="29"/>
      <c r="L315" s="29">
        <v>250</v>
      </c>
      <c r="M315" s="29"/>
      <c r="N315" s="29"/>
      <c r="O315" s="29">
        <v>4250</v>
      </c>
      <c r="P315" s="29">
        <v>4250</v>
      </c>
      <c r="Q315" s="10" t="s">
        <v>255</v>
      </c>
      <c r="R315" s="29"/>
    </row>
    <row r="316" spans="1:18" ht="15.75" customHeight="1">
      <c r="A316" s="29">
        <v>5</v>
      </c>
      <c r="B316" s="29" t="s">
        <v>223</v>
      </c>
      <c r="C316" s="29"/>
      <c r="D316" s="29"/>
      <c r="E316" s="29"/>
      <c r="F316" s="74"/>
      <c r="G316" s="66"/>
      <c r="H316" s="29"/>
      <c r="I316" s="29"/>
      <c r="J316" s="74">
        <v>1000</v>
      </c>
      <c r="K316" s="29"/>
      <c r="L316" s="29"/>
      <c r="M316" s="29"/>
      <c r="N316" s="29"/>
      <c r="O316" s="29">
        <v>1000</v>
      </c>
      <c r="P316" s="29"/>
      <c r="Q316" s="10"/>
      <c r="R316" s="10"/>
    </row>
    <row r="317" spans="1:18" ht="15.75" customHeight="1">
      <c r="A317" s="29">
        <v>6</v>
      </c>
      <c r="B317" s="29" t="s">
        <v>224</v>
      </c>
      <c r="C317" s="29"/>
      <c r="D317" s="29"/>
      <c r="E317" s="29">
        <v>1000</v>
      </c>
      <c r="F317" s="74"/>
      <c r="G317" s="66"/>
      <c r="H317" s="29"/>
      <c r="I317" s="29">
        <v>3000</v>
      </c>
      <c r="J317" s="74"/>
      <c r="K317" s="29"/>
      <c r="L317" s="29"/>
      <c r="M317" s="29"/>
      <c r="N317" s="29" t="s">
        <v>256</v>
      </c>
      <c r="O317" s="29">
        <v>4000</v>
      </c>
      <c r="P317" s="29"/>
      <c r="Q317" s="10"/>
      <c r="R317" s="10"/>
    </row>
    <row r="318" spans="1:18" ht="15.75" customHeight="1">
      <c r="A318" s="29">
        <v>7</v>
      </c>
      <c r="B318" s="29" t="s">
        <v>257</v>
      </c>
      <c r="C318" s="29"/>
      <c r="D318" s="29"/>
      <c r="E318" s="29">
        <v>2000</v>
      </c>
      <c r="F318" s="29"/>
      <c r="G318" s="66"/>
      <c r="H318" s="29"/>
      <c r="I318" s="29">
        <v>3000</v>
      </c>
      <c r="J318" s="74"/>
      <c r="K318" s="29"/>
      <c r="L318" s="29"/>
      <c r="M318" s="29"/>
      <c r="N318" s="29"/>
      <c r="O318" s="29">
        <v>5000</v>
      </c>
      <c r="P318" s="29"/>
      <c r="Q318" s="29"/>
      <c r="R318" s="29"/>
    </row>
    <row r="319" spans="1:18" ht="15.75" customHeight="1">
      <c r="A319" s="31"/>
      <c r="B319" s="33"/>
      <c r="C319" s="33">
        <f t="shared" ref="C319:D319" si="52">SUM(C312:C318)</f>
        <v>0</v>
      </c>
      <c r="D319" s="33">
        <f t="shared" si="52"/>
        <v>0</v>
      </c>
      <c r="E319" s="33">
        <f>SUM(E314:E318)</f>
        <v>4000</v>
      </c>
      <c r="F319" s="33"/>
      <c r="G319" s="34"/>
      <c r="H319" s="33"/>
      <c r="I319" s="33">
        <f t="shared" ref="I319:J319" si="53">SUM(I312:I318)</f>
        <v>9000</v>
      </c>
      <c r="J319" s="100">
        <f t="shared" si="53"/>
        <v>3650</v>
      </c>
      <c r="K319" s="33"/>
      <c r="L319" s="33">
        <f>SUM(L312:L318)</f>
        <v>250</v>
      </c>
      <c r="M319" s="33">
        <f>SUM(M313:M318)</f>
        <v>0</v>
      </c>
      <c r="N319" s="33"/>
      <c r="O319" s="33">
        <f>SUM(O311:O318)</f>
        <v>16900</v>
      </c>
      <c r="P319" s="38">
        <f>SUM(P312:P318)</f>
        <v>4250</v>
      </c>
      <c r="Q319" s="39">
        <f>B310+O319-P315</f>
        <v>17100</v>
      </c>
      <c r="R319" s="29"/>
    </row>
    <row r="320" spans="1:18" ht="15.75" customHeight="1">
      <c r="A320" s="311" t="s">
        <v>258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3"/>
      <c r="P320" s="10"/>
      <c r="Q320" s="10"/>
      <c r="R320" s="10"/>
    </row>
    <row r="321" spans="1:18" ht="15.75" customHeight="1">
      <c r="A321" s="2" t="s">
        <v>1</v>
      </c>
      <c r="B321" s="3" t="s">
        <v>2</v>
      </c>
      <c r="C321" s="3" t="s">
        <v>3</v>
      </c>
      <c r="D321" s="3" t="s">
        <v>4</v>
      </c>
      <c r="E321" s="3" t="s">
        <v>36</v>
      </c>
      <c r="F321" s="4" t="s">
        <v>109</v>
      </c>
      <c r="G321" s="117" t="s">
        <v>5</v>
      </c>
      <c r="H321" s="6" t="s">
        <v>173</v>
      </c>
      <c r="I321" s="3" t="s">
        <v>7</v>
      </c>
      <c r="J321" s="3" t="s">
        <v>8</v>
      </c>
      <c r="K321" s="3" t="s">
        <v>8</v>
      </c>
      <c r="L321" s="3" t="s">
        <v>9</v>
      </c>
      <c r="M321" s="3" t="s">
        <v>10</v>
      </c>
      <c r="N321" s="6" t="s">
        <v>6</v>
      </c>
      <c r="O321" s="7" t="s">
        <v>11</v>
      </c>
      <c r="P321" s="8" t="s">
        <v>12</v>
      </c>
      <c r="Q321" s="9" t="s">
        <v>13</v>
      </c>
      <c r="R321" s="29"/>
    </row>
    <row r="322" spans="1:18" ht="15.75" customHeight="1">
      <c r="A322" s="10"/>
      <c r="B322" s="12">
        <v>17100</v>
      </c>
      <c r="C322" s="10"/>
      <c r="D322" s="10"/>
      <c r="E322" s="10"/>
      <c r="F322" s="10"/>
      <c r="G322" s="10"/>
      <c r="H322" s="10"/>
      <c r="I322" s="10"/>
      <c r="J322" s="14" t="s">
        <v>15</v>
      </c>
      <c r="K322" s="10"/>
      <c r="L322" s="10"/>
      <c r="M322" s="10"/>
      <c r="N322" s="10"/>
      <c r="O322" s="10"/>
      <c r="P322" s="10"/>
      <c r="Q322" s="62"/>
      <c r="R322" s="29"/>
    </row>
    <row r="323" spans="1:18" ht="15.75" customHeight="1">
      <c r="A323" s="10"/>
      <c r="B323" s="314" t="s">
        <v>147</v>
      </c>
      <c r="C323" s="315"/>
      <c r="D323" s="315"/>
      <c r="E323" s="315"/>
      <c r="F323" s="316"/>
      <c r="G323" s="10"/>
      <c r="H323" s="10"/>
      <c r="I323" s="10"/>
      <c r="J323" s="53"/>
      <c r="K323" s="10"/>
      <c r="L323" s="12"/>
      <c r="M323" s="12"/>
      <c r="N323" s="12"/>
      <c r="O323" s="10"/>
      <c r="P323" s="10"/>
      <c r="Q323" s="10"/>
      <c r="R323" s="29"/>
    </row>
    <row r="324" spans="1:18" ht="15.75" customHeight="1">
      <c r="A324" s="10"/>
      <c r="B324" s="112"/>
      <c r="C324" s="70"/>
      <c r="D324" s="10"/>
      <c r="E324" s="10"/>
      <c r="F324" s="70"/>
      <c r="G324" s="10"/>
      <c r="H324" s="10"/>
      <c r="I324" s="10"/>
      <c r="J324" s="53"/>
      <c r="K324" s="10"/>
      <c r="L324" s="12"/>
      <c r="M324" s="12"/>
      <c r="N324" s="12"/>
      <c r="O324" s="10"/>
      <c r="P324" s="10"/>
      <c r="Q324" s="10"/>
      <c r="R324" s="29"/>
    </row>
    <row r="325" spans="1:18" ht="15.75" customHeight="1">
      <c r="A325" s="10">
        <v>1</v>
      </c>
      <c r="B325" s="15" t="s">
        <v>233</v>
      </c>
      <c r="C325" s="10"/>
      <c r="D325" s="24"/>
      <c r="E325" s="10"/>
      <c r="F325" s="10"/>
      <c r="G325" s="75"/>
      <c r="H325" s="10"/>
      <c r="I325" s="10"/>
      <c r="J325" s="41">
        <v>650</v>
      </c>
      <c r="K325" s="10"/>
      <c r="L325" s="10"/>
      <c r="M325" s="10"/>
      <c r="N325" s="10"/>
      <c r="O325" s="10">
        <f t="shared" ref="O325:O327" si="54">SUM(C325:N325)</f>
        <v>650</v>
      </c>
      <c r="P325" s="10"/>
      <c r="Q325" s="10"/>
      <c r="R325" s="29"/>
    </row>
    <row r="326" spans="1:18" ht="15.75" customHeight="1">
      <c r="A326" s="10">
        <v>2</v>
      </c>
      <c r="B326" s="15" t="s">
        <v>251</v>
      </c>
      <c r="C326" s="10"/>
      <c r="D326" s="22"/>
      <c r="E326" s="70"/>
      <c r="F326" s="10"/>
      <c r="G326" s="75"/>
      <c r="H326" s="10"/>
      <c r="I326" s="10"/>
      <c r="J326" s="41">
        <v>1000</v>
      </c>
      <c r="K326" s="10"/>
      <c r="L326" s="10"/>
      <c r="M326" s="10"/>
      <c r="N326" s="10"/>
      <c r="O326" s="10">
        <f t="shared" si="54"/>
        <v>1000</v>
      </c>
      <c r="P326" s="16"/>
      <c r="Q326" s="16"/>
      <c r="R326" s="29"/>
    </row>
    <row r="327" spans="1:18" ht="15.75" customHeight="1">
      <c r="A327" s="10">
        <v>3</v>
      </c>
      <c r="B327" s="10" t="s">
        <v>240</v>
      </c>
      <c r="C327" s="29"/>
      <c r="D327" s="24"/>
      <c r="E327" s="10"/>
      <c r="F327" s="29"/>
      <c r="G327" s="77"/>
      <c r="H327" s="29"/>
      <c r="I327" s="29"/>
      <c r="J327" s="68">
        <v>1000</v>
      </c>
      <c r="K327" s="29"/>
      <c r="L327" s="10"/>
      <c r="M327" s="30"/>
      <c r="N327" s="29"/>
      <c r="O327" s="29">
        <f t="shared" si="54"/>
        <v>1000</v>
      </c>
      <c r="P327" s="10"/>
      <c r="Q327" s="10"/>
      <c r="R327" s="10"/>
    </row>
    <row r="328" spans="1:18" ht="15.75" customHeight="1">
      <c r="A328" s="29">
        <v>4</v>
      </c>
      <c r="B328" s="29" t="s">
        <v>252</v>
      </c>
      <c r="C328" s="29"/>
      <c r="D328" s="90"/>
      <c r="E328" s="29">
        <v>1000</v>
      </c>
      <c r="F328" s="29"/>
      <c r="G328" s="77"/>
      <c r="H328" s="29"/>
      <c r="I328" s="29">
        <v>3000</v>
      </c>
      <c r="J328" s="68"/>
      <c r="K328" s="29"/>
      <c r="L328" s="10"/>
      <c r="M328" s="30"/>
      <c r="N328" s="30"/>
      <c r="O328" s="29">
        <v>4000</v>
      </c>
      <c r="P328" s="29">
        <v>4800</v>
      </c>
      <c r="Q328" s="10" t="s">
        <v>237</v>
      </c>
      <c r="R328" s="10"/>
    </row>
    <row r="329" spans="1:18" ht="15.75" customHeight="1">
      <c r="A329" s="29">
        <v>5</v>
      </c>
      <c r="B329" s="29" t="s">
        <v>259</v>
      </c>
      <c r="C329" s="29"/>
      <c r="D329" s="90"/>
      <c r="E329" s="29">
        <v>1000</v>
      </c>
      <c r="F329" s="29"/>
      <c r="G329" s="77"/>
      <c r="H329" s="29"/>
      <c r="I329" s="29"/>
      <c r="J329" s="68"/>
      <c r="K329" s="29"/>
      <c r="L329" s="29"/>
      <c r="M329" s="30"/>
      <c r="N329" s="30"/>
      <c r="O329" s="29">
        <v>1000</v>
      </c>
      <c r="P329" s="29"/>
      <c r="Q329" s="10" t="s">
        <v>260</v>
      </c>
      <c r="R329" s="10"/>
    </row>
    <row r="330" spans="1:18" ht="15.75" customHeight="1">
      <c r="A330" s="29">
        <v>6</v>
      </c>
      <c r="B330" s="29" t="s">
        <v>261</v>
      </c>
      <c r="C330" s="29"/>
      <c r="D330" s="90"/>
      <c r="E330" s="29">
        <v>1000</v>
      </c>
      <c r="F330" s="29"/>
      <c r="G330" s="77"/>
      <c r="H330" s="29"/>
      <c r="I330" s="29">
        <v>3000</v>
      </c>
      <c r="J330" s="68"/>
      <c r="K330" s="29"/>
      <c r="L330" s="29"/>
      <c r="M330" s="29"/>
      <c r="N330" s="29"/>
      <c r="O330" s="29">
        <v>4000</v>
      </c>
      <c r="P330" s="29"/>
      <c r="Q330" s="10"/>
      <c r="R330" s="29"/>
    </row>
    <row r="331" spans="1:18" ht="15.75" customHeight="1">
      <c r="A331" s="29">
        <v>7</v>
      </c>
      <c r="B331" s="29" t="s">
        <v>236</v>
      </c>
      <c r="C331" s="29"/>
      <c r="D331" s="90"/>
      <c r="E331" s="29"/>
      <c r="F331" s="29"/>
      <c r="G331" s="77"/>
      <c r="H331" s="29"/>
      <c r="I331" s="29"/>
      <c r="J331" s="68">
        <v>1000</v>
      </c>
      <c r="K331" s="29"/>
      <c r="L331" s="29"/>
      <c r="M331" s="29"/>
      <c r="N331" s="29"/>
      <c r="O331" s="29">
        <v>1000</v>
      </c>
      <c r="P331" s="29"/>
      <c r="Q331" s="10"/>
      <c r="R331" s="29"/>
    </row>
    <row r="332" spans="1:18" ht="15.75" customHeight="1">
      <c r="A332" s="29">
        <v>8</v>
      </c>
      <c r="B332" s="29" t="s">
        <v>262</v>
      </c>
      <c r="C332" s="29"/>
      <c r="D332" s="90"/>
      <c r="E332" s="29">
        <v>2000</v>
      </c>
      <c r="F332" s="29"/>
      <c r="G332" s="77"/>
      <c r="H332" s="29"/>
      <c r="I332" s="29">
        <v>3000</v>
      </c>
      <c r="J332" s="68"/>
      <c r="K332" s="29"/>
      <c r="L332" s="29"/>
      <c r="M332" s="29"/>
      <c r="N332" s="29"/>
      <c r="O332" s="29">
        <v>5000</v>
      </c>
      <c r="P332" s="74">
        <v>5000</v>
      </c>
      <c r="Q332" s="74" t="s">
        <v>263</v>
      </c>
      <c r="R332" s="29"/>
    </row>
    <row r="333" spans="1:18" ht="15.75" customHeight="1">
      <c r="A333" s="29">
        <v>9</v>
      </c>
      <c r="B333" s="29" t="s">
        <v>264</v>
      </c>
      <c r="C333" s="29"/>
      <c r="D333" s="90"/>
      <c r="E333" s="29">
        <v>1000</v>
      </c>
      <c r="F333" s="29"/>
      <c r="G333" s="77"/>
      <c r="H333" s="29"/>
      <c r="I333" s="29"/>
      <c r="J333" s="68"/>
      <c r="K333" s="29"/>
      <c r="L333" s="29"/>
      <c r="M333" s="29"/>
      <c r="N333" s="29"/>
      <c r="O333" s="29">
        <v>1000</v>
      </c>
      <c r="P333" s="29"/>
      <c r="Q333" s="186">
        <v>45019</v>
      </c>
      <c r="R333" s="29"/>
    </row>
    <row r="334" spans="1:18" ht="15.75" customHeight="1">
      <c r="A334" s="29">
        <v>10</v>
      </c>
      <c r="B334" s="29" t="s">
        <v>214</v>
      </c>
      <c r="C334" s="29"/>
      <c r="D334" s="90"/>
      <c r="E334" s="29"/>
      <c r="F334" s="29"/>
      <c r="G334" s="77"/>
      <c r="H334" s="29"/>
      <c r="I334" s="29"/>
      <c r="J334" s="68">
        <v>650</v>
      </c>
      <c r="K334" s="29"/>
      <c r="L334" s="29"/>
      <c r="M334" s="29"/>
      <c r="N334" s="29"/>
      <c r="O334" s="29">
        <v>650</v>
      </c>
      <c r="P334" s="29"/>
      <c r="Q334" s="29"/>
      <c r="R334" s="29"/>
    </row>
    <row r="335" spans="1:18" ht="15.75" customHeight="1">
      <c r="A335" s="29">
        <v>11</v>
      </c>
      <c r="B335" s="29" t="s">
        <v>223</v>
      </c>
      <c r="C335" s="29"/>
      <c r="D335" s="90"/>
      <c r="E335" s="29"/>
      <c r="F335" s="29"/>
      <c r="G335" s="77"/>
      <c r="H335" s="29"/>
      <c r="I335" s="29"/>
      <c r="J335" s="68">
        <v>1000</v>
      </c>
      <c r="K335" s="29"/>
      <c r="L335" s="29"/>
      <c r="M335" s="29"/>
      <c r="N335" s="29"/>
      <c r="O335" s="29">
        <v>1000</v>
      </c>
      <c r="P335" s="29"/>
      <c r="Q335" s="29"/>
      <c r="R335" s="29"/>
    </row>
    <row r="336" spans="1:18" ht="15.75" customHeight="1">
      <c r="A336" s="29"/>
      <c r="B336" s="29"/>
      <c r="C336" s="29"/>
      <c r="D336" s="90"/>
      <c r="E336" s="29"/>
      <c r="F336" s="29"/>
      <c r="G336" s="77"/>
      <c r="H336" s="29"/>
      <c r="I336" s="29"/>
      <c r="J336" s="68"/>
      <c r="K336" s="29"/>
      <c r="L336" s="29"/>
      <c r="M336" s="29"/>
      <c r="N336" s="29"/>
      <c r="O336" s="29"/>
      <c r="P336" s="29"/>
      <c r="Q336" s="29"/>
      <c r="R336" s="10"/>
    </row>
    <row r="337" spans="1:18" ht="15.75" customHeight="1">
      <c r="A337" s="31"/>
      <c r="B337" s="33"/>
      <c r="C337" s="33">
        <f t="shared" ref="C337:G337" si="55">SUM(C325:C336)</f>
        <v>0</v>
      </c>
      <c r="D337" s="48">
        <f t="shared" si="55"/>
        <v>0</v>
      </c>
      <c r="E337" s="33">
        <f t="shared" si="55"/>
        <v>6000</v>
      </c>
      <c r="F337" s="33">
        <f t="shared" si="55"/>
        <v>0</v>
      </c>
      <c r="G337" s="49">
        <f t="shared" si="55"/>
        <v>0</v>
      </c>
      <c r="H337" s="33"/>
      <c r="I337" s="33">
        <f t="shared" ref="I337:J337" si="56">SUM(I325:I336)</f>
        <v>9000</v>
      </c>
      <c r="J337" s="35">
        <f t="shared" si="56"/>
        <v>5300</v>
      </c>
      <c r="K337" s="33"/>
      <c r="L337" s="33">
        <f t="shared" ref="L337:M337" si="57">SUM(L325:L336)</f>
        <v>0</v>
      </c>
      <c r="M337" s="33">
        <f t="shared" si="57"/>
        <v>0</v>
      </c>
      <c r="N337" s="33"/>
      <c r="O337" s="33">
        <f>SUM(O325:O336)</f>
        <v>20300</v>
      </c>
      <c r="P337" s="8"/>
      <c r="Q337" s="9">
        <f>B322+O337-P328-P332</f>
        <v>27600</v>
      </c>
      <c r="R337" s="29"/>
    </row>
    <row r="338" spans="1:18" ht="15.75" customHeight="1">
      <c r="A338" s="311" t="s">
        <v>265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3"/>
      <c r="P338" s="10"/>
      <c r="Q338" s="63"/>
      <c r="R338" s="29"/>
    </row>
    <row r="339" spans="1:18" ht="15.75" customHeight="1">
      <c r="A339" s="2" t="s">
        <v>1</v>
      </c>
      <c r="B339" s="3" t="s">
        <v>2</v>
      </c>
      <c r="C339" s="3" t="s">
        <v>3</v>
      </c>
      <c r="D339" s="3" t="s">
        <v>4</v>
      </c>
      <c r="E339" s="3" t="s">
        <v>108</v>
      </c>
      <c r="F339" s="4" t="s">
        <v>109</v>
      </c>
      <c r="G339" s="117" t="s">
        <v>5</v>
      </c>
      <c r="H339" s="6" t="s">
        <v>173</v>
      </c>
      <c r="I339" s="3" t="s">
        <v>7</v>
      </c>
      <c r="J339" s="3" t="s">
        <v>8</v>
      </c>
      <c r="K339" s="3" t="s">
        <v>8</v>
      </c>
      <c r="L339" s="3" t="s">
        <v>9</v>
      </c>
      <c r="M339" s="3" t="s">
        <v>10</v>
      </c>
      <c r="N339" s="6" t="s">
        <v>6</v>
      </c>
      <c r="O339" s="7" t="s">
        <v>11</v>
      </c>
      <c r="P339" s="8" t="s">
        <v>12</v>
      </c>
      <c r="Q339" s="108" t="s">
        <v>13</v>
      </c>
      <c r="R339" s="29"/>
    </row>
    <row r="340" spans="1:18" ht="15.75" customHeight="1">
      <c r="A340" s="10"/>
      <c r="B340" s="12"/>
      <c r="C340" s="10"/>
      <c r="D340" s="10"/>
      <c r="E340" s="10"/>
      <c r="F340" s="10"/>
      <c r="G340" s="75"/>
      <c r="H340" s="10"/>
      <c r="I340" s="10"/>
      <c r="J340" s="14" t="s">
        <v>15</v>
      </c>
      <c r="K340" s="52"/>
      <c r="L340" s="10" t="s">
        <v>72</v>
      </c>
      <c r="M340" s="10"/>
      <c r="N340" s="10"/>
      <c r="O340" s="10"/>
      <c r="P340" s="10"/>
      <c r="Q340" s="10"/>
      <c r="R340" s="29"/>
    </row>
    <row r="341" spans="1:18" ht="15.75" customHeight="1">
      <c r="A341" s="10"/>
      <c r="B341" s="314" t="s">
        <v>102</v>
      </c>
      <c r="C341" s="315"/>
      <c r="D341" s="315"/>
      <c r="E341" s="315"/>
      <c r="F341" s="316"/>
      <c r="G341" s="75"/>
      <c r="H341" s="10"/>
      <c r="I341" s="10"/>
      <c r="J341" s="53"/>
      <c r="K341" s="10"/>
      <c r="L341" s="12"/>
      <c r="M341" s="12"/>
      <c r="N341" s="12"/>
      <c r="O341" s="10"/>
      <c r="P341" s="10"/>
      <c r="Q341" s="10"/>
      <c r="R341" s="29"/>
    </row>
    <row r="342" spans="1:18" ht="15.75" customHeight="1">
      <c r="A342" s="10">
        <v>1</v>
      </c>
      <c r="B342" s="10"/>
      <c r="C342" s="10"/>
      <c r="D342" s="10"/>
      <c r="E342" s="10"/>
      <c r="F342" s="10"/>
      <c r="G342" s="13"/>
      <c r="H342" s="10"/>
      <c r="I342" s="10"/>
      <c r="J342" s="41"/>
      <c r="K342" s="10"/>
      <c r="L342" s="10"/>
      <c r="M342" s="10"/>
      <c r="N342" s="10"/>
      <c r="O342" s="10"/>
      <c r="P342" s="10"/>
      <c r="Q342" s="10"/>
      <c r="R342" s="29"/>
    </row>
    <row r="343" spans="1:18" ht="15.75" customHeight="1">
      <c r="A343" s="10">
        <v>2</v>
      </c>
      <c r="B343" s="10"/>
      <c r="C343" s="10"/>
      <c r="D343" s="10"/>
      <c r="E343" s="10"/>
      <c r="F343" s="10"/>
      <c r="G343" s="13"/>
      <c r="H343" s="10"/>
      <c r="I343" s="10"/>
      <c r="J343" s="41"/>
      <c r="K343" s="10"/>
      <c r="L343" s="10"/>
      <c r="M343" s="10"/>
      <c r="N343" s="10"/>
      <c r="O343" s="10"/>
      <c r="P343" s="16"/>
      <c r="Q343" s="16"/>
      <c r="R343" s="29"/>
    </row>
    <row r="344" spans="1:18" ht="15.75" customHeight="1">
      <c r="A344" s="10">
        <v>3</v>
      </c>
      <c r="B344" s="10"/>
      <c r="C344" s="10"/>
      <c r="D344" s="10"/>
      <c r="E344" s="10"/>
      <c r="F344" s="10"/>
      <c r="G344" s="13"/>
      <c r="H344" s="10"/>
      <c r="I344" s="10"/>
      <c r="J344" s="41"/>
      <c r="K344" s="10"/>
      <c r="L344" s="29"/>
      <c r="M344" s="29"/>
      <c r="N344" s="29"/>
      <c r="O344" s="10"/>
      <c r="P344" s="10"/>
      <c r="Q344" s="10"/>
      <c r="R344" s="10"/>
    </row>
    <row r="345" spans="1:18" ht="15.75" customHeight="1">
      <c r="A345" s="29">
        <v>4</v>
      </c>
      <c r="B345" s="29"/>
      <c r="C345" s="29"/>
      <c r="D345" s="29"/>
      <c r="E345" s="29"/>
      <c r="F345" s="74"/>
      <c r="G345" s="66"/>
      <c r="H345" s="29"/>
      <c r="I345" s="29"/>
      <c r="J345" s="68"/>
      <c r="K345" s="29"/>
      <c r="L345" s="29"/>
      <c r="M345" s="29"/>
      <c r="N345" s="29"/>
      <c r="O345" s="29"/>
      <c r="P345" s="29"/>
      <c r="Q345" s="10"/>
      <c r="R345" s="10"/>
    </row>
    <row r="346" spans="1:18" ht="15.75" customHeight="1">
      <c r="A346" s="29">
        <v>5</v>
      </c>
      <c r="B346" s="29"/>
      <c r="C346" s="29"/>
      <c r="D346" s="29"/>
      <c r="E346" s="29"/>
      <c r="F346" s="74"/>
      <c r="G346" s="66"/>
      <c r="H346" s="29"/>
      <c r="I346" s="29"/>
      <c r="J346" s="68"/>
      <c r="K346" s="29"/>
      <c r="L346" s="29"/>
      <c r="M346" s="29"/>
      <c r="N346" s="29"/>
      <c r="O346" s="29"/>
      <c r="P346" s="29"/>
      <c r="Q346" s="10"/>
      <c r="R346" s="10"/>
    </row>
    <row r="347" spans="1:18" ht="15.75" customHeight="1">
      <c r="A347" s="29">
        <v>6</v>
      </c>
      <c r="B347" s="29"/>
      <c r="C347" s="29"/>
      <c r="D347" s="29"/>
      <c r="E347" s="29"/>
      <c r="F347" s="74"/>
      <c r="G347" s="66"/>
      <c r="H347" s="29"/>
      <c r="I347" s="29"/>
      <c r="J347" s="68"/>
      <c r="K347" s="29"/>
      <c r="L347" s="29"/>
      <c r="M347" s="29"/>
      <c r="N347" s="29"/>
      <c r="O347" s="29"/>
      <c r="P347" s="29"/>
      <c r="Q347" s="10"/>
      <c r="R347" s="29"/>
    </row>
    <row r="348" spans="1:18" ht="15.75" customHeight="1">
      <c r="A348" s="29">
        <v>7</v>
      </c>
      <c r="B348" s="29"/>
      <c r="C348" s="29"/>
      <c r="D348" s="29"/>
      <c r="E348" s="29"/>
      <c r="F348" s="29"/>
      <c r="G348" s="66"/>
      <c r="H348" s="29"/>
      <c r="I348" s="29"/>
      <c r="J348" s="68"/>
      <c r="K348" s="29"/>
      <c r="L348" s="29"/>
      <c r="M348" s="29"/>
      <c r="N348" s="29"/>
      <c r="O348" s="29"/>
      <c r="P348" s="29"/>
      <c r="Q348" s="10"/>
      <c r="R348" s="29"/>
    </row>
    <row r="349" spans="1:18" ht="15.75" customHeight="1">
      <c r="A349" s="29"/>
      <c r="B349" s="29"/>
      <c r="C349" s="29"/>
      <c r="D349" s="29"/>
      <c r="E349" s="29"/>
      <c r="F349" s="29"/>
      <c r="G349" s="66"/>
      <c r="H349" s="29"/>
      <c r="I349" s="29"/>
      <c r="J349" s="68"/>
      <c r="K349" s="29"/>
      <c r="L349" s="29"/>
      <c r="M349" s="29"/>
      <c r="N349" s="29"/>
      <c r="O349" s="29"/>
      <c r="P349" s="29"/>
      <c r="Q349" s="10"/>
      <c r="R349" s="29"/>
    </row>
    <row r="350" spans="1:18" ht="15.75" customHeight="1">
      <c r="A350" s="29"/>
      <c r="B350" s="29"/>
      <c r="C350" s="29"/>
      <c r="D350" s="29"/>
      <c r="E350" s="29"/>
      <c r="F350" s="29"/>
      <c r="G350" s="66"/>
      <c r="H350" s="29"/>
      <c r="I350" s="29"/>
      <c r="J350" s="68"/>
      <c r="K350" s="29"/>
      <c r="L350" s="29"/>
      <c r="M350" s="29"/>
      <c r="N350" s="29"/>
      <c r="O350" s="29"/>
      <c r="P350" s="29"/>
      <c r="Q350" s="29"/>
      <c r="R350" s="29"/>
    </row>
    <row r="351" spans="1:18" ht="15.75" customHeight="1">
      <c r="A351" s="31"/>
      <c r="B351" s="33"/>
      <c r="C351" s="33">
        <f t="shared" ref="C351:D351" si="58">SUM(C342:C350)</f>
        <v>0</v>
      </c>
      <c r="D351" s="33">
        <f t="shared" si="58"/>
        <v>0</v>
      </c>
      <c r="E351" s="33"/>
      <c r="F351" s="33"/>
      <c r="G351" s="34">
        <f>SUM(G342:G350)</f>
        <v>0</v>
      </c>
      <c r="H351" s="33"/>
      <c r="I351" s="33">
        <f t="shared" ref="I351:J351" si="59">SUM(I342:I350)</f>
        <v>0</v>
      </c>
      <c r="J351" s="35">
        <f t="shared" si="59"/>
        <v>0</v>
      </c>
      <c r="K351" s="33"/>
      <c r="L351" s="33">
        <f t="shared" ref="L351:M351" si="60">SUM(L342:L350)</f>
        <v>0</v>
      </c>
      <c r="M351" s="33">
        <f t="shared" si="60"/>
        <v>0</v>
      </c>
      <c r="N351" s="33"/>
      <c r="O351" s="33"/>
      <c r="P351" s="38">
        <f>SUM(P342:P350)</f>
        <v>0</v>
      </c>
      <c r="Q351" s="39"/>
    </row>
    <row r="352" spans="1:18" ht="15.75" customHeight="1">
      <c r="A352" s="311" t="s">
        <v>266</v>
      </c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3"/>
      <c r="P352" s="10"/>
      <c r="Q352" s="63"/>
      <c r="R352" s="29"/>
    </row>
    <row r="353" spans="1:18" ht="15.75" customHeight="1">
      <c r="A353" s="2" t="s">
        <v>1</v>
      </c>
      <c r="B353" s="3" t="s">
        <v>2</v>
      </c>
      <c r="C353" s="3" t="s">
        <v>3</v>
      </c>
      <c r="D353" s="3" t="s">
        <v>4</v>
      </c>
      <c r="E353" s="3" t="s">
        <v>108</v>
      </c>
      <c r="F353" s="4" t="s">
        <v>109</v>
      </c>
      <c r="G353" s="117" t="s">
        <v>5</v>
      </c>
      <c r="H353" s="6" t="s">
        <v>173</v>
      </c>
      <c r="I353" s="3" t="s">
        <v>7</v>
      </c>
      <c r="J353" s="3" t="s">
        <v>8</v>
      </c>
      <c r="K353" s="3" t="s">
        <v>8</v>
      </c>
      <c r="L353" s="3" t="s">
        <v>9</v>
      </c>
      <c r="M353" s="3" t="s">
        <v>10</v>
      </c>
      <c r="N353" s="6" t="s">
        <v>6</v>
      </c>
      <c r="O353" s="7" t="s">
        <v>11</v>
      </c>
      <c r="P353" s="8" t="s">
        <v>12</v>
      </c>
      <c r="Q353" s="108" t="s">
        <v>13</v>
      </c>
      <c r="R353" s="29"/>
    </row>
    <row r="354" spans="1:18" ht="15.75" customHeight="1">
      <c r="A354" s="10"/>
      <c r="B354" s="12"/>
      <c r="C354" s="10"/>
      <c r="D354" s="10"/>
      <c r="E354" s="10"/>
      <c r="F354" s="10"/>
      <c r="G354" s="75"/>
      <c r="H354" s="10"/>
      <c r="I354" s="10"/>
      <c r="J354" s="14" t="s">
        <v>15</v>
      </c>
      <c r="K354" s="52"/>
      <c r="L354" s="10" t="s">
        <v>72</v>
      </c>
      <c r="M354" s="10"/>
      <c r="N354" s="10"/>
      <c r="O354" s="10"/>
      <c r="P354" s="10"/>
      <c r="Q354" s="10"/>
      <c r="R354" s="29"/>
    </row>
    <row r="355" spans="1:18" ht="15.75" customHeight="1">
      <c r="A355" s="10"/>
      <c r="B355" s="314" t="s">
        <v>102</v>
      </c>
      <c r="C355" s="315"/>
      <c r="D355" s="315"/>
      <c r="E355" s="315"/>
      <c r="F355" s="316"/>
      <c r="G355" s="75"/>
      <c r="H355" s="10"/>
      <c r="I355" s="10"/>
      <c r="J355" s="53"/>
      <c r="K355" s="10"/>
      <c r="L355" s="12"/>
      <c r="M355" s="12"/>
      <c r="N355" s="12"/>
      <c r="O355" s="10"/>
      <c r="P355" s="10"/>
      <c r="Q355" s="10"/>
      <c r="R355" s="29"/>
    </row>
    <row r="356" spans="1:18" ht="15.75" customHeight="1">
      <c r="A356" s="10">
        <v>1</v>
      </c>
      <c r="B356" s="10"/>
      <c r="C356" s="10"/>
      <c r="D356" s="10"/>
      <c r="E356" s="10"/>
      <c r="F356" s="10"/>
      <c r="G356" s="13"/>
      <c r="H356" s="10"/>
      <c r="I356" s="10"/>
      <c r="J356" s="41"/>
      <c r="K356" s="10"/>
      <c r="L356" s="10"/>
      <c r="M356" s="10"/>
      <c r="N356" s="10"/>
      <c r="O356" s="10"/>
      <c r="P356" s="10"/>
      <c r="Q356" s="10"/>
      <c r="R356" s="29"/>
    </row>
    <row r="357" spans="1:18" ht="15.75" customHeight="1">
      <c r="A357" s="10">
        <v>2</v>
      </c>
      <c r="B357" s="10"/>
      <c r="C357" s="10"/>
      <c r="D357" s="10"/>
      <c r="E357" s="10"/>
      <c r="F357" s="10"/>
      <c r="G357" s="13"/>
      <c r="H357" s="10"/>
      <c r="I357" s="10"/>
      <c r="J357" s="41"/>
      <c r="K357" s="10"/>
      <c r="L357" s="10"/>
      <c r="M357" s="10"/>
      <c r="N357" s="10"/>
      <c r="O357" s="10"/>
      <c r="P357" s="16"/>
      <c r="Q357" s="16"/>
      <c r="R357" s="29"/>
    </row>
    <row r="358" spans="1:18" ht="15.75" customHeight="1">
      <c r="A358" s="10">
        <v>3</v>
      </c>
      <c r="B358" s="10"/>
      <c r="C358" s="10"/>
      <c r="D358" s="10"/>
      <c r="E358" s="10"/>
      <c r="F358" s="10"/>
      <c r="G358" s="13"/>
      <c r="H358" s="10"/>
      <c r="I358" s="10"/>
      <c r="J358" s="41"/>
      <c r="K358" s="10"/>
      <c r="L358" s="29"/>
      <c r="M358" s="29"/>
      <c r="N358" s="29"/>
      <c r="O358" s="10"/>
      <c r="P358" s="10"/>
      <c r="Q358" s="10"/>
      <c r="R358" s="10"/>
    </row>
    <row r="359" spans="1:18" ht="15.75" customHeight="1">
      <c r="A359" s="29">
        <v>4</v>
      </c>
      <c r="B359" s="29"/>
      <c r="C359" s="29"/>
      <c r="D359" s="29"/>
      <c r="E359" s="29"/>
      <c r="F359" s="74"/>
      <c r="G359" s="66"/>
      <c r="H359" s="29"/>
      <c r="I359" s="29"/>
      <c r="J359" s="68"/>
      <c r="K359" s="29"/>
      <c r="L359" s="29"/>
      <c r="M359" s="29"/>
      <c r="N359" s="29"/>
      <c r="O359" s="29"/>
      <c r="P359" s="29"/>
      <c r="Q359" s="10"/>
      <c r="R359" s="10"/>
    </row>
    <row r="360" spans="1:18" ht="15.75" customHeight="1">
      <c r="A360" s="29">
        <v>5</v>
      </c>
      <c r="B360" s="29"/>
      <c r="C360" s="29"/>
      <c r="D360" s="29"/>
      <c r="E360" s="29"/>
      <c r="F360" s="74"/>
      <c r="G360" s="66"/>
      <c r="H360" s="29"/>
      <c r="I360" s="29"/>
      <c r="J360" s="68"/>
      <c r="K360" s="29"/>
      <c r="L360" s="29"/>
      <c r="M360" s="29"/>
      <c r="N360" s="29"/>
      <c r="O360" s="29"/>
      <c r="P360" s="29"/>
      <c r="Q360" s="10"/>
      <c r="R360" s="10"/>
    </row>
    <row r="361" spans="1:18" ht="15.75" customHeight="1">
      <c r="A361" s="29">
        <v>6</v>
      </c>
      <c r="B361" s="29"/>
      <c r="C361" s="29"/>
      <c r="D361" s="29"/>
      <c r="E361" s="29"/>
      <c r="F361" s="74"/>
      <c r="G361" s="66"/>
      <c r="H361" s="29"/>
      <c r="I361" s="29"/>
      <c r="J361" s="68"/>
      <c r="K361" s="29"/>
      <c r="L361" s="29"/>
      <c r="M361" s="29"/>
      <c r="N361" s="29"/>
      <c r="O361" s="29"/>
      <c r="P361" s="29"/>
      <c r="Q361" s="10"/>
      <c r="R361" s="29"/>
    </row>
    <row r="362" spans="1:18" ht="15.75" customHeight="1">
      <c r="A362" s="29">
        <v>7</v>
      </c>
      <c r="B362" s="29"/>
      <c r="C362" s="29"/>
      <c r="D362" s="29"/>
      <c r="E362" s="29"/>
      <c r="F362" s="29"/>
      <c r="G362" s="66"/>
      <c r="H362" s="29"/>
      <c r="I362" s="29"/>
      <c r="J362" s="68"/>
      <c r="K362" s="29"/>
      <c r="L362" s="29"/>
      <c r="M362" s="29"/>
      <c r="N362" s="29"/>
      <c r="O362" s="29"/>
      <c r="P362" s="29"/>
      <c r="Q362" s="10"/>
      <c r="R362" s="29"/>
    </row>
    <row r="363" spans="1:18" ht="15.75" customHeight="1">
      <c r="A363" s="29"/>
      <c r="B363" s="29"/>
      <c r="C363" s="29"/>
      <c r="D363" s="29"/>
      <c r="E363" s="29"/>
      <c r="F363" s="29"/>
      <c r="G363" s="66"/>
      <c r="H363" s="29"/>
      <c r="I363" s="29"/>
      <c r="J363" s="68"/>
      <c r="K363" s="29"/>
      <c r="L363" s="29"/>
      <c r="M363" s="29"/>
      <c r="N363" s="29"/>
      <c r="O363" s="29"/>
      <c r="P363" s="29"/>
      <c r="Q363" s="10"/>
      <c r="R363" s="29"/>
    </row>
    <row r="364" spans="1:18" ht="15.75" customHeight="1">
      <c r="A364" s="29"/>
      <c r="B364" s="29"/>
      <c r="C364" s="29"/>
      <c r="D364" s="29"/>
      <c r="E364" s="29"/>
      <c r="F364" s="29"/>
      <c r="G364" s="66"/>
      <c r="H364" s="29"/>
      <c r="I364" s="29"/>
      <c r="J364" s="68"/>
      <c r="K364" s="29"/>
      <c r="L364" s="29"/>
      <c r="M364" s="29"/>
      <c r="N364" s="29"/>
      <c r="O364" s="29"/>
      <c r="P364" s="29"/>
      <c r="Q364" s="29"/>
      <c r="R364" s="29"/>
    </row>
    <row r="365" spans="1:18" ht="15.75" customHeight="1">
      <c r="A365" s="31"/>
      <c r="B365" s="33"/>
      <c r="C365" s="33">
        <f t="shared" ref="C365:D365" si="61">SUM(C356:C364)</f>
        <v>0</v>
      </c>
      <c r="D365" s="33">
        <f t="shared" si="61"/>
        <v>0</v>
      </c>
      <c r="E365" s="33"/>
      <c r="F365" s="33"/>
      <c r="G365" s="34">
        <f>SUM(G356:G364)</f>
        <v>0</v>
      </c>
      <c r="H365" s="33"/>
      <c r="I365" s="33">
        <f t="shared" ref="I365:J365" si="62">SUM(I356:I364)</f>
        <v>0</v>
      </c>
      <c r="J365" s="35">
        <f t="shared" si="62"/>
        <v>0</v>
      </c>
      <c r="K365" s="33"/>
      <c r="L365" s="33">
        <f t="shared" ref="L365:M365" si="63">SUM(L356:L364)</f>
        <v>0</v>
      </c>
      <c r="M365" s="33">
        <f t="shared" si="63"/>
        <v>0</v>
      </c>
      <c r="N365" s="33"/>
      <c r="O365" s="33"/>
      <c r="P365" s="38">
        <f>SUM(P356:P364)</f>
        <v>0</v>
      </c>
      <c r="Q365" s="39"/>
    </row>
    <row r="366" spans="1:18" ht="15.75" customHeight="1">
      <c r="C366" s="120"/>
      <c r="D366" s="67"/>
      <c r="E366" s="67"/>
      <c r="F366" s="67"/>
      <c r="G366" s="67"/>
      <c r="H366" s="67"/>
      <c r="I366" s="67"/>
      <c r="J366" s="110" t="s">
        <v>15</v>
      </c>
      <c r="K366" s="110" t="s">
        <v>267</v>
      </c>
      <c r="L366" s="110"/>
      <c r="M366" s="110" t="s">
        <v>268</v>
      </c>
      <c r="N366" s="110" t="s">
        <v>76</v>
      </c>
      <c r="O366" s="110" t="s">
        <v>77</v>
      </c>
      <c r="P366" s="110" t="s">
        <v>269</v>
      </c>
      <c r="Q366" s="110" t="s">
        <v>270</v>
      </c>
    </row>
    <row r="367" spans="1:18" ht="15.75" customHeight="1">
      <c r="C367" s="67"/>
      <c r="D367" s="67"/>
      <c r="E367" s="67"/>
      <c r="F367" s="67"/>
      <c r="G367" s="67"/>
      <c r="H367" s="67"/>
      <c r="I367" s="67"/>
      <c r="J367" s="110" t="e">
        <f>J170+#REF!+J180+#REF!+J189+J200+J212+J222+J243+J259+J284+#REF!+J337</f>
        <v>#REF!</v>
      </c>
      <c r="K367" s="110" t="e">
        <f>K189+#REF!+#REF!+#REF!</f>
        <v>#REF!</v>
      </c>
      <c r="L367" s="110"/>
      <c r="M367" s="110"/>
      <c r="N367" s="110">
        <f>C170+C189+C200+C222+C259+C284</f>
        <v>0</v>
      </c>
      <c r="O367" s="110">
        <f>G170+G180+G189+G200+G222+G243+G259+G284+G307+G319</f>
        <v>0</v>
      </c>
      <c r="P367" s="110" t="e">
        <f>#REF!+#REF!+#REF!+#REF!+#REF!+#REF!</f>
        <v>#REF!</v>
      </c>
      <c r="Q367" s="110"/>
    </row>
    <row r="368" spans="1:18" ht="15.75" customHeight="1"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</row>
    <row r="369" spans="3:13" ht="15.75" customHeight="1"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</row>
    <row r="370" spans="3:13" ht="15.75" customHeight="1"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</row>
    <row r="371" spans="3:13" ht="15.75" customHeight="1"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</row>
    <row r="372" spans="3:13" ht="15.75" customHeight="1"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</row>
    <row r="373" spans="3:13" ht="15.75" customHeight="1"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</row>
    <row r="374" spans="3:13" ht="15.75" customHeight="1"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</row>
    <row r="375" spans="3:13" ht="15.75" customHeight="1"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</row>
    <row r="376" spans="3:13" ht="15.75" customHeight="1"/>
    <row r="377" spans="3:13" ht="15.75" customHeight="1"/>
    <row r="378" spans="3:13" ht="15.75" customHeight="1"/>
    <row r="379" spans="3:13" ht="15.75" customHeight="1"/>
    <row r="380" spans="3:13" ht="15.75" customHeight="1"/>
    <row r="381" spans="3:13" ht="15.75" customHeight="1"/>
    <row r="382" spans="3:13" ht="15.75" customHeight="1"/>
    <row r="383" spans="3:13" ht="15.75" customHeight="1"/>
    <row r="384" spans="3:13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B247:F247"/>
    <mergeCell ref="A260:O260"/>
    <mergeCell ref="B263:F263"/>
    <mergeCell ref="A290:O290"/>
    <mergeCell ref="B216:F216"/>
    <mergeCell ref="A223:O223"/>
    <mergeCell ref="B226:F226"/>
    <mergeCell ref="A244:O244"/>
    <mergeCell ref="P244:AD244"/>
    <mergeCell ref="A190:O190"/>
    <mergeCell ref="B193:F193"/>
    <mergeCell ref="A201:O201"/>
    <mergeCell ref="B204:F204"/>
    <mergeCell ref="A213:O213"/>
    <mergeCell ref="B133:F133"/>
    <mergeCell ref="A171:O171"/>
    <mergeCell ref="B174:F174"/>
    <mergeCell ref="A181:O181"/>
    <mergeCell ref="B184:F184"/>
    <mergeCell ref="B98:F98"/>
    <mergeCell ref="A105:O105"/>
    <mergeCell ref="A118:O118"/>
    <mergeCell ref="B121:F121"/>
    <mergeCell ref="A130:O130"/>
    <mergeCell ref="A78:O78"/>
    <mergeCell ref="N80:R80"/>
    <mergeCell ref="B81:F81"/>
    <mergeCell ref="B85:F85"/>
    <mergeCell ref="A95:O95"/>
    <mergeCell ref="N54:R54"/>
    <mergeCell ref="B55:F55"/>
    <mergeCell ref="A64:O64"/>
    <mergeCell ref="N66:R66"/>
    <mergeCell ref="B67:F67"/>
    <mergeCell ref="B33:F33"/>
    <mergeCell ref="A44:O44"/>
    <mergeCell ref="N46:R46"/>
    <mergeCell ref="B47:F47"/>
    <mergeCell ref="A52:O52"/>
    <mergeCell ref="A16:O16"/>
    <mergeCell ref="N18:R18"/>
    <mergeCell ref="B19:F19"/>
    <mergeCell ref="A30:O30"/>
    <mergeCell ref="N32:R32"/>
    <mergeCell ref="A1:O1"/>
    <mergeCell ref="B4:F4"/>
    <mergeCell ref="A8:O8"/>
    <mergeCell ref="M10:Q10"/>
    <mergeCell ref="B11:F11"/>
    <mergeCell ref="A352:O352"/>
    <mergeCell ref="B355:F355"/>
    <mergeCell ref="B293:F293"/>
    <mergeCell ref="A308:O308"/>
    <mergeCell ref="B311:F311"/>
    <mergeCell ref="A320:O320"/>
    <mergeCell ref="B323:F323"/>
    <mergeCell ref="A338:O338"/>
    <mergeCell ref="B341:F34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K18" sqref="K18"/>
    </sheetView>
  </sheetViews>
  <sheetFormatPr defaultColWidth="14.42578125" defaultRowHeight="15" customHeight="1"/>
  <cols>
    <col min="1" max="1" width="6.140625" customWidth="1"/>
    <col min="2" max="2" width="15.855468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8.28515625" customWidth="1"/>
    <col min="8" max="8" width="10.28515625" customWidth="1"/>
    <col min="9" max="9" width="10.85546875" customWidth="1"/>
    <col min="10" max="10" width="11.7109375" customWidth="1"/>
    <col min="11" max="12" width="14.42578125" customWidth="1"/>
    <col min="13" max="13" width="4.28515625" customWidth="1"/>
    <col min="14" max="14" width="5.7109375" customWidth="1"/>
    <col min="15" max="15" width="12.28515625" customWidth="1"/>
    <col min="16" max="16" width="13.85546875" customWidth="1"/>
    <col min="17" max="17" width="16.85546875" customWidth="1"/>
    <col min="18" max="18" width="12.28515625" customWidth="1"/>
    <col min="19" max="32" width="8.7109375" customWidth="1"/>
  </cols>
  <sheetData>
    <row r="1" spans="1:32" ht="15.75">
      <c r="A1" s="317" t="s">
        <v>271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28"/>
      <c r="M1" s="32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32" ht="51.75">
      <c r="A2" s="2" t="s">
        <v>1</v>
      </c>
      <c r="B2" s="3" t="s">
        <v>2</v>
      </c>
      <c r="C2" s="3" t="s">
        <v>3</v>
      </c>
      <c r="D2" s="3"/>
      <c r="E2" s="3" t="s">
        <v>228</v>
      </c>
      <c r="F2" s="4" t="s">
        <v>109</v>
      </c>
      <c r="G2" s="3" t="s">
        <v>7</v>
      </c>
      <c r="H2" s="3" t="s">
        <v>8</v>
      </c>
      <c r="I2" s="3" t="s">
        <v>8</v>
      </c>
      <c r="J2" s="3" t="s">
        <v>9</v>
      </c>
      <c r="K2" s="3" t="s">
        <v>10</v>
      </c>
      <c r="L2" s="3"/>
      <c r="M2" s="3"/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SUM(#REF!+O36+#REF!+#REF!+#REF!+#REF!+#REF!+O142+#REF!+#REF!+#REF!+#REF!+#REF!+#REF!+#REF!+#REF!+#REF!+#REF!+#REF!+#REF!+#REF!+O341)</f>
        <v>#REF!</v>
      </c>
    </row>
    <row r="3" spans="1:32">
      <c r="A3" s="10"/>
      <c r="B3" s="12">
        <v>27600</v>
      </c>
      <c r="C3" s="10"/>
      <c r="D3" s="10"/>
      <c r="E3" s="10"/>
      <c r="F3" s="10"/>
      <c r="G3" s="10"/>
      <c r="H3" s="14" t="s">
        <v>15</v>
      </c>
      <c r="I3" s="10"/>
      <c r="J3" s="10"/>
      <c r="K3" s="10"/>
      <c r="L3" s="10"/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29"/>
      <c r="B4" s="314" t="s">
        <v>272</v>
      </c>
      <c r="C4" s="315"/>
      <c r="D4" s="315"/>
      <c r="E4" s="315"/>
      <c r="F4" s="316"/>
      <c r="G4" s="10"/>
      <c r="H4" s="19"/>
      <c r="I4" s="10"/>
      <c r="J4" s="12"/>
      <c r="K4" s="12"/>
      <c r="L4" s="12"/>
      <c r="M4" s="12"/>
      <c r="N4" s="12"/>
      <c r="O4" s="10">
        <v>1000</v>
      </c>
      <c r="P4" s="10">
        <v>8700</v>
      </c>
      <c r="Q4" s="10" t="s">
        <v>273</v>
      </c>
      <c r="R4" s="10"/>
    </row>
    <row r="5" spans="1:32">
      <c r="A5" s="10">
        <v>1</v>
      </c>
      <c r="B5" s="15" t="s">
        <v>274</v>
      </c>
      <c r="C5" s="10"/>
      <c r="D5" s="24"/>
      <c r="E5" s="10">
        <v>1000</v>
      </c>
      <c r="F5" s="10"/>
      <c r="G5" s="10"/>
      <c r="H5" s="41"/>
      <c r="I5" s="10"/>
      <c r="J5" s="10"/>
      <c r="K5" s="10"/>
      <c r="L5" s="10"/>
      <c r="M5" s="10"/>
      <c r="N5" s="10"/>
      <c r="O5" s="10">
        <v>1000</v>
      </c>
      <c r="P5" s="10"/>
      <c r="Q5" s="10"/>
      <c r="R5" s="10"/>
    </row>
    <row r="6" spans="1:32">
      <c r="A6" s="10">
        <v>2</v>
      </c>
      <c r="B6" s="10" t="s">
        <v>189</v>
      </c>
      <c r="C6" s="10"/>
      <c r="D6" s="10"/>
      <c r="E6" s="10">
        <v>1000</v>
      </c>
      <c r="F6" s="10"/>
      <c r="G6" s="10"/>
      <c r="H6" s="53"/>
      <c r="I6" s="10"/>
      <c r="J6" s="10"/>
      <c r="K6" s="10"/>
      <c r="L6" s="10"/>
      <c r="M6" s="10"/>
      <c r="N6" s="10"/>
      <c r="O6" s="10">
        <v>1000</v>
      </c>
      <c r="P6" s="16"/>
      <c r="Q6" s="16"/>
      <c r="R6" s="10"/>
    </row>
    <row r="7" spans="1:32">
      <c r="A7" s="10">
        <v>3</v>
      </c>
      <c r="B7" s="29" t="s">
        <v>189</v>
      </c>
      <c r="C7" s="29"/>
      <c r="D7" s="29"/>
      <c r="E7" s="29">
        <v>1000</v>
      </c>
      <c r="F7" s="29"/>
      <c r="G7" s="29"/>
      <c r="H7" s="68"/>
      <c r="I7" s="29"/>
      <c r="J7" s="29"/>
      <c r="K7" s="29"/>
      <c r="L7" s="329"/>
      <c r="M7" s="329"/>
      <c r="N7" s="30"/>
      <c r="O7" s="29">
        <v>1000</v>
      </c>
      <c r="P7" s="29"/>
      <c r="Q7" s="10"/>
      <c r="R7" s="29"/>
    </row>
    <row r="8" spans="1:32">
      <c r="A8" s="10">
        <v>4</v>
      </c>
      <c r="B8" s="29" t="s">
        <v>230</v>
      </c>
      <c r="C8" s="29"/>
      <c r="D8" s="29"/>
      <c r="E8" s="29">
        <v>1000</v>
      </c>
      <c r="F8" s="29"/>
      <c r="G8" s="29"/>
      <c r="H8" s="68"/>
      <c r="I8" s="29"/>
      <c r="J8" s="29"/>
      <c r="K8" s="29"/>
      <c r="L8" s="329"/>
      <c r="M8" s="329"/>
      <c r="N8" s="30"/>
      <c r="O8" s="29">
        <v>1000</v>
      </c>
      <c r="P8" s="29"/>
      <c r="Q8" s="10"/>
      <c r="R8" s="29"/>
    </row>
    <row r="9" spans="1:32">
      <c r="A9" s="10">
        <v>5</v>
      </c>
      <c r="B9" s="15" t="s">
        <v>230</v>
      </c>
      <c r="C9" s="10"/>
      <c r="D9" s="22"/>
      <c r="E9" s="22">
        <v>1000</v>
      </c>
      <c r="F9" s="10"/>
      <c r="G9" s="10"/>
      <c r="H9" s="41"/>
      <c r="I9" s="10"/>
      <c r="J9" s="10"/>
      <c r="K9" s="10"/>
      <c r="L9" s="10"/>
      <c r="M9" s="10"/>
      <c r="N9" s="10"/>
      <c r="O9" s="10">
        <v>1000</v>
      </c>
      <c r="P9" s="29"/>
      <c r="Q9" s="10"/>
      <c r="R9" s="29"/>
    </row>
    <row r="10" spans="1:32">
      <c r="A10" s="10">
        <v>6</v>
      </c>
      <c r="B10" s="10" t="s">
        <v>230</v>
      </c>
      <c r="C10" s="29"/>
      <c r="D10" s="24"/>
      <c r="E10" s="10">
        <v>1000</v>
      </c>
      <c r="F10" s="29"/>
      <c r="G10" s="29"/>
      <c r="H10" s="68"/>
      <c r="I10" s="29"/>
      <c r="J10" s="10"/>
      <c r="K10" s="30"/>
      <c r="L10" s="330"/>
      <c r="M10" s="330"/>
      <c r="N10" s="29"/>
      <c r="O10" s="29">
        <v>1000</v>
      </c>
      <c r="P10" s="29"/>
      <c r="Q10" s="10"/>
      <c r="R10" s="29"/>
    </row>
    <row r="11" spans="1:32">
      <c r="A11" s="29">
        <v>7</v>
      </c>
      <c r="B11" s="29" t="s">
        <v>230</v>
      </c>
      <c r="C11" s="29"/>
      <c r="D11" s="90"/>
      <c r="E11" s="29">
        <v>1000</v>
      </c>
      <c r="F11" s="29"/>
      <c r="G11" s="29"/>
      <c r="H11" s="68"/>
      <c r="I11" s="29"/>
      <c r="J11" s="10"/>
      <c r="K11" s="30"/>
      <c r="L11" s="330"/>
      <c r="M11" s="330"/>
      <c r="N11" s="30"/>
      <c r="O11" s="29">
        <v>1000</v>
      </c>
      <c r="P11" s="29"/>
      <c r="Q11" s="10"/>
      <c r="R11" s="29"/>
    </row>
    <row r="12" spans="1:32">
      <c r="A12" s="29">
        <v>8</v>
      </c>
      <c r="B12" s="29" t="s">
        <v>230</v>
      </c>
      <c r="C12" s="29"/>
      <c r="D12" s="29"/>
      <c r="E12" s="29">
        <v>1500</v>
      </c>
      <c r="F12" s="29"/>
      <c r="G12" s="29"/>
      <c r="H12" s="68"/>
      <c r="I12" s="29"/>
      <c r="J12" s="29"/>
      <c r="K12" s="29"/>
      <c r="L12" s="329"/>
      <c r="M12" s="329"/>
      <c r="N12" s="30"/>
      <c r="O12" s="29">
        <v>1500</v>
      </c>
      <c r="P12" s="29"/>
      <c r="Q12" s="10"/>
      <c r="R12" s="29"/>
    </row>
    <row r="13" spans="1:32">
      <c r="A13" s="29">
        <v>9</v>
      </c>
      <c r="B13" s="29" t="s">
        <v>230</v>
      </c>
      <c r="C13" s="29"/>
      <c r="D13" s="29"/>
      <c r="E13" s="29">
        <v>1000</v>
      </c>
      <c r="F13" s="29"/>
      <c r="G13" s="29"/>
      <c r="H13" s="68"/>
      <c r="I13" s="29"/>
      <c r="J13" s="29"/>
      <c r="K13" s="29"/>
      <c r="L13" s="329"/>
      <c r="M13" s="329"/>
      <c r="N13" s="30"/>
      <c r="O13" s="29">
        <v>1000</v>
      </c>
      <c r="P13" s="29"/>
      <c r="Q13" s="10"/>
      <c r="R13" s="29"/>
    </row>
    <row r="14" spans="1:32">
      <c r="A14" s="29">
        <v>10</v>
      </c>
      <c r="B14" s="29" t="s">
        <v>230</v>
      </c>
      <c r="C14" s="29"/>
      <c r="D14" s="29"/>
      <c r="E14" s="29">
        <v>1000</v>
      </c>
      <c r="F14" s="29"/>
      <c r="G14" s="29"/>
      <c r="H14" s="68"/>
      <c r="I14" s="29"/>
      <c r="J14" s="29"/>
      <c r="K14" s="29"/>
      <c r="L14" s="329"/>
      <c r="M14" s="329"/>
      <c r="N14" s="30"/>
      <c r="O14" s="29">
        <v>1000</v>
      </c>
      <c r="P14" s="29"/>
      <c r="Q14" s="10"/>
      <c r="R14" s="29"/>
    </row>
    <row r="15" spans="1:32">
      <c r="A15" s="29">
        <v>11</v>
      </c>
      <c r="B15" s="29" t="s">
        <v>230</v>
      </c>
      <c r="C15" s="29"/>
      <c r="D15" s="29"/>
      <c r="E15" s="29">
        <v>1000</v>
      </c>
      <c r="F15" s="29"/>
      <c r="G15" s="29"/>
      <c r="H15" s="68"/>
      <c r="I15" s="29"/>
      <c r="J15" s="29"/>
      <c r="K15" s="29"/>
      <c r="L15" s="329"/>
      <c r="M15" s="329"/>
      <c r="N15" s="30"/>
      <c r="O15" s="29">
        <v>1000</v>
      </c>
      <c r="P15" s="29"/>
      <c r="Q15" s="10"/>
      <c r="R15" s="29"/>
    </row>
    <row r="16" spans="1:32">
      <c r="A16" s="29">
        <v>12</v>
      </c>
      <c r="B16" s="29" t="s">
        <v>189</v>
      </c>
      <c r="C16" s="29"/>
      <c r="D16" s="29"/>
      <c r="E16" s="29">
        <v>1000</v>
      </c>
      <c r="F16" s="29"/>
      <c r="G16" s="29"/>
      <c r="H16" s="68"/>
      <c r="I16" s="29"/>
      <c r="J16" s="29"/>
      <c r="K16" s="29"/>
      <c r="L16" s="329"/>
      <c r="M16" s="329"/>
      <c r="N16" s="30"/>
      <c r="O16" s="29">
        <v>1000</v>
      </c>
      <c r="P16" s="29"/>
      <c r="Q16" s="10"/>
      <c r="R16" s="29"/>
    </row>
    <row r="17" spans="1:32">
      <c r="A17" s="29">
        <v>13</v>
      </c>
      <c r="B17" s="29" t="s">
        <v>189</v>
      </c>
      <c r="C17" s="29"/>
      <c r="D17" s="29"/>
      <c r="E17" s="29">
        <v>1000</v>
      </c>
      <c r="F17" s="29"/>
      <c r="G17" s="29"/>
      <c r="H17" s="68"/>
      <c r="I17" s="29"/>
      <c r="J17" s="29"/>
      <c r="K17" s="29"/>
      <c r="L17" s="329"/>
      <c r="M17" s="329"/>
      <c r="N17" s="30"/>
      <c r="O17" s="29">
        <v>1000</v>
      </c>
      <c r="P17" s="29"/>
      <c r="Q17" s="10"/>
      <c r="R17" s="29"/>
    </row>
    <row r="18" spans="1:32">
      <c r="A18" s="29">
        <v>14</v>
      </c>
      <c r="B18" s="29" t="s">
        <v>189</v>
      </c>
      <c r="C18" s="29"/>
      <c r="D18" s="29"/>
      <c r="E18" s="29">
        <v>1000</v>
      </c>
      <c r="F18" s="29"/>
      <c r="G18" s="29"/>
      <c r="H18" s="68"/>
      <c r="I18" s="29"/>
      <c r="J18" s="29"/>
      <c r="K18" s="29"/>
      <c r="L18" s="329"/>
      <c r="M18" s="329"/>
      <c r="N18" s="30"/>
      <c r="O18" s="29">
        <v>1000</v>
      </c>
      <c r="P18" s="29"/>
      <c r="Q18" s="10"/>
      <c r="R18" s="29"/>
    </row>
    <row r="19" spans="1:32">
      <c r="A19" s="31"/>
      <c r="B19" s="32" t="s">
        <v>34</v>
      </c>
      <c r="C19" s="32">
        <f t="shared" ref="C19:E19" si="0">SUM(C3:C18)</f>
        <v>0</v>
      </c>
      <c r="D19" s="33">
        <f t="shared" si="0"/>
        <v>0</v>
      </c>
      <c r="E19" s="33">
        <f t="shared" si="0"/>
        <v>14500</v>
      </c>
      <c r="F19" s="33"/>
      <c r="G19" s="33">
        <f t="shared" ref="G19:H19" si="1">SUM(G3:G18)</f>
        <v>0</v>
      </c>
      <c r="H19" s="35">
        <f t="shared" si="1"/>
        <v>0</v>
      </c>
      <c r="I19" s="36"/>
      <c r="J19" s="33">
        <f>SUM(J3:J18)</f>
        <v>0</v>
      </c>
      <c r="K19" s="37"/>
      <c r="L19" s="37"/>
      <c r="M19" s="37"/>
      <c r="N19" s="33"/>
      <c r="O19" s="33">
        <v>14500</v>
      </c>
      <c r="P19" s="38">
        <v>8700</v>
      </c>
      <c r="Q19" s="39">
        <f>B3+O19-P4</f>
        <v>33400</v>
      </c>
      <c r="R19" s="199"/>
    </row>
    <row r="20" spans="1:32" ht="15.75">
      <c r="A20" s="317" t="s">
        <v>275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28"/>
      <c r="M20" s="328"/>
      <c r="N20" s="318"/>
      <c r="O20" s="319"/>
      <c r="P20" s="1"/>
    </row>
    <row r="21" spans="1:32" ht="15.75" customHeight="1">
      <c r="A21" s="2" t="s">
        <v>1</v>
      </c>
      <c r="B21" s="3" t="s">
        <v>2</v>
      </c>
      <c r="C21" s="3" t="s">
        <v>3</v>
      </c>
      <c r="D21" s="3" t="s">
        <v>4</v>
      </c>
      <c r="E21" s="3" t="s">
        <v>36</v>
      </c>
      <c r="F21" s="4" t="s">
        <v>109</v>
      </c>
      <c r="G21" s="3" t="s">
        <v>7</v>
      </c>
      <c r="H21" s="3" t="s">
        <v>8</v>
      </c>
      <c r="I21" s="3" t="s">
        <v>8</v>
      </c>
      <c r="J21" s="3" t="s">
        <v>9</v>
      </c>
      <c r="K21" s="3" t="s">
        <v>10</v>
      </c>
      <c r="L21" s="3"/>
      <c r="M21" s="3"/>
      <c r="N21" s="3"/>
      <c r="O21" s="7" t="s">
        <v>11</v>
      </c>
      <c r="P21" s="8" t="s">
        <v>12</v>
      </c>
      <c r="Q21" s="40" t="s">
        <v>13</v>
      </c>
      <c r="R21" s="10" t="s">
        <v>14</v>
      </c>
    </row>
    <row r="22" spans="1:32" ht="15.75" customHeight="1">
      <c r="A22" s="10"/>
      <c r="B22" s="12">
        <v>33400</v>
      </c>
      <c r="C22" s="10"/>
      <c r="D22" s="10"/>
      <c r="E22" s="10"/>
      <c r="F22" s="10"/>
      <c r="G22" s="10"/>
      <c r="H22" s="14" t="s">
        <v>15</v>
      </c>
      <c r="I22" s="41"/>
      <c r="J22" s="10"/>
      <c r="K22" s="314"/>
      <c r="L22" s="331"/>
      <c r="M22" s="331"/>
      <c r="N22" s="315"/>
      <c r="O22" s="315"/>
      <c r="P22" s="315"/>
      <c r="Q22" s="316"/>
      <c r="R22" s="10"/>
    </row>
    <row r="23" spans="1:32" ht="15.75" customHeight="1">
      <c r="A23" s="10"/>
      <c r="B23" s="314" t="s">
        <v>272</v>
      </c>
      <c r="C23" s="315"/>
      <c r="D23" s="315"/>
      <c r="E23" s="315"/>
      <c r="F23" s="316"/>
      <c r="G23" s="10"/>
      <c r="H23" s="41"/>
      <c r="I23" s="10"/>
      <c r="J23" s="10"/>
      <c r="K23" s="10"/>
      <c r="L23" s="10"/>
      <c r="M23" s="10"/>
      <c r="N23" s="10"/>
      <c r="O23" s="10"/>
      <c r="P23" s="10"/>
      <c r="Q23" s="15"/>
      <c r="R23" s="10"/>
    </row>
    <row r="24" spans="1:32" ht="15.75" customHeight="1">
      <c r="A24" s="10"/>
      <c r="B24" s="15"/>
      <c r="C24" s="43"/>
      <c r="D24" s="43"/>
      <c r="E24" s="43"/>
      <c r="F24" s="44"/>
      <c r="G24" s="10"/>
      <c r="H24" s="45"/>
      <c r="I24" s="10"/>
      <c r="J24" s="10"/>
      <c r="K24" s="12"/>
      <c r="L24" s="12"/>
      <c r="M24" s="12"/>
      <c r="N24" s="12"/>
      <c r="O24" s="10"/>
      <c r="P24" s="10"/>
      <c r="Q24" s="10"/>
      <c r="R24" s="10"/>
    </row>
    <row r="25" spans="1:32" ht="15.75" customHeight="1">
      <c r="A25" s="10">
        <v>1</v>
      </c>
      <c r="B25" s="15" t="s">
        <v>233</v>
      </c>
      <c r="C25" s="10"/>
      <c r="D25" s="24"/>
      <c r="E25" s="10"/>
      <c r="F25" s="10"/>
      <c r="G25" s="10"/>
      <c r="H25" s="41">
        <v>650</v>
      </c>
      <c r="I25" s="10"/>
      <c r="J25" s="10"/>
      <c r="K25" s="10"/>
      <c r="L25" s="10"/>
      <c r="M25" s="10"/>
      <c r="N25" s="10"/>
      <c r="O25" s="10">
        <v>650</v>
      </c>
      <c r="P25" s="10"/>
      <c r="Q25" s="10"/>
      <c r="R25" s="10"/>
    </row>
    <row r="26" spans="1:32" ht="15.75" customHeight="1">
      <c r="A26" s="10">
        <v>2</v>
      </c>
      <c r="B26" s="10" t="s">
        <v>235</v>
      </c>
      <c r="C26" s="10"/>
      <c r="D26" s="10"/>
      <c r="E26" s="10"/>
      <c r="F26" s="10"/>
      <c r="G26" s="10"/>
      <c r="H26" s="19">
        <v>1000</v>
      </c>
      <c r="I26" s="10"/>
      <c r="J26" s="10"/>
      <c r="K26" s="10"/>
      <c r="L26" s="10"/>
      <c r="M26" s="10"/>
      <c r="N26" s="10"/>
      <c r="O26" s="10">
        <v>1000</v>
      </c>
      <c r="P26" s="10"/>
      <c r="Q26" s="10"/>
      <c r="R26" s="10"/>
    </row>
    <row r="27" spans="1:32" ht="15.75" customHeight="1">
      <c r="A27" s="10">
        <v>3</v>
      </c>
      <c r="B27" s="29" t="s">
        <v>240</v>
      </c>
      <c r="C27" s="29"/>
      <c r="D27" s="29"/>
      <c r="E27" s="29"/>
      <c r="F27" s="29"/>
      <c r="G27" s="29"/>
      <c r="H27" s="68">
        <v>1000</v>
      </c>
      <c r="I27" s="29"/>
      <c r="J27" s="29"/>
      <c r="K27" s="29"/>
      <c r="L27" s="329"/>
      <c r="M27" s="329"/>
      <c r="N27" s="30"/>
      <c r="O27" s="29">
        <v>1000</v>
      </c>
      <c r="P27" s="10"/>
      <c r="Q27" s="10"/>
      <c r="R27" s="10"/>
    </row>
    <row r="28" spans="1:32" ht="15.75" customHeight="1">
      <c r="A28" s="10">
        <v>4</v>
      </c>
      <c r="B28" s="29" t="s">
        <v>165</v>
      </c>
      <c r="C28" s="29"/>
      <c r="D28" s="90"/>
      <c r="E28" s="29"/>
      <c r="F28" s="29"/>
      <c r="G28" s="29"/>
      <c r="H28" s="68">
        <v>1000</v>
      </c>
      <c r="I28" s="29"/>
      <c r="J28" s="10">
        <v>250</v>
      </c>
      <c r="K28" s="30"/>
      <c r="L28" s="330"/>
      <c r="M28" s="330"/>
      <c r="N28" s="30"/>
      <c r="O28" s="29">
        <f>SUM(F28:N28)</f>
        <v>1250</v>
      </c>
      <c r="P28" s="10"/>
      <c r="Q28" s="10"/>
      <c r="R28" s="10"/>
    </row>
    <row r="29" spans="1:32" ht="15.75" customHeight="1">
      <c r="A29" s="10">
        <v>5</v>
      </c>
      <c r="B29" s="29" t="s">
        <v>214</v>
      </c>
      <c r="C29" s="29"/>
      <c r="D29" s="29"/>
      <c r="E29" s="29"/>
      <c r="F29" s="29"/>
      <c r="G29" s="29"/>
      <c r="H29" s="68">
        <v>650</v>
      </c>
      <c r="I29" s="29"/>
      <c r="J29" s="29"/>
      <c r="K29" s="29"/>
      <c r="L29" s="329"/>
      <c r="M29" s="329"/>
      <c r="N29" s="30"/>
      <c r="O29" s="29">
        <v>650</v>
      </c>
      <c r="P29" s="10">
        <v>6300</v>
      </c>
      <c r="Q29" s="10" t="s">
        <v>237</v>
      </c>
      <c r="R29" s="16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customHeight="1">
      <c r="A30" s="10">
        <v>6</v>
      </c>
      <c r="B30" s="29" t="s">
        <v>236</v>
      </c>
      <c r="C30" s="10"/>
      <c r="D30" s="10"/>
      <c r="E30" s="10"/>
      <c r="F30" s="10"/>
      <c r="G30" s="10"/>
      <c r="H30" s="41">
        <v>1000</v>
      </c>
      <c r="I30" s="10"/>
      <c r="J30" s="10"/>
      <c r="K30" s="10"/>
      <c r="L30" s="10"/>
      <c r="M30" s="10"/>
      <c r="N30" s="115"/>
      <c r="O30" s="10">
        <v>1000</v>
      </c>
      <c r="P30" s="10"/>
      <c r="Q30" s="10" t="s">
        <v>77</v>
      </c>
      <c r="R30" s="1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>
      <c r="A31" s="29">
        <v>7</v>
      </c>
      <c r="B31" s="29" t="s">
        <v>252</v>
      </c>
      <c r="C31" s="29"/>
      <c r="D31" s="29"/>
      <c r="E31" s="29">
        <v>1000</v>
      </c>
      <c r="F31" s="29"/>
      <c r="G31" s="29">
        <v>3000</v>
      </c>
      <c r="H31" s="68"/>
      <c r="I31" s="29"/>
      <c r="J31" s="29"/>
      <c r="K31" s="29"/>
      <c r="L31" s="329"/>
      <c r="M31" s="329"/>
      <c r="N31" s="30"/>
      <c r="O31" s="29">
        <v>4000</v>
      </c>
      <c r="P31" s="29">
        <v>1000</v>
      </c>
      <c r="Q31" s="63" t="s">
        <v>276</v>
      </c>
      <c r="R31" s="16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customHeight="1">
      <c r="A32" s="29">
        <v>8</v>
      </c>
      <c r="B32" s="29" t="s">
        <v>277</v>
      </c>
      <c r="C32" s="90"/>
      <c r="D32" s="90"/>
      <c r="E32" s="29">
        <v>2000</v>
      </c>
      <c r="F32" s="89"/>
      <c r="G32" s="29">
        <v>3000</v>
      </c>
      <c r="H32" s="87"/>
      <c r="I32" s="29" t="s">
        <v>278</v>
      </c>
      <c r="J32" s="29"/>
      <c r="K32" s="29"/>
      <c r="L32" s="329"/>
      <c r="M32" s="329"/>
      <c r="N32" s="30"/>
      <c r="O32" s="29">
        <v>5000</v>
      </c>
      <c r="P32" s="97"/>
      <c r="Q32" s="125"/>
      <c r="R32" s="16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>
      <c r="A33" s="29">
        <v>9</v>
      </c>
      <c r="B33" s="29" t="s">
        <v>147</v>
      </c>
      <c r="C33" s="90"/>
      <c r="D33" s="90"/>
      <c r="E33" s="29"/>
      <c r="F33" s="89"/>
      <c r="G33" s="29"/>
      <c r="H33" s="87"/>
      <c r="I33" s="29"/>
      <c r="J33" s="29"/>
      <c r="K33" s="29"/>
      <c r="L33" s="329"/>
      <c r="M33" s="329"/>
      <c r="N33" s="30"/>
      <c r="O33" s="74">
        <v>5000</v>
      </c>
      <c r="P33" s="97">
        <v>8000</v>
      </c>
      <c r="Q33" s="125" t="s">
        <v>279</v>
      </c>
      <c r="R33" s="16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customHeight="1">
      <c r="A34" s="29">
        <v>10</v>
      </c>
      <c r="B34" s="29" t="s">
        <v>280</v>
      </c>
      <c r="C34" s="90"/>
      <c r="D34" s="90"/>
      <c r="E34" s="29">
        <v>1000</v>
      </c>
      <c r="F34" s="89"/>
      <c r="G34" s="29"/>
      <c r="H34" s="87"/>
      <c r="I34" s="29"/>
      <c r="J34" s="29"/>
      <c r="K34" s="29"/>
      <c r="L34" s="329"/>
      <c r="M34" s="329"/>
      <c r="N34" s="30"/>
      <c r="O34" s="29">
        <v>1000</v>
      </c>
      <c r="P34" s="97"/>
      <c r="Q34" s="125"/>
      <c r="R34" s="16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>
      <c r="A35" s="29"/>
      <c r="B35" s="29"/>
      <c r="C35" s="90"/>
      <c r="D35" s="90"/>
      <c r="E35" s="29"/>
      <c r="F35" s="89"/>
      <c r="G35" s="29"/>
      <c r="H35" s="87"/>
      <c r="I35" s="29"/>
      <c r="J35" s="29"/>
      <c r="K35" s="29"/>
      <c r="L35" s="329"/>
      <c r="M35" s="329"/>
      <c r="N35" s="29"/>
      <c r="O35" s="29"/>
      <c r="P35" s="29"/>
      <c r="Q35" s="63"/>
      <c r="R35" s="10"/>
    </row>
    <row r="36" spans="1:32" ht="15.75" customHeight="1">
      <c r="A36" s="31"/>
      <c r="B36" s="33"/>
      <c r="C36" s="48">
        <f t="shared" ref="C36:D36" si="2">SUM(C25:C35)</f>
        <v>0</v>
      </c>
      <c r="D36" s="48">
        <f t="shared" si="2"/>
        <v>0</v>
      </c>
      <c r="E36" s="33">
        <f>SUM(E31:E35)</f>
        <v>4000</v>
      </c>
      <c r="F36" s="49">
        <f>SUM(F25:F35)</f>
        <v>0</v>
      </c>
      <c r="G36" s="33">
        <f t="shared" ref="G36:H36" si="3">SUM(G24:G35)</f>
        <v>6000</v>
      </c>
      <c r="H36" s="50">
        <f t="shared" si="3"/>
        <v>5300</v>
      </c>
      <c r="I36" s="33"/>
      <c r="J36" s="33">
        <f t="shared" ref="J36:K36" si="4">SUM(J25:J35)</f>
        <v>250</v>
      </c>
      <c r="K36" s="33">
        <f t="shared" si="4"/>
        <v>0</v>
      </c>
      <c r="L36" s="33"/>
      <c r="M36" s="33"/>
      <c r="N36" s="33"/>
      <c r="O36" s="33">
        <f>SUM(O24:O35)</f>
        <v>20550</v>
      </c>
      <c r="P36" s="33">
        <f>SUM(P25:P35)</f>
        <v>15300</v>
      </c>
      <c r="Q36" s="51">
        <f>B22+O36-P29-P31-P33</f>
        <v>38650</v>
      </c>
      <c r="R36" s="12">
        <f>SUM(R24:R35)</f>
        <v>0</v>
      </c>
    </row>
    <row r="37" spans="1:32" ht="15.75" customHeight="1">
      <c r="A37" s="317" t="s">
        <v>281</v>
      </c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28"/>
      <c r="M37" s="328"/>
      <c r="N37" s="318"/>
      <c r="O37" s="319"/>
      <c r="P37" s="1"/>
    </row>
    <row r="38" spans="1:32" ht="15.75" customHeight="1">
      <c r="A38" s="2" t="s">
        <v>1</v>
      </c>
      <c r="B38" s="3" t="s">
        <v>2</v>
      </c>
      <c r="C38" s="3" t="s">
        <v>3</v>
      </c>
      <c r="D38" s="3" t="s">
        <v>4</v>
      </c>
      <c r="E38" s="3" t="s">
        <v>228</v>
      </c>
      <c r="F38" s="4" t="s">
        <v>109</v>
      </c>
      <c r="G38" s="3" t="s">
        <v>7</v>
      </c>
      <c r="H38" s="3" t="s">
        <v>8</v>
      </c>
      <c r="I38" s="3" t="s">
        <v>8</v>
      </c>
      <c r="J38" s="3" t="s">
        <v>9</v>
      </c>
      <c r="K38" s="3" t="s">
        <v>10</v>
      </c>
      <c r="L38" s="3"/>
      <c r="M38" s="3"/>
      <c r="N38" s="3"/>
      <c r="O38" s="7" t="s">
        <v>11</v>
      </c>
      <c r="P38" s="8" t="s">
        <v>12</v>
      </c>
      <c r="Q38" s="40" t="s">
        <v>13</v>
      </c>
      <c r="R38" s="10" t="s">
        <v>14</v>
      </c>
    </row>
    <row r="39" spans="1:32" ht="15.75" customHeight="1">
      <c r="A39" s="10"/>
      <c r="B39" s="51">
        <v>38650</v>
      </c>
      <c r="C39" s="10"/>
      <c r="D39" s="10"/>
      <c r="E39" s="10"/>
      <c r="F39" s="10"/>
      <c r="G39" s="10"/>
      <c r="H39" s="14"/>
      <c r="I39" s="52"/>
      <c r="J39" s="10"/>
      <c r="K39" s="10"/>
      <c r="L39" s="332"/>
      <c r="M39" s="332"/>
      <c r="N39" s="320"/>
      <c r="O39" s="315"/>
      <c r="P39" s="315"/>
      <c r="Q39" s="315"/>
      <c r="R39" s="316"/>
    </row>
    <row r="40" spans="1:32" ht="15.75" customHeight="1">
      <c r="A40" s="10"/>
      <c r="B40" s="314" t="s">
        <v>16</v>
      </c>
      <c r="C40" s="315"/>
      <c r="D40" s="315"/>
      <c r="E40" s="315"/>
      <c r="F40" s="316"/>
      <c r="G40" s="10"/>
      <c r="H40" s="53"/>
      <c r="I40" s="10"/>
      <c r="J40" s="10"/>
      <c r="K40" s="10"/>
      <c r="L40" s="10"/>
      <c r="M40" s="10"/>
      <c r="N40" s="10"/>
      <c r="O40" s="10"/>
      <c r="P40" s="10"/>
      <c r="Q40" s="15"/>
      <c r="R40" s="10"/>
    </row>
    <row r="41" spans="1:32" ht="15.75" customHeight="1">
      <c r="A41" s="16">
        <v>1</v>
      </c>
      <c r="B41" s="15"/>
      <c r="C41" s="10"/>
      <c r="D41" s="24"/>
      <c r="E41" s="10">
        <v>1000</v>
      </c>
      <c r="F41" s="10"/>
      <c r="G41" s="10"/>
      <c r="H41" s="41"/>
      <c r="I41" s="10"/>
      <c r="J41" s="10"/>
      <c r="K41" s="10"/>
      <c r="L41" s="10"/>
      <c r="M41" s="10"/>
      <c r="N41" s="10"/>
      <c r="O41" s="10">
        <f t="shared" ref="O41:O47" si="5">SUM(D41:N41)</f>
        <v>1000</v>
      </c>
      <c r="P41" s="16"/>
      <c r="Q41" s="55"/>
      <c r="R41" s="16"/>
    </row>
    <row r="42" spans="1:32" ht="15.75" customHeight="1">
      <c r="A42" s="10">
        <v>2</v>
      </c>
      <c r="B42" s="10"/>
      <c r="C42" s="10"/>
      <c r="D42" s="10"/>
      <c r="E42" s="10">
        <v>1000</v>
      </c>
      <c r="F42" s="10"/>
      <c r="G42" s="10"/>
      <c r="H42" s="53"/>
      <c r="I42" s="10"/>
      <c r="J42" s="10"/>
      <c r="K42" s="10"/>
      <c r="L42" s="10"/>
      <c r="M42" s="10"/>
      <c r="N42" s="10"/>
      <c r="O42" s="10">
        <f t="shared" si="5"/>
        <v>1000</v>
      </c>
      <c r="P42" s="10">
        <v>8100</v>
      </c>
      <c r="Q42" s="55" t="s">
        <v>212</v>
      </c>
      <c r="R42" s="1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>
      <c r="A43" s="29">
        <v>3</v>
      </c>
      <c r="B43" s="29"/>
      <c r="C43" s="29"/>
      <c r="D43" s="29"/>
      <c r="E43" s="29">
        <v>1000</v>
      </c>
      <c r="F43" s="29"/>
      <c r="G43" s="29"/>
      <c r="H43" s="74"/>
      <c r="I43" s="74"/>
      <c r="J43" s="29"/>
      <c r="K43" s="30"/>
      <c r="L43" s="330"/>
      <c r="M43" s="330"/>
      <c r="N43" s="30"/>
      <c r="O43" s="29">
        <f t="shared" si="5"/>
        <v>1000</v>
      </c>
      <c r="P43" s="29"/>
      <c r="Q43" s="63"/>
      <c r="R43" s="10"/>
    </row>
    <row r="44" spans="1:32" ht="15.75" customHeight="1">
      <c r="A44" s="29">
        <v>4</v>
      </c>
      <c r="B44" s="29"/>
      <c r="C44" s="29"/>
      <c r="D44" s="29"/>
      <c r="E44" s="29">
        <v>1000</v>
      </c>
      <c r="F44" s="29"/>
      <c r="G44" s="29"/>
      <c r="H44" s="74"/>
      <c r="I44" s="74"/>
      <c r="J44" s="29"/>
      <c r="K44" s="30"/>
      <c r="L44" s="330"/>
      <c r="M44" s="330"/>
      <c r="N44" s="30"/>
      <c r="O44" s="29">
        <f t="shared" si="5"/>
        <v>1000</v>
      </c>
      <c r="P44" s="29"/>
      <c r="Q44" s="63"/>
      <c r="R44" s="29"/>
    </row>
    <row r="45" spans="1:32" ht="15.75" customHeight="1">
      <c r="A45" s="29">
        <v>5</v>
      </c>
      <c r="B45" s="29"/>
      <c r="C45" s="29"/>
      <c r="D45" s="29"/>
      <c r="E45" s="29">
        <v>1000</v>
      </c>
      <c r="F45" s="29"/>
      <c r="G45" s="29"/>
      <c r="H45" s="74"/>
      <c r="I45" s="74"/>
      <c r="J45" s="29"/>
      <c r="K45" s="30"/>
      <c r="L45" s="330"/>
      <c r="M45" s="330"/>
      <c r="N45" s="30"/>
      <c r="O45" s="29">
        <f t="shared" si="5"/>
        <v>1000</v>
      </c>
      <c r="P45" s="29"/>
      <c r="Q45" s="63"/>
      <c r="R45" s="29"/>
    </row>
    <row r="46" spans="1:32" ht="15.75" customHeight="1">
      <c r="A46" s="29">
        <v>6</v>
      </c>
      <c r="B46" s="29"/>
      <c r="C46" s="29"/>
      <c r="D46" s="29"/>
      <c r="E46" s="29">
        <v>1000</v>
      </c>
      <c r="F46" s="29"/>
      <c r="G46" s="29"/>
      <c r="H46" s="74"/>
      <c r="I46" s="74"/>
      <c r="J46" s="29"/>
      <c r="K46" s="30"/>
      <c r="L46" s="330"/>
      <c r="M46" s="330"/>
      <c r="N46" s="30"/>
      <c r="O46" s="29">
        <f t="shared" si="5"/>
        <v>1000</v>
      </c>
      <c r="P46" s="29"/>
      <c r="Q46" s="63"/>
      <c r="R46" s="29"/>
    </row>
    <row r="47" spans="1:32" ht="15.75" customHeight="1">
      <c r="A47" s="29">
        <v>7</v>
      </c>
      <c r="B47" s="29"/>
      <c r="C47" s="29"/>
      <c r="D47" s="29"/>
      <c r="E47" s="29">
        <v>1000</v>
      </c>
      <c r="F47" s="29"/>
      <c r="G47" s="29"/>
      <c r="H47" s="74"/>
      <c r="I47" s="74"/>
      <c r="J47" s="29"/>
      <c r="K47" s="30"/>
      <c r="L47" s="330"/>
      <c r="M47" s="330"/>
      <c r="N47" s="30"/>
      <c r="O47" s="29">
        <f t="shared" si="5"/>
        <v>1000</v>
      </c>
      <c r="P47" s="29"/>
      <c r="Q47" s="63"/>
      <c r="R47" s="29"/>
    </row>
    <row r="48" spans="1:32" ht="15.75" customHeight="1">
      <c r="A48" s="29">
        <v>8</v>
      </c>
      <c r="B48" s="29"/>
      <c r="C48" s="29"/>
      <c r="D48" s="29"/>
      <c r="E48" s="29">
        <v>1000</v>
      </c>
      <c r="F48" s="29"/>
      <c r="G48" s="29"/>
      <c r="H48" s="74"/>
      <c r="I48" s="74"/>
      <c r="J48" s="29"/>
      <c r="K48" s="30"/>
      <c r="L48" s="330"/>
      <c r="M48" s="330"/>
      <c r="N48" s="30"/>
      <c r="O48" s="29">
        <f t="shared" ref="O48:O53" si="6">SUM(E48:N48)</f>
        <v>1000</v>
      </c>
      <c r="P48" s="29"/>
      <c r="Q48" s="63"/>
      <c r="R48" s="29"/>
    </row>
    <row r="49" spans="1:32" ht="15.75" customHeight="1">
      <c r="A49" s="29">
        <v>9</v>
      </c>
      <c r="B49" s="29"/>
      <c r="C49" s="29"/>
      <c r="D49" s="29"/>
      <c r="E49" s="29">
        <v>1000</v>
      </c>
      <c r="F49" s="29"/>
      <c r="G49" s="29"/>
      <c r="H49" s="74"/>
      <c r="I49" s="74"/>
      <c r="J49" s="29"/>
      <c r="K49" s="30"/>
      <c r="L49" s="330"/>
      <c r="M49" s="330"/>
      <c r="N49" s="30"/>
      <c r="O49" s="29">
        <f t="shared" si="6"/>
        <v>1000</v>
      </c>
      <c r="P49" s="29"/>
      <c r="Q49" s="63"/>
      <c r="R49" s="29"/>
    </row>
    <row r="50" spans="1:32" ht="15.75" customHeight="1">
      <c r="A50" s="29">
        <v>10</v>
      </c>
      <c r="B50" s="29"/>
      <c r="C50" s="29"/>
      <c r="D50" s="29"/>
      <c r="E50" s="29">
        <v>1000</v>
      </c>
      <c r="F50" s="29"/>
      <c r="G50" s="29"/>
      <c r="H50" s="74"/>
      <c r="I50" s="74"/>
      <c r="J50" s="29"/>
      <c r="K50" s="30"/>
      <c r="L50" s="330"/>
      <c r="M50" s="330"/>
      <c r="N50" s="30"/>
      <c r="O50" s="29">
        <f t="shared" si="6"/>
        <v>1000</v>
      </c>
      <c r="P50" s="29"/>
      <c r="Q50" s="63"/>
      <c r="R50" s="29"/>
    </row>
    <row r="51" spans="1:32" ht="15.75" customHeight="1">
      <c r="A51" s="29">
        <v>11</v>
      </c>
      <c r="B51" s="29"/>
      <c r="C51" s="29"/>
      <c r="D51" s="29"/>
      <c r="E51" s="29">
        <v>1000</v>
      </c>
      <c r="F51" s="29"/>
      <c r="G51" s="29"/>
      <c r="H51" s="74"/>
      <c r="I51" s="74"/>
      <c r="J51" s="29"/>
      <c r="K51" s="30"/>
      <c r="L51" s="330"/>
      <c r="M51" s="330"/>
      <c r="N51" s="30"/>
      <c r="O51" s="29">
        <f t="shared" si="6"/>
        <v>1000</v>
      </c>
      <c r="P51" s="29"/>
      <c r="Q51" s="63"/>
      <c r="R51" s="29"/>
    </row>
    <row r="52" spans="1:32" ht="15.75" customHeight="1">
      <c r="A52" s="29">
        <v>12</v>
      </c>
      <c r="B52" s="29"/>
      <c r="C52" s="29"/>
      <c r="D52" s="29"/>
      <c r="E52" s="29">
        <v>2000</v>
      </c>
      <c r="F52" s="29"/>
      <c r="G52" s="29"/>
      <c r="H52" s="74"/>
      <c r="I52" s="74"/>
      <c r="J52" s="29"/>
      <c r="K52" s="30"/>
      <c r="L52" s="330"/>
      <c r="M52" s="330"/>
      <c r="N52" s="30"/>
      <c r="O52" s="29">
        <f t="shared" si="6"/>
        <v>2000</v>
      </c>
      <c r="P52" s="29"/>
      <c r="Q52" s="63"/>
      <c r="R52" s="29"/>
    </row>
    <row r="53" spans="1:32" ht="15.75" customHeight="1">
      <c r="A53" s="29">
        <v>13</v>
      </c>
      <c r="B53" s="29"/>
      <c r="C53" s="29"/>
      <c r="D53" s="29"/>
      <c r="E53" s="29">
        <v>500</v>
      </c>
      <c r="F53" s="29"/>
      <c r="G53" s="29"/>
      <c r="H53" s="74"/>
      <c r="I53" s="74"/>
      <c r="J53" s="29"/>
      <c r="K53" s="30"/>
      <c r="L53" s="330"/>
      <c r="M53" s="330"/>
      <c r="N53" s="30"/>
      <c r="O53" s="29">
        <f t="shared" si="6"/>
        <v>500</v>
      </c>
      <c r="P53" s="29"/>
      <c r="Q53" s="63"/>
      <c r="R53" s="29"/>
    </row>
    <row r="54" spans="1:32" ht="15.75" customHeight="1">
      <c r="A54" s="29">
        <v>14</v>
      </c>
      <c r="B54" s="10"/>
      <c r="C54" s="10"/>
      <c r="D54" s="10"/>
      <c r="E54" s="10"/>
      <c r="F54" s="10"/>
      <c r="G54" s="10"/>
      <c r="H54" s="41"/>
      <c r="I54" s="10"/>
      <c r="J54" s="29"/>
      <c r="K54" s="29"/>
      <c r="L54" s="329"/>
      <c r="M54" s="329"/>
      <c r="N54" s="30"/>
      <c r="O54" s="10"/>
      <c r="P54" s="16"/>
      <c r="Q54" s="55"/>
      <c r="R54" s="29"/>
    </row>
    <row r="55" spans="1:32" ht="15.75" customHeight="1">
      <c r="A55" s="29">
        <v>15</v>
      </c>
      <c r="B55" s="10"/>
      <c r="C55" s="29"/>
      <c r="D55" s="24"/>
      <c r="E55" s="10"/>
      <c r="F55" s="29"/>
      <c r="G55" s="29"/>
      <c r="H55" s="68"/>
      <c r="I55" s="29"/>
      <c r="J55" s="10"/>
      <c r="K55" s="30"/>
      <c r="L55" s="330"/>
      <c r="M55" s="330"/>
      <c r="N55" s="29"/>
      <c r="O55" s="29"/>
      <c r="P55" s="29"/>
      <c r="Q55" s="63"/>
      <c r="R55" s="29"/>
    </row>
    <row r="56" spans="1:32" ht="15.75" customHeight="1">
      <c r="A56" s="29"/>
      <c r="B56" s="29"/>
      <c r="C56" s="10"/>
      <c r="D56" s="10"/>
      <c r="E56" s="10"/>
      <c r="F56" s="41"/>
      <c r="G56" s="10"/>
      <c r="H56" s="41"/>
      <c r="I56" s="10"/>
      <c r="J56" s="10"/>
      <c r="K56" s="10"/>
      <c r="L56" s="10"/>
      <c r="M56" s="10"/>
      <c r="N56" s="121"/>
      <c r="O56" s="10"/>
      <c r="P56" s="29"/>
      <c r="Q56" s="63"/>
      <c r="R56" s="29"/>
    </row>
    <row r="57" spans="1:32" ht="15.75" customHeight="1">
      <c r="A57" s="10"/>
      <c r="B57" s="10"/>
      <c r="C57" s="10"/>
      <c r="D57" s="10"/>
      <c r="E57" s="10"/>
      <c r="F57" s="10"/>
      <c r="G57" s="10"/>
      <c r="H57" s="41"/>
      <c r="I57" s="52"/>
      <c r="J57" s="10"/>
      <c r="K57" s="10"/>
      <c r="L57" s="10"/>
      <c r="M57" s="10"/>
      <c r="N57" s="10"/>
      <c r="O57" s="10"/>
      <c r="P57" s="10"/>
      <c r="Q57" s="10"/>
      <c r="R57" s="29"/>
    </row>
    <row r="58" spans="1:32" ht="15.75" customHeight="1">
      <c r="A58" s="56"/>
      <c r="B58" s="57"/>
      <c r="C58" s="58">
        <f t="shared" ref="C58:E58" si="7">SUM(C41:C57)</f>
        <v>0</v>
      </c>
      <c r="D58" s="33">
        <f t="shared" si="7"/>
        <v>0</v>
      </c>
      <c r="E58" s="33">
        <f t="shared" si="7"/>
        <v>13500</v>
      </c>
      <c r="F58" s="33"/>
      <c r="G58" s="33">
        <f>SUM(G41:G57)</f>
        <v>0</v>
      </c>
      <c r="H58" s="35"/>
      <c r="I58" s="36">
        <f>SUM(I41:I57)</f>
        <v>0</v>
      </c>
      <c r="J58" s="33"/>
      <c r="K58" s="33">
        <f>SUM(K41:K57)</f>
        <v>0</v>
      </c>
      <c r="L58" s="33"/>
      <c r="M58" s="33"/>
      <c r="N58" s="33"/>
      <c r="O58" s="33">
        <f>SUM(D58:N58)</f>
        <v>13500</v>
      </c>
      <c r="P58" s="33">
        <f>SUM(P41:P57)</f>
        <v>8100</v>
      </c>
      <c r="Q58" s="51">
        <f>B39+O58-P42</f>
        <v>44050</v>
      </c>
      <c r="R58" s="10"/>
      <c r="S58" s="10"/>
      <c r="T58" s="10"/>
    </row>
    <row r="59" spans="1:32" ht="15.75" customHeight="1">
      <c r="A59" s="311" t="s">
        <v>282</v>
      </c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33"/>
      <c r="M59" s="333"/>
      <c r="N59" s="312"/>
      <c r="O59" s="313"/>
      <c r="P59" s="33"/>
      <c r="Q59" s="40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customHeight="1">
      <c r="A60" s="2" t="s">
        <v>1</v>
      </c>
      <c r="B60" s="3" t="s">
        <v>2</v>
      </c>
      <c r="C60" s="3" t="s">
        <v>3</v>
      </c>
      <c r="D60" s="3" t="s">
        <v>4</v>
      </c>
      <c r="E60" s="3" t="s">
        <v>36</v>
      </c>
      <c r="F60" s="4" t="s">
        <v>109</v>
      </c>
      <c r="G60" s="3" t="s">
        <v>7</v>
      </c>
      <c r="H60" s="3" t="s">
        <v>8</v>
      </c>
      <c r="I60" s="3" t="s">
        <v>8</v>
      </c>
      <c r="J60" s="3"/>
      <c r="K60" s="3"/>
      <c r="L60" s="3"/>
      <c r="M60" s="3"/>
      <c r="N60" s="3"/>
      <c r="O60" s="7" t="s">
        <v>11</v>
      </c>
      <c r="P60" s="8" t="s">
        <v>12</v>
      </c>
      <c r="Q60" s="40" t="s">
        <v>13</v>
      </c>
      <c r="R60" s="10" t="s">
        <v>14</v>
      </c>
    </row>
    <row r="61" spans="1:32" ht="15.75" customHeight="1">
      <c r="A61" s="10"/>
      <c r="B61" s="12">
        <v>44050</v>
      </c>
      <c r="C61" s="10"/>
      <c r="D61" s="10"/>
      <c r="E61" s="10"/>
      <c r="F61" s="10"/>
      <c r="G61" s="10"/>
      <c r="H61" s="14" t="s">
        <v>15</v>
      </c>
      <c r="I61" s="10"/>
      <c r="J61" s="10" t="s">
        <v>9</v>
      </c>
      <c r="K61" s="10"/>
      <c r="L61" s="332"/>
      <c r="M61" s="332"/>
      <c r="N61" s="320"/>
      <c r="O61" s="315"/>
      <c r="P61" s="315"/>
      <c r="Q61" s="315"/>
      <c r="R61" s="316"/>
    </row>
    <row r="62" spans="1:32" ht="15.75" customHeight="1">
      <c r="A62" s="16"/>
      <c r="B62" s="314" t="s">
        <v>272</v>
      </c>
      <c r="C62" s="315"/>
      <c r="D62" s="315"/>
      <c r="E62" s="315"/>
      <c r="F62" s="316"/>
      <c r="G62" s="10"/>
      <c r="H62" s="53"/>
      <c r="I62" s="10"/>
      <c r="J62" s="10"/>
      <c r="K62" s="10"/>
      <c r="L62" s="10"/>
      <c r="M62" s="10"/>
      <c r="N62" s="10"/>
      <c r="O62" s="10"/>
      <c r="P62" s="10"/>
      <c r="Q62" s="15"/>
      <c r="R62" s="10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>
      <c r="A63" s="10">
        <v>1</v>
      </c>
      <c r="B63" s="20" t="s">
        <v>283</v>
      </c>
      <c r="C63" s="29"/>
      <c r="D63" s="29"/>
      <c r="E63" s="29"/>
      <c r="F63" s="29"/>
      <c r="G63" s="29"/>
      <c r="H63" s="25">
        <v>650</v>
      </c>
      <c r="I63" s="24"/>
      <c r="J63" s="24"/>
      <c r="K63" s="29"/>
      <c r="L63" s="329"/>
      <c r="M63" s="329"/>
      <c r="N63" s="30"/>
      <c r="O63" s="29">
        <v>650</v>
      </c>
      <c r="P63" s="16"/>
      <c r="Q63" s="55"/>
      <c r="R63" s="16"/>
    </row>
    <row r="64" spans="1:32" ht="15.75" customHeight="1">
      <c r="A64" s="29">
        <v>2</v>
      </c>
      <c r="B64" s="20" t="s">
        <v>240</v>
      </c>
      <c r="C64" s="29"/>
      <c r="D64" s="29"/>
      <c r="E64" s="29"/>
      <c r="F64" s="29"/>
      <c r="G64" s="29"/>
      <c r="H64" s="68">
        <v>1000</v>
      </c>
      <c r="I64" s="29"/>
      <c r="J64" s="29"/>
      <c r="K64" s="10"/>
      <c r="L64" s="10"/>
      <c r="M64" s="10"/>
      <c r="N64" s="54"/>
      <c r="O64" s="10">
        <v>1000</v>
      </c>
      <c r="P64" s="10"/>
      <c r="Q64" s="15"/>
      <c r="R64" s="10"/>
    </row>
    <row r="65" spans="1:32" ht="15.75" customHeight="1">
      <c r="A65" s="29">
        <v>3</v>
      </c>
      <c r="B65" s="29" t="s">
        <v>165</v>
      </c>
      <c r="C65" s="29"/>
      <c r="D65" s="29"/>
      <c r="E65" s="29"/>
      <c r="F65" s="29"/>
      <c r="G65" s="29"/>
      <c r="H65" s="68">
        <v>1000</v>
      </c>
      <c r="I65" s="74"/>
      <c r="J65" s="29">
        <v>250</v>
      </c>
      <c r="K65" s="30"/>
      <c r="L65" s="330"/>
      <c r="M65" s="330"/>
      <c r="N65" s="30"/>
      <c r="O65" s="29">
        <v>1250</v>
      </c>
      <c r="P65" s="29"/>
      <c r="Q65" s="63"/>
      <c r="R65" s="10"/>
    </row>
    <row r="66" spans="1:32" ht="15.75" customHeight="1">
      <c r="A66" s="10">
        <v>4</v>
      </c>
      <c r="B66" s="10" t="s">
        <v>252</v>
      </c>
      <c r="C66" s="10"/>
      <c r="D66" s="10"/>
      <c r="E66" s="10">
        <v>1000</v>
      </c>
      <c r="F66" s="10"/>
      <c r="G66" s="10">
        <v>3000</v>
      </c>
      <c r="H66" s="41"/>
      <c r="I66" s="10"/>
      <c r="J66" s="29"/>
      <c r="K66" s="29"/>
      <c r="L66" s="329"/>
      <c r="M66" s="329"/>
      <c r="N66" s="30"/>
      <c r="O66" s="10">
        <v>4000</v>
      </c>
      <c r="P66" s="29"/>
      <c r="Q66" s="63"/>
      <c r="R66" s="29"/>
    </row>
    <row r="67" spans="1:32" ht="15.75" customHeight="1">
      <c r="A67" s="29">
        <v>5</v>
      </c>
      <c r="B67" s="10" t="s">
        <v>214</v>
      </c>
      <c r="C67" s="29"/>
      <c r="D67" s="24"/>
      <c r="E67" s="10"/>
      <c r="F67" s="29"/>
      <c r="G67" s="29"/>
      <c r="H67" s="68">
        <v>650</v>
      </c>
      <c r="I67" s="29"/>
      <c r="J67" s="10"/>
      <c r="K67" s="30"/>
      <c r="L67" s="330"/>
      <c r="M67" s="330"/>
      <c r="N67" s="29"/>
      <c r="O67" s="29">
        <v>650</v>
      </c>
      <c r="P67" s="29"/>
      <c r="Q67" s="63"/>
      <c r="R67" s="29"/>
    </row>
    <row r="68" spans="1:32" ht="15.75" customHeight="1">
      <c r="A68" s="29">
        <v>6</v>
      </c>
      <c r="B68" s="29" t="s">
        <v>284</v>
      </c>
      <c r="C68" s="29"/>
      <c r="D68" s="29"/>
      <c r="E68" s="29">
        <v>1000</v>
      </c>
      <c r="F68" s="29"/>
      <c r="G68" s="29">
        <v>3000</v>
      </c>
      <c r="H68" s="68"/>
      <c r="I68" s="29"/>
      <c r="J68" s="29"/>
      <c r="K68" s="29"/>
      <c r="L68" s="329"/>
      <c r="M68" s="329"/>
      <c r="N68" s="30"/>
      <c r="O68" s="29">
        <v>4000</v>
      </c>
      <c r="P68" s="29"/>
      <c r="Q68" s="63"/>
      <c r="R68" s="29"/>
    </row>
    <row r="69" spans="1:32" ht="15.75" customHeight="1">
      <c r="A69" s="29">
        <v>7</v>
      </c>
      <c r="B69" s="29" t="s">
        <v>285</v>
      </c>
      <c r="C69" s="29"/>
      <c r="D69" s="90"/>
      <c r="E69" s="29"/>
      <c r="F69" s="29"/>
      <c r="G69" s="29"/>
      <c r="H69" s="68">
        <v>1000</v>
      </c>
      <c r="I69" s="29"/>
      <c r="J69" s="10"/>
      <c r="K69" s="30"/>
      <c r="L69" s="330"/>
      <c r="M69" s="330"/>
      <c r="N69" s="30"/>
      <c r="O69" s="29">
        <v>1000</v>
      </c>
      <c r="P69" s="29"/>
      <c r="Q69" s="63"/>
      <c r="R69" s="29"/>
    </row>
    <row r="70" spans="1:32" ht="15.75" customHeight="1">
      <c r="A70" s="29">
        <v>8</v>
      </c>
      <c r="B70" s="29" t="s">
        <v>224</v>
      </c>
      <c r="C70" s="29"/>
      <c r="D70" s="90"/>
      <c r="E70" s="29">
        <v>1000</v>
      </c>
      <c r="F70" s="29"/>
      <c r="G70" s="29">
        <v>3000</v>
      </c>
      <c r="H70" s="68"/>
      <c r="I70" s="29"/>
      <c r="J70" s="10"/>
      <c r="K70" s="30"/>
      <c r="L70" s="330"/>
      <c r="M70" s="330"/>
      <c r="N70" s="30"/>
      <c r="O70" s="29">
        <v>4000</v>
      </c>
      <c r="P70" s="29"/>
      <c r="Q70" s="63"/>
      <c r="R70" s="29"/>
    </row>
    <row r="71" spans="1:32" ht="15.75" customHeight="1">
      <c r="A71" s="29">
        <v>9</v>
      </c>
      <c r="B71" s="29" t="s">
        <v>286</v>
      </c>
      <c r="C71" s="29"/>
      <c r="D71" s="90"/>
      <c r="E71" s="29">
        <v>1000</v>
      </c>
      <c r="F71" s="29"/>
      <c r="G71" s="29"/>
      <c r="H71" s="68"/>
      <c r="I71" s="29"/>
      <c r="J71" s="10"/>
      <c r="K71" s="30"/>
      <c r="L71" s="330"/>
      <c r="M71" s="330"/>
      <c r="N71" s="30"/>
      <c r="O71" s="29">
        <v>1000</v>
      </c>
      <c r="P71" s="29"/>
      <c r="Q71" s="63"/>
      <c r="R71" s="29"/>
    </row>
    <row r="72" spans="1:32" ht="15.75" customHeight="1">
      <c r="A72" s="29">
        <v>10</v>
      </c>
      <c r="B72" s="20" t="s">
        <v>236</v>
      </c>
      <c r="C72" s="21"/>
      <c r="D72" s="21"/>
      <c r="E72" s="22"/>
      <c r="F72" s="22"/>
      <c r="G72" s="24"/>
      <c r="H72" s="25">
        <v>1000</v>
      </c>
      <c r="I72" s="24"/>
      <c r="J72" s="24"/>
      <c r="K72" s="24"/>
      <c r="L72" s="334"/>
      <c r="M72" s="334"/>
      <c r="N72" s="103"/>
      <c r="O72" s="24">
        <v>1000</v>
      </c>
      <c r="P72" s="29"/>
      <c r="Q72" s="63"/>
      <c r="R72" s="29"/>
    </row>
    <row r="73" spans="1:32" ht="15.75" customHeight="1">
      <c r="A73" s="29">
        <v>11</v>
      </c>
      <c r="B73" s="200" t="s">
        <v>287</v>
      </c>
      <c r="C73" s="105"/>
      <c r="D73" s="105"/>
      <c r="E73" s="106">
        <v>1000</v>
      </c>
      <c r="F73" s="106"/>
      <c r="G73" s="90">
        <v>3000</v>
      </c>
      <c r="H73" s="87"/>
      <c r="I73" s="90"/>
      <c r="J73" s="90"/>
      <c r="K73" s="90"/>
      <c r="L73" s="334"/>
      <c r="M73" s="334"/>
      <c r="N73" s="103"/>
      <c r="O73" s="90">
        <v>4000</v>
      </c>
      <c r="P73" s="29"/>
      <c r="Q73" s="63"/>
      <c r="R73" s="29"/>
    </row>
    <row r="74" spans="1:32" ht="15.75" customHeight="1">
      <c r="A74" s="29"/>
      <c r="B74" s="29"/>
      <c r="C74" s="29"/>
      <c r="D74" s="29"/>
      <c r="E74" s="29"/>
      <c r="F74" s="66"/>
      <c r="G74" s="29"/>
      <c r="H74" s="68"/>
      <c r="I74" s="29"/>
      <c r="J74" s="29"/>
      <c r="K74" s="29"/>
      <c r="L74" s="329"/>
      <c r="M74" s="329"/>
      <c r="N74" s="29"/>
      <c r="O74" s="29"/>
      <c r="P74" s="29"/>
      <c r="Q74" s="63"/>
      <c r="R74" s="29"/>
    </row>
    <row r="75" spans="1:32" ht="15.75" customHeight="1">
      <c r="A75" s="31"/>
      <c r="B75" s="33"/>
      <c r="C75" s="33">
        <f t="shared" ref="C75:D75" si="8">SUM(C62:C74)</f>
        <v>0</v>
      </c>
      <c r="D75" s="33">
        <f t="shared" si="8"/>
        <v>0</v>
      </c>
      <c r="E75" s="33">
        <f>SUM(E66:E74)</f>
        <v>5000</v>
      </c>
      <c r="F75" s="34">
        <f t="shared" ref="F75:H75" si="9">SUM(F62:F74)</f>
        <v>0</v>
      </c>
      <c r="G75" s="33">
        <f t="shared" si="9"/>
        <v>12000</v>
      </c>
      <c r="H75" s="35">
        <f t="shared" si="9"/>
        <v>5300</v>
      </c>
      <c r="I75" s="33"/>
      <c r="J75" s="33">
        <f t="shared" ref="J75:K75" si="10">SUM(J62:J74)</f>
        <v>250</v>
      </c>
      <c r="K75" s="33">
        <f t="shared" si="10"/>
        <v>0</v>
      </c>
      <c r="L75" s="33"/>
      <c r="M75" s="33"/>
      <c r="N75" s="33"/>
      <c r="O75" s="33">
        <f>SUM(O63:O74)</f>
        <v>22550</v>
      </c>
      <c r="P75" s="33">
        <f>SUM(P62:P74)</f>
        <v>0</v>
      </c>
      <c r="Q75" s="51">
        <f>B61-P75+O75</f>
        <v>66600</v>
      </c>
      <c r="R75" s="3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</row>
    <row r="76" spans="1:32" ht="15.75" customHeight="1">
      <c r="A76" s="311" t="s">
        <v>288</v>
      </c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33"/>
      <c r="M76" s="333"/>
      <c r="N76" s="312"/>
      <c r="O76" s="313"/>
      <c r="P76" s="33"/>
      <c r="Q76" s="72"/>
      <c r="R76" s="73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ht="15.75" customHeight="1">
      <c r="A77" s="2" t="s">
        <v>1</v>
      </c>
      <c r="B77" s="3" t="s">
        <v>2</v>
      </c>
      <c r="C77" s="3" t="s">
        <v>3</v>
      </c>
      <c r="D77" s="3" t="s">
        <v>4</v>
      </c>
      <c r="E77" s="3" t="s">
        <v>36</v>
      </c>
      <c r="F77" s="4" t="s">
        <v>109</v>
      </c>
      <c r="G77" s="3" t="s">
        <v>7</v>
      </c>
      <c r="H77" s="3" t="s">
        <v>8</v>
      </c>
      <c r="I77" s="3" t="s">
        <v>8</v>
      </c>
      <c r="J77" s="3" t="s">
        <v>9</v>
      </c>
      <c r="K77" s="3" t="s">
        <v>10</v>
      </c>
      <c r="L77" s="3"/>
      <c r="M77" s="3"/>
      <c r="N77" s="3"/>
      <c r="O77" s="7" t="s">
        <v>11</v>
      </c>
      <c r="P77" s="8" t="s">
        <v>12</v>
      </c>
      <c r="Q77" s="40" t="s">
        <v>13</v>
      </c>
      <c r="R77" s="10" t="s">
        <v>14</v>
      </c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ht="15.75" customHeight="1">
      <c r="A78" s="10"/>
      <c r="B78" s="12">
        <v>66600</v>
      </c>
      <c r="C78" s="10"/>
      <c r="D78" s="10"/>
      <c r="E78" s="10"/>
      <c r="F78" s="10"/>
      <c r="G78" s="10"/>
      <c r="H78" s="14"/>
      <c r="I78" s="53"/>
      <c r="J78" s="10"/>
      <c r="K78" s="10"/>
      <c r="L78" s="332"/>
      <c r="M78" s="332"/>
      <c r="N78" s="320"/>
      <c r="O78" s="315"/>
      <c r="P78" s="315"/>
      <c r="Q78" s="315"/>
      <c r="R78" s="316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ht="15.75" customHeight="1">
      <c r="A79" s="10"/>
      <c r="B79" s="314" t="s">
        <v>289</v>
      </c>
      <c r="C79" s="315"/>
      <c r="D79" s="315"/>
      <c r="E79" s="315"/>
      <c r="F79" s="316"/>
      <c r="G79" s="10"/>
      <c r="H79" s="53"/>
      <c r="I79" s="10"/>
      <c r="J79" s="10"/>
      <c r="K79" s="10"/>
      <c r="L79" s="10"/>
      <c r="M79" s="10"/>
      <c r="N79" s="10"/>
      <c r="O79" s="10"/>
      <c r="P79" s="10"/>
      <c r="Q79" s="15"/>
      <c r="R79" s="10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ht="15.75" customHeight="1">
      <c r="A80" s="10"/>
      <c r="B80" s="70">
        <v>66600</v>
      </c>
      <c r="C80" s="70"/>
      <c r="D80" s="70"/>
      <c r="E80" s="70"/>
      <c r="F80" s="70"/>
      <c r="G80" s="10"/>
      <c r="H80" s="53"/>
      <c r="I80" s="10"/>
      <c r="J80" s="10"/>
      <c r="K80" s="10"/>
      <c r="L80" s="10"/>
      <c r="M80" s="10"/>
      <c r="N80" s="10"/>
      <c r="O80" s="10"/>
      <c r="P80" s="10"/>
      <c r="Q80" s="15"/>
      <c r="R80" s="10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ht="15.75" customHeight="1">
      <c r="A81" s="10">
        <v>1</v>
      </c>
      <c r="B81" s="29" t="s">
        <v>290</v>
      </c>
      <c r="C81" s="29"/>
      <c r="D81" s="29"/>
      <c r="E81" s="29">
        <v>2000</v>
      </c>
      <c r="F81" s="29"/>
      <c r="G81" s="29">
        <v>3000</v>
      </c>
      <c r="H81" s="68"/>
      <c r="I81" s="74"/>
      <c r="J81" s="29"/>
      <c r="K81" s="30"/>
      <c r="L81" s="330"/>
      <c r="M81" s="330"/>
      <c r="N81" s="30"/>
      <c r="O81" s="29">
        <v>5000</v>
      </c>
      <c r="P81" s="16"/>
      <c r="Q81" s="55"/>
      <c r="R81" s="16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ht="15.75" customHeight="1">
      <c r="A82" s="16">
        <v>2</v>
      </c>
      <c r="B82" s="10" t="s">
        <v>277</v>
      </c>
      <c r="C82" s="10"/>
      <c r="D82" s="10"/>
      <c r="E82" s="10">
        <v>1000</v>
      </c>
      <c r="F82" s="10"/>
      <c r="G82" s="10">
        <v>3000</v>
      </c>
      <c r="H82" s="41"/>
      <c r="I82" s="10"/>
      <c r="J82" s="29"/>
      <c r="K82" s="29"/>
      <c r="L82" s="329"/>
      <c r="M82" s="329"/>
      <c r="N82" s="30"/>
      <c r="O82" s="10">
        <v>4000</v>
      </c>
      <c r="P82" s="16"/>
      <c r="Q82" s="55"/>
      <c r="R82" s="16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ht="15.75" customHeight="1">
      <c r="A83" s="10">
        <v>3</v>
      </c>
      <c r="B83" s="10" t="s">
        <v>291</v>
      </c>
      <c r="C83" s="29"/>
      <c r="D83" s="24"/>
      <c r="E83" s="10">
        <v>1000</v>
      </c>
      <c r="F83" s="29"/>
      <c r="G83" s="29"/>
      <c r="H83" s="68"/>
      <c r="I83" s="29"/>
      <c r="J83" s="10"/>
      <c r="K83" s="30"/>
      <c r="L83" s="330"/>
      <c r="M83" s="330"/>
      <c r="N83" s="29"/>
      <c r="O83" s="29">
        <v>1000</v>
      </c>
      <c r="P83" s="10">
        <v>6500</v>
      </c>
      <c r="Q83" s="15" t="s">
        <v>292</v>
      </c>
      <c r="R83" s="10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ht="15.75" customHeight="1">
      <c r="A84" s="10">
        <v>4</v>
      </c>
      <c r="B84" s="20" t="s">
        <v>293</v>
      </c>
      <c r="C84" s="29"/>
      <c r="D84" s="29"/>
      <c r="E84" s="29">
        <v>1000</v>
      </c>
      <c r="F84" s="66"/>
      <c r="G84" s="29">
        <v>3000</v>
      </c>
      <c r="H84" s="68"/>
      <c r="I84" s="78"/>
      <c r="J84" s="29"/>
      <c r="K84" s="10"/>
      <c r="L84" s="10"/>
      <c r="M84" s="10"/>
      <c r="N84" s="54"/>
      <c r="O84" s="24">
        <v>4000</v>
      </c>
      <c r="P84" s="10"/>
      <c r="Q84" s="15"/>
      <c r="R84" s="10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ht="15.75" customHeight="1">
      <c r="A85" s="29">
        <v>5</v>
      </c>
      <c r="B85" s="10" t="s">
        <v>294</v>
      </c>
      <c r="C85" s="24"/>
      <c r="D85" s="24"/>
      <c r="E85" s="10">
        <v>1000</v>
      </c>
      <c r="F85" s="13"/>
      <c r="G85" s="10">
        <v>3000</v>
      </c>
      <c r="H85" s="68"/>
      <c r="I85" s="29"/>
      <c r="J85" s="29"/>
      <c r="K85" s="29"/>
      <c r="L85" s="329"/>
      <c r="M85" s="329"/>
      <c r="N85" s="30"/>
      <c r="O85" s="29">
        <v>4000</v>
      </c>
      <c r="P85" s="10">
        <v>4000</v>
      </c>
      <c r="Q85" s="15" t="s">
        <v>295</v>
      </c>
      <c r="R85" s="10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ht="15.75" customHeight="1">
      <c r="A86" s="29"/>
      <c r="B86" s="29"/>
      <c r="C86" s="90"/>
      <c r="D86" s="90"/>
      <c r="E86" s="29"/>
      <c r="F86" s="66"/>
      <c r="G86" s="29"/>
      <c r="H86" s="68"/>
      <c r="I86" s="78"/>
      <c r="J86" s="90"/>
      <c r="K86" s="29"/>
      <c r="L86" s="329"/>
      <c r="M86" s="329"/>
      <c r="N86" s="30"/>
      <c r="O86" s="90"/>
      <c r="P86" s="29"/>
      <c r="Q86" s="63"/>
      <c r="R86" s="29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1:32" ht="15.75" customHeight="1">
      <c r="A87" s="29"/>
      <c r="B87" s="29"/>
      <c r="C87" s="90"/>
      <c r="D87" s="90"/>
      <c r="E87" s="29"/>
      <c r="F87" s="66"/>
      <c r="G87" s="29"/>
      <c r="H87" s="68"/>
      <c r="I87" s="29"/>
      <c r="J87" s="90"/>
      <c r="K87" s="29"/>
      <c r="L87" s="329"/>
      <c r="M87" s="329"/>
      <c r="N87" s="30"/>
      <c r="O87" s="90"/>
      <c r="P87" s="29"/>
      <c r="Q87" s="63"/>
      <c r="R87" s="29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1:32" ht="15.75" customHeight="1">
      <c r="A88" s="31"/>
      <c r="B88" s="33"/>
      <c r="C88" s="48">
        <f t="shared" ref="C88:J88" si="11">SUM(C81:C87)</f>
        <v>0</v>
      </c>
      <c r="D88" s="48">
        <f t="shared" si="11"/>
        <v>0</v>
      </c>
      <c r="E88" s="33">
        <f t="shared" si="11"/>
        <v>6000</v>
      </c>
      <c r="F88" s="34">
        <f t="shared" si="11"/>
        <v>0</v>
      </c>
      <c r="G88" s="33">
        <f t="shared" si="11"/>
        <v>12000</v>
      </c>
      <c r="H88" s="35">
        <f t="shared" si="11"/>
        <v>0</v>
      </c>
      <c r="I88" s="80">
        <f t="shared" si="11"/>
        <v>0</v>
      </c>
      <c r="J88" s="48">
        <f t="shared" si="11"/>
        <v>0</v>
      </c>
      <c r="K88" s="33"/>
      <c r="L88" s="33"/>
      <c r="M88" s="33"/>
      <c r="N88" s="37"/>
      <c r="O88" s="48">
        <f>SUM(O80:O87)</f>
        <v>18000</v>
      </c>
      <c r="P88" s="33">
        <f>SUM(P80:P86)</f>
        <v>10500</v>
      </c>
      <c r="Q88" s="51">
        <f>B78+O88-P83-P85</f>
        <v>74100</v>
      </c>
      <c r="R88" s="81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1:32" ht="17.25" customHeight="1">
      <c r="A89" s="311" t="s">
        <v>296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33"/>
      <c r="M89" s="333"/>
      <c r="N89" s="312"/>
      <c r="O89" s="313"/>
      <c r="P89" s="33"/>
      <c r="Q89" s="6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50.25" customHeight="1">
      <c r="A90" s="2" t="s">
        <v>1</v>
      </c>
      <c r="B90" s="3" t="s">
        <v>2</v>
      </c>
      <c r="C90" s="3" t="s">
        <v>3</v>
      </c>
      <c r="D90" s="3" t="s">
        <v>4</v>
      </c>
      <c r="E90" s="3" t="s">
        <v>36</v>
      </c>
      <c r="F90" s="4" t="s">
        <v>109</v>
      </c>
      <c r="G90" s="3" t="s">
        <v>7</v>
      </c>
      <c r="H90" s="3" t="s">
        <v>8</v>
      </c>
      <c r="I90" s="3" t="s">
        <v>8</v>
      </c>
      <c r="J90" s="3" t="s">
        <v>9</v>
      </c>
      <c r="K90" s="3" t="s">
        <v>10</v>
      </c>
      <c r="L90" s="3"/>
      <c r="M90" s="3"/>
      <c r="N90" s="3"/>
      <c r="O90" s="7" t="s">
        <v>11</v>
      </c>
      <c r="P90" s="8" t="s">
        <v>12</v>
      </c>
      <c r="Q90" s="40" t="s">
        <v>13</v>
      </c>
      <c r="R90" s="7"/>
    </row>
    <row r="91" spans="1:32" ht="15.75" customHeight="1">
      <c r="A91" s="10"/>
      <c r="B91" s="12">
        <v>74100</v>
      </c>
      <c r="C91" s="10"/>
      <c r="D91" s="10"/>
      <c r="E91" s="10"/>
      <c r="F91" s="10"/>
      <c r="G91" s="10"/>
      <c r="H91" s="14" t="s">
        <v>15</v>
      </c>
      <c r="I91" s="53"/>
      <c r="J91" s="10"/>
      <c r="K91" s="10"/>
      <c r="L91" s="335"/>
      <c r="M91" s="335"/>
      <c r="N91" s="323"/>
      <c r="O91" s="324"/>
      <c r="P91" s="324"/>
      <c r="Q91" s="324"/>
      <c r="R91" s="325"/>
    </row>
    <row r="92" spans="1:32" ht="15.75" customHeight="1">
      <c r="A92" s="10"/>
      <c r="B92" s="314" t="s">
        <v>272</v>
      </c>
      <c r="C92" s="315"/>
      <c r="D92" s="315"/>
      <c r="E92" s="315"/>
      <c r="F92" s="316"/>
      <c r="G92" s="10"/>
      <c r="H92" s="53"/>
      <c r="I92" s="10"/>
      <c r="J92" s="10"/>
      <c r="K92" s="10"/>
      <c r="L92" s="10"/>
      <c r="M92" s="10"/>
      <c r="N92" s="10"/>
      <c r="O92" s="10"/>
      <c r="P92" s="10"/>
      <c r="Q92" s="15"/>
      <c r="R92" s="10"/>
    </row>
    <row r="93" spans="1:32" ht="15.75" customHeight="1">
      <c r="A93" s="10">
        <v>1</v>
      </c>
      <c r="B93" s="27" t="s">
        <v>297</v>
      </c>
      <c r="C93" s="70"/>
      <c r="D93" s="70"/>
      <c r="E93" s="70"/>
      <c r="F93" s="70"/>
      <c r="G93" s="10"/>
      <c r="H93" s="19">
        <v>1000</v>
      </c>
      <c r="I93" s="10"/>
      <c r="J93" s="10"/>
      <c r="K93" s="10"/>
      <c r="L93" s="10"/>
      <c r="M93" s="10"/>
      <c r="N93" s="10"/>
      <c r="O93" s="10">
        <v>1000</v>
      </c>
      <c r="P93" s="10"/>
      <c r="Q93" s="15"/>
      <c r="R93" s="10"/>
    </row>
    <row r="94" spans="1:32" ht="15.75" customHeight="1">
      <c r="A94" s="16">
        <v>2</v>
      </c>
      <c r="B94" s="29" t="s">
        <v>233</v>
      </c>
      <c r="C94" s="29"/>
      <c r="D94" s="29"/>
      <c r="E94" s="29"/>
      <c r="F94" s="29"/>
      <c r="G94" s="29"/>
      <c r="H94" s="68">
        <v>650</v>
      </c>
      <c r="I94" s="74"/>
      <c r="J94" s="29"/>
      <c r="K94" s="30"/>
      <c r="L94" s="330"/>
      <c r="M94" s="330"/>
      <c r="N94" s="30"/>
      <c r="O94" s="29">
        <v>650</v>
      </c>
      <c r="P94" s="16"/>
      <c r="Q94" s="55"/>
      <c r="R94" s="16"/>
      <c r="S94" s="11" t="s">
        <v>34</v>
      </c>
    </row>
    <row r="95" spans="1:32" ht="15.75" customHeight="1">
      <c r="A95" s="10">
        <v>3</v>
      </c>
      <c r="B95" s="10" t="s">
        <v>235</v>
      </c>
      <c r="C95" s="10"/>
      <c r="D95" s="10"/>
      <c r="E95" s="10"/>
      <c r="F95" s="10"/>
      <c r="G95" s="10"/>
      <c r="H95" s="41">
        <v>1000</v>
      </c>
      <c r="I95" s="10"/>
      <c r="J95" s="10"/>
      <c r="K95" s="10"/>
      <c r="L95" s="10"/>
      <c r="M95" s="10"/>
      <c r="N95" s="115"/>
      <c r="O95" s="10">
        <v>1000</v>
      </c>
      <c r="P95" s="10"/>
      <c r="Q95" s="15"/>
      <c r="R95" s="10"/>
    </row>
    <row r="96" spans="1:32" ht="15.75" customHeight="1">
      <c r="A96" s="29">
        <v>4</v>
      </c>
      <c r="B96" s="10" t="s">
        <v>240</v>
      </c>
      <c r="C96" s="10"/>
      <c r="D96" s="10"/>
      <c r="E96" s="10"/>
      <c r="F96" s="10"/>
      <c r="G96" s="10"/>
      <c r="H96" s="41">
        <v>1000</v>
      </c>
      <c r="I96" s="10"/>
      <c r="J96" s="29"/>
      <c r="K96" s="29"/>
      <c r="L96" s="329"/>
      <c r="M96" s="329"/>
      <c r="N96" s="30"/>
      <c r="O96" s="10">
        <v>1000</v>
      </c>
      <c r="P96" s="29"/>
      <c r="Q96" s="63"/>
      <c r="R96" s="10"/>
    </row>
    <row r="97" spans="1:18" ht="15.75" customHeight="1">
      <c r="A97" s="29">
        <v>5</v>
      </c>
      <c r="B97" s="29" t="s">
        <v>252</v>
      </c>
      <c r="C97" s="29"/>
      <c r="D97" s="29"/>
      <c r="E97" s="29">
        <v>1000</v>
      </c>
      <c r="F97" s="68"/>
      <c r="G97" s="29">
        <v>3000</v>
      </c>
      <c r="H97" s="68"/>
      <c r="I97" s="78"/>
      <c r="J97" s="29"/>
      <c r="K97" s="29"/>
      <c r="L97" s="329"/>
      <c r="M97" s="329"/>
      <c r="N97" s="30"/>
      <c r="O97" s="29">
        <v>4000</v>
      </c>
      <c r="P97" s="29"/>
      <c r="Q97" s="63"/>
      <c r="R97" s="10"/>
    </row>
    <row r="98" spans="1:18" ht="15.75" customHeight="1">
      <c r="A98" s="29">
        <v>6</v>
      </c>
      <c r="B98" s="29" t="s">
        <v>286</v>
      </c>
      <c r="C98" s="29"/>
      <c r="D98" s="29"/>
      <c r="E98" s="29">
        <v>1000</v>
      </c>
      <c r="F98" s="66"/>
      <c r="G98" s="29">
        <v>3000</v>
      </c>
      <c r="H98" s="68"/>
      <c r="I98" s="29"/>
      <c r="J98" s="29"/>
      <c r="K98" s="29"/>
      <c r="L98" s="329"/>
      <c r="M98" s="329"/>
      <c r="N98" s="30"/>
      <c r="O98" s="29">
        <v>4000</v>
      </c>
      <c r="P98" s="29"/>
      <c r="Q98" s="63"/>
      <c r="R98" s="10"/>
    </row>
    <row r="99" spans="1:18" ht="15.75" customHeight="1">
      <c r="A99" s="29">
        <v>7</v>
      </c>
      <c r="B99" s="29" t="s">
        <v>236</v>
      </c>
      <c r="C99" s="29"/>
      <c r="D99" s="29"/>
      <c r="E99" s="29"/>
      <c r="F99" s="29"/>
      <c r="G99" s="29"/>
      <c r="H99" s="74">
        <v>1000</v>
      </c>
      <c r="I99" s="29"/>
      <c r="J99" s="29"/>
      <c r="K99" s="29"/>
      <c r="L99" s="329"/>
      <c r="M99" s="329"/>
      <c r="N99" s="54"/>
      <c r="O99" s="29">
        <v>1000</v>
      </c>
      <c r="P99" s="29"/>
      <c r="Q99" s="63"/>
      <c r="R99" s="10"/>
    </row>
    <row r="100" spans="1:18" ht="15.75" customHeight="1">
      <c r="A100" s="29">
        <v>8</v>
      </c>
      <c r="B100" s="29" t="s">
        <v>165</v>
      </c>
      <c r="C100" s="29"/>
      <c r="D100" s="29"/>
      <c r="E100" s="29"/>
      <c r="F100" s="68"/>
      <c r="G100" s="29"/>
      <c r="H100" s="68">
        <v>1000</v>
      </c>
      <c r="I100" s="29"/>
      <c r="J100" s="29">
        <v>250</v>
      </c>
      <c r="K100" s="29"/>
      <c r="L100" s="329"/>
      <c r="M100" s="329"/>
      <c r="N100" s="30"/>
      <c r="O100" s="29">
        <v>1250</v>
      </c>
      <c r="P100" s="29"/>
      <c r="Q100" s="63"/>
      <c r="R100" s="29"/>
    </row>
    <row r="101" spans="1:18" ht="15.75" customHeight="1">
      <c r="A101" s="29">
        <v>9</v>
      </c>
      <c r="B101" s="29" t="s">
        <v>214</v>
      </c>
      <c r="C101" s="29"/>
      <c r="D101" s="29"/>
      <c r="E101" s="29"/>
      <c r="F101" s="68"/>
      <c r="G101" s="29"/>
      <c r="H101" s="68">
        <v>650</v>
      </c>
      <c r="I101" s="29"/>
      <c r="J101" s="29"/>
      <c r="K101" s="29"/>
      <c r="L101" s="329"/>
      <c r="M101" s="329"/>
      <c r="N101" s="30"/>
      <c r="O101" s="29">
        <v>650</v>
      </c>
      <c r="P101" s="29"/>
      <c r="Q101" s="63"/>
      <c r="R101" s="29"/>
    </row>
    <row r="102" spans="1:18" ht="15.75" customHeight="1">
      <c r="A102" s="29">
        <v>10</v>
      </c>
      <c r="B102" s="29" t="s">
        <v>287</v>
      </c>
      <c r="C102" s="29"/>
      <c r="D102" s="29"/>
      <c r="E102" s="29">
        <v>1000</v>
      </c>
      <c r="F102" s="68"/>
      <c r="G102" s="29">
        <v>3000</v>
      </c>
      <c r="H102" s="68"/>
      <c r="I102" s="29"/>
      <c r="J102" s="29"/>
      <c r="K102" s="29"/>
      <c r="L102" s="329"/>
      <c r="M102" s="329"/>
      <c r="N102" s="30"/>
      <c r="O102" s="29">
        <v>4000</v>
      </c>
      <c r="P102" s="29"/>
      <c r="Q102" s="63"/>
      <c r="R102" s="29"/>
    </row>
    <row r="103" spans="1:18" ht="15.75" customHeight="1">
      <c r="A103" s="29">
        <v>11</v>
      </c>
      <c r="B103" s="29" t="s">
        <v>298</v>
      </c>
      <c r="C103" s="29"/>
      <c r="D103" s="29"/>
      <c r="E103" s="29">
        <v>1600</v>
      </c>
      <c r="F103" s="68"/>
      <c r="G103" s="29"/>
      <c r="H103" s="68"/>
      <c r="I103" s="29"/>
      <c r="J103" s="29"/>
      <c r="K103" s="29"/>
      <c r="L103" s="329"/>
      <c r="M103" s="329"/>
      <c r="N103" s="30"/>
      <c r="O103" s="29">
        <v>1600</v>
      </c>
      <c r="P103" s="29"/>
      <c r="Q103" s="63"/>
      <c r="R103" s="29"/>
    </row>
    <row r="104" spans="1:18" ht="15.75" customHeight="1">
      <c r="A104" s="29"/>
      <c r="B104" s="29"/>
      <c r="C104" s="29"/>
      <c r="D104" s="29"/>
      <c r="E104" s="29"/>
      <c r="F104" s="68"/>
      <c r="G104" s="29"/>
      <c r="H104" s="68"/>
      <c r="I104" s="29"/>
      <c r="J104" s="29"/>
      <c r="K104" s="29"/>
      <c r="L104" s="329"/>
      <c r="M104" s="329"/>
      <c r="N104" s="29"/>
      <c r="O104" s="29"/>
      <c r="P104" s="29"/>
      <c r="Q104" s="63"/>
      <c r="R104" s="29"/>
    </row>
    <row r="105" spans="1:18" ht="15.75" customHeight="1">
      <c r="A105" s="31"/>
      <c r="B105" s="33"/>
      <c r="C105" s="33"/>
      <c r="D105" s="33">
        <f>SUM(D94:D99)</f>
        <v>0</v>
      </c>
      <c r="E105" s="33">
        <f>SUM(E96:E104)</f>
        <v>4600</v>
      </c>
      <c r="F105" s="35"/>
      <c r="G105" s="33">
        <f>SUM(G97:G104)</f>
        <v>9000</v>
      </c>
      <c r="H105" s="35">
        <f>SUM(H93:H104)</f>
        <v>6300</v>
      </c>
      <c r="I105" s="80">
        <f>SUM(I94:I104)</f>
        <v>0</v>
      </c>
      <c r="J105" s="33">
        <v>250</v>
      </c>
      <c r="K105" s="33">
        <f>SUM(K94:K99)</f>
        <v>0</v>
      </c>
      <c r="L105" s="33"/>
      <c r="M105" s="33"/>
      <c r="N105" s="33"/>
      <c r="O105" s="33">
        <f>SUM(O93:O104)</f>
        <v>20150</v>
      </c>
      <c r="P105" s="33">
        <f>SUM(P94:P99)</f>
        <v>0</v>
      </c>
      <c r="Q105" s="51">
        <f>B91+O105</f>
        <v>94250</v>
      </c>
      <c r="R105" s="10">
        <f>SUM(R94:R99)</f>
        <v>0</v>
      </c>
    </row>
    <row r="106" spans="1:18" ht="15.75" customHeight="1">
      <c r="A106" s="317" t="s">
        <v>299</v>
      </c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  <c r="L106" s="328"/>
      <c r="M106" s="328"/>
      <c r="N106" s="318"/>
      <c r="O106" s="319"/>
      <c r="P106" s="8"/>
      <c r="Q106" s="82" t="s">
        <v>34</v>
      </c>
      <c r="R106" s="10"/>
    </row>
    <row r="107" spans="1:18" ht="48" customHeight="1">
      <c r="A107" s="2" t="s">
        <v>1</v>
      </c>
      <c r="B107" s="3" t="s">
        <v>2</v>
      </c>
      <c r="C107" s="3" t="s">
        <v>3</v>
      </c>
      <c r="D107" s="3" t="s">
        <v>4</v>
      </c>
      <c r="E107" s="3" t="s">
        <v>108</v>
      </c>
      <c r="F107" s="3" t="s">
        <v>228</v>
      </c>
      <c r="G107" s="3" t="s">
        <v>7</v>
      </c>
      <c r="H107" s="3" t="s">
        <v>8</v>
      </c>
      <c r="I107" s="3" t="s">
        <v>8</v>
      </c>
      <c r="J107" s="3" t="s">
        <v>9</v>
      </c>
      <c r="K107" s="3" t="s">
        <v>10</v>
      </c>
      <c r="L107" s="3"/>
      <c r="M107" s="3"/>
      <c r="N107" s="3"/>
      <c r="O107" s="7" t="s">
        <v>11</v>
      </c>
      <c r="P107" s="8" t="s">
        <v>12</v>
      </c>
      <c r="Q107" s="40" t="s">
        <v>13</v>
      </c>
      <c r="R107" s="10" t="s">
        <v>14</v>
      </c>
    </row>
    <row r="108" spans="1:18" ht="21.75" hidden="1" customHeight="1">
      <c r="A108" s="10"/>
      <c r="B108" s="12">
        <v>23445</v>
      </c>
      <c r="C108" s="10"/>
      <c r="D108" s="10"/>
      <c r="E108" s="10"/>
      <c r="F108" s="10"/>
      <c r="G108" s="10"/>
      <c r="H108" s="14" t="s">
        <v>15</v>
      </c>
      <c r="I108" s="52"/>
      <c r="J108" s="10" t="s">
        <v>33</v>
      </c>
      <c r="K108" s="10"/>
      <c r="L108" s="332"/>
      <c r="M108" s="332"/>
      <c r="N108" s="320"/>
      <c r="O108" s="315"/>
      <c r="P108" s="315"/>
      <c r="Q108" s="315"/>
      <c r="R108" s="316"/>
    </row>
    <row r="109" spans="1:18" ht="15.75" hidden="1" customHeight="1">
      <c r="A109" s="29"/>
      <c r="B109" s="314" t="s">
        <v>102</v>
      </c>
      <c r="C109" s="315"/>
      <c r="D109" s="315"/>
      <c r="E109" s="315"/>
      <c r="F109" s="316"/>
      <c r="G109" s="10"/>
      <c r="H109" s="74"/>
      <c r="I109" s="10"/>
      <c r="J109" s="12"/>
      <c r="K109" s="12"/>
      <c r="L109" s="12"/>
      <c r="M109" s="12"/>
      <c r="N109" s="12"/>
      <c r="O109" s="10"/>
      <c r="P109" s="10"/>
      <c r="Q109" s="15"/>
      <c r="R109" s="10"/>
    </row>
    <row r="110" spans="1:18" ht="15.75" hidden="1" customHeight="1">
      <c r="A110" s="29"/>
      <c r="B110" s="70"/>
      <c r="C110" s="70"/>
      <c r="D110" s="83"/>
      <c r="E110" s="70"/>
      <c r="F110" s="84"/>
      <c r="G110" s="10"/>
      <c r="H110" s="74"/>
      <c r="I110" s="10"/>
      <c r="J110" s="12"/>
      <c r="K110" s="12"/>
      <c r="L110" s="12"/>
      <c r="M110" s="12"/>
      <c r="N110" s="85" t="s">
        <v>34</v>
      </c>
      <c r="O110" s="10"/>
      <c r="P110" s="10"/>
      <c r="Q110" s="15"/>
      <c r="R110" s="10"/>
    </row>
    <row r="111" spans="1:18" ht="15.75" hidden="1" customHeight="1">
      <c r="A111" s="10">
        <v>1</v>
      </c>
      <c r="B111" s="10" t="s">
        <v>103</v>
      </c>
      <c r="C111" s="10"/>
      <c r="D111" s="10"/>
      <c r="E111" s="10"/>
      <c r="F111" s="13"/>
      <c r="G111" s="10"/>
      <c r="H111" s="41"/>
      <c r="I111" s="10"/>
      <c r="J111" s="10"/>
      <c r="K111" s="10"/>
      <c r="L111" s="10"/>
      <c r="M111" s="10"/>
      <c r="N111" s="54"/>
      <c r="O111" s="10">
        <v>0</v>
      </c>
      <c r="P111" s="10">
        <v>30500</v>
      </c>
      <c r="Q111" s="10" t="s">
        <v>104</v>
      </c>
      <c r="R111" s="10"/>
    </row>
    <row r="112" spans="1:18" ht="15.75" customHeight="1">
      <c r="A112" s="10"/>
      <c r="B112" s="111">
        <v>94250</v>
      </c>
      <c r="C112" s="10"/>
      <c r="D112" s="10"/>
      <c r="E112" s="10"/>
      <c r="F112" s="13"/>
      <c r="G112" s="10"/>
      <c r="H112" s="14"/>
      <c r="I112" s="53"/>
      <c r="J112" s="10"/>
      <c r="K112" s="10"/>
      <c r="L112" s="329"/>
      <c r="M112" s="329"/>
      <c r="N112" s="30"/>
      <c r="O112" s="10"/>
      <c r="P112" s="10"/>
      <c r="Q112" s="10"/>
      <c r="R112" s="10"/>
    </row>
    <row r="113" spans="1:32" ht="15.75" customHeight="1">
      <c r="A113" s="10"/>
      <c r="B113" s="314"/>
      <c r="C113" s="315"/>
      <c r="D113" s="315"/>
      <c r="E113" s="315"/>
      <c r="F113" s="316"/>
      <c r="G113" s="10"/>
      <c r="H113" s="41"/>
      <c r="I113" s="10"/>
      <c r="J113" s="30"/>
      <c r="K113" s="10"/>
      <c r="L113" s="329"/>
      <c r="M113" s="329"/>
      <c r="N113" s="30"/>
      <c r="O113" s="10"/>
      <c r="P113" s="10"/>
      <c r="Q113" s="10"/>
      <c r="R113" s="10"/>
    </row>
    <row r="114" spans="1:32" ht="15.75" customHeight="1">
      <c r="A114" s="10">
        <v>1</v>
      </c>
      <c r="B114" s="29"/>
      <c r="C114" s="10"/>
      <c r="D114" s="10"/>
      <c r="E114" s="10"/>
      <c r="F114" s="10">
        <v>900</v>
      </c>
      <c r="G114" s="10"/>
      <c r="H114" s="41"/>
      <c r="I114" s="10"/>
      <c r="J114" s="30"/>
      <c r="K114" s="10"/>
      <c r="L114" s="329"/>
      <c r="M114" s="329"/>
      <c r="N114" s="30"/>
      <c r="O114" s="10">
        <v>900</v>
      </c>
      <c r="P114" s="10">
        <v>16450</v>
      </c>
      <c r="Q114" s="10" t="s">
        <v>212</v>
      </c>
      <c r="R114" s="10"/>
    </row>
    <row r="115" spans="1:32" ht="15.75" customHeight="1">
      <c r="A115" s="16">
        <v>2</v>
      </c>
      <c r="B115" s="97"/>
      <c r="C115" s="16"/>
      <c r="D115" s="16"/>
      <c r="E115" s="16"/>
      <c r="F115" s="16">
        <v>1000</v>
      </c>
      <c r="G115" s="16"/>
      <c r="H115" s="64"/>
      <c r="I115" s="127"/>
      <c r="J115" s="124"/>
      <c r="K115" s="16"/>
      <c r="L115" s="97"/>
      <c r="M115" s="97"/>
      <c r="N115" s="124"/>
      <c r="O115" s="16">
        <v>1000</v>
      </c>
      <c r="P115" s="16"/>
      <c r="Q115" s="16"/>
      <c r="R115" s="16"/>
      <c r="S115" s="16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>
      <c r="A116" s="10">
        <v>3</v>
      </c>
      <c r="B116" s="29"/>
      <c r="C116" s="10"/>
      <c r="D116" s="10"/>
      <c r="E116" s="10"/>
      <c r="F116" s="10">
        <v>1000</v>
      </c>
      <c r="G116" s="29"/>
      <c r="H116" s="68"/>
      <c r="I116" s="29"/>
      <c r="J116" s="29"/>
      <c r="K116" s="10"/>
      <c r="L116" s="10"/>
      <c r="M116" s="10"/>
      <c r="N116" s="54"/>
      <c r="O116" s="10">
        <v>1000</v>
      </c>
      <c r="P116" s="10"/>
      <c r="Q116" s="10"/>
      <c r="R116" s="10"/>
    </row>
    <row r="117" spans="1:32" ht="15.75" customHeight="1">
      <c r="A117" s="29">
        <v>4</v>
      </c>
      <c r="B117" s="29"/>
      <c r="C117" s="29"/>
      <c r="D117" s="29"/>
      <c r="E117" s="29"/>
      <c r="F117" s="29">
        <v>1000</v>
      </c>
      <c r="G117" s="29"/>
      <c r="H117" s="68"/>
      <c r="I117" s="29"/>
      <c r="J117" s="29"/>
      <c r="K117" s="29"/>
      <c r="L117" s="329"/>
      <c r="M117" s="329"/>
      <c r="N117" s="30"/>
      <c r="O117" s="29">
        <v>1000</v>
      </c>
      <c r="P117" s="10"/>
      <c r="Q117" s="10"/>
      <c r="R117" s="10"/>
    </row>
    <row r="118" spans="1:32" ht="15.75" customHeight="1">
      <c r="A118" s="29">
        <v>5</v>
      </c>
      <c r="B118" s="29"/>
      <c r="C118" s="29"/>
      <c r="D118" s="29"/>
      <c r="E118" s="29"/>
      <c r="F118" s="29">
        <v>1000</v>
      </c>
      <c r="G118" s="29"/>
      <c r="H118" s="68"/>
      <c r="I118" s="29"/>
      <c r="J118" s="29"/>
      <c r="K118" s="29"/>
      <c r="L118" s="329"/>
      <c r="M118" s="329"/>
      <c r="N118" s="30"/>
      <c r="O118" s="29">
        <v>1000</v>
      </c>
      <c r="P118" s="10"/>
      <c r="Q118" s="10"/>
      <c r="R118" s="10"/>
    </row>
    <row r="119" spans="1:32" ht="15.75" customHeight="1">
      <c r="A119" s="29">
        <v>6</v>
      </c>
      <c r="B119" s="29"/>
      <c r="C119" s="29"/>
      <c r="D119" s="29"/>
      <c r="E119" s="29"/>
      <c r="F119" s="29">
        <v>1000</v>
      </c>
      <c r="G119" s="29"/>
      <c r="H119" s="68"/>
      <c r="I119" s="29"/>
      <c r="J119" s="29"/>
      <c r="K119" s="29"/>
      <c r="L119" s="329"/>
      <c r="M119" s="329"/>
      <c r="N119" s="30"/>
      <c r="O119" s="29">
        <v>1000</v>
      </c>
      <c r="P119" s="10"/>
      <c r="Q119" s="10"/>
      <c r="R119" s="10"/>
    </row>
    <row r="120" spans="1:32" ht="15.75" customHeight="1">
      <c r="A120" s="29">
        <v>7</v>
      </c>
      <c r="B120" s="29"/>
      <c r="C120" s="29"/>
      <c r="D120" s="29"/>
      <c r="E120" s="29"/>
      <c r="F120" s="29">
        <v>1500</v>
      </c>
      <c r="G120" s="29"/>
      <c r="H120" s="68"/>
      <c r="I120" s="29"/>
      <c r="J120" s="29"/>
      <c r="K120" s="29"/>
      <c r="L120" s="329"/>
      <c r="M120" s="329"/>
      <c r="N120" s="30"/>
      <c r="O120" s="29">
        <v>1500</v>
      </c>
      <c r="P120" s="10"/>
      <c r="Q120" s="10"/>
      <c r="R120" s="10"/>
    </row>
    <row r="121" spans="1:32" ht="15.75" customHeight="1">
      <c r="A121" s="29">
        <v>8</v>
      </c>
      <c r="B121" s="29"/>
      <c r="C121" s="29"/>
      <c r="D121" s="29"/>
      <c r="E121" s="29"/>
      <c r="F121" s="29">
        <v>1000</v>
      </c>
      <c r="G121" s="29"/>
      <c r="H121" s="68"/>
      <c r="I121" s="29"/>
      <c r="J121" s="29"/>
      <c r="K121" s="29"/>
      <c r="L121" s="329"/>
      <c r="M121" s="329"/>
      <c r="N121" s="30"/>
      <c r="O121" s="29">
        <f t="shared" ref="O121:O123" si="12">SUM(F121:N121)</f>
        <v>1000</v>
      </c>
      <c r="P121" s="10"/>
      <c r="Q121" s="10"/>
      <c r="R121" s="10"/>
    </row>
    <row r="122" spans="1:32" ht="15.75" customHeight="1">
      <c r="A122" s="29">
        <v>9</v>
      </c>
      <c r="B122" s="29"/>
      <c r="C122" s="29"/>
      <c r="D122" s="29"/>
      <c r="E122" s="29"/>
      <c r="F122" s="29">
        <v>1000</v>
      </c>
      <c r="G122" s="29"/>
      <c r="H122" s="68"/>
      <c r="I122" s="78"/>
      <c r="J122" s="90"/>
      <c r="K122" s="29"/>
      <c r="L122" s="329"/>
      <c r="M122" s="329"/>
      <c r="N122" s="30"/>
      <c r="O122" s="90">
        <f t="shared" si="12"/>
        <v>1000</v>
      </c>
      <c r="P122" s="10"/>
      <c r="Q122" s="10"/>
      <c r="R122" s="10"/>
    </row>
    <row r="123" spans="1:32" ht="15.75" customHeight="1">
      <c r="A123" s="29">
        <v>10</v>
      </c>
      <c r="B123" s="29"/>
      <c r="C123" s="29"/>
      <c r="D123" s="29"/>
      <c r="E123" s="29"/>
      <c r="F123" s="29">
        <v>1000</v>
      </c>
      <c r="G123" s="29"/>
      <c r="H123" s="68"/>
      <c r="I123" s="78"/>
      <c r="J123" s="90"/>
      <c r="K123" s="29"/>
      <c r="L123" s="329"/>
      <c r="M123" s="329"/>
      <c r="N123" s="30"/>
      <c r="O123" s="90">
        <f t="shared" si="12"/>
        <v>1000</v>
      </c>
      <c r="P123" s="10"/>
      <c r="Q123" s="10"/>
      <c r="R123" s="10"/>
    </row>
    <row r="124" spans="1:32" ht="15.75" customHeight="1">
      <c r="A124" s="29">
        <v>11</v>
      </c>
      <c r="B124" s="29"/>
      <c r="C124" s="29"/>
      <c r="D124" s="29"/>
      <c r="E124" s="29"/>
      <c r="F124" s="29">
        <v>1000</v>
      </c>
      <c r="G124" s="29"/>
      <c r="H124" s="68"/>
      <c r="I124" s="78"/>
      <c r="J124" s="90"/>
      <c r="K124" s="29"/>
      <c r="L124" s="329"/>
      <c r="M124" s="329"/>
      <c r="N124" s="30"/>
      <c r="O124" s="90">
        <v>1000</v>
      </c>
      <c r="P124" s="10"/>
      <c r="Q124" s="10"/>
      <c r="R124" s="10"/>
    </row>
    <row r="125" spans="1:32" ht="15.75" customHeight="1">
      <c r="A125" s="29">
        <v>12</v>
      </c>
      <c r="B125" s="29"/>
      <c r="C125" s="29"/>
      <c r="D125" s="29"/>
      <c r="E125" s="29"/>
      <c r="F125" s="29">
        <v>1000</v>
      </c>
      <c r="G125" s="29"/>
      <c r="H125" s="68"/>
      <c r="I125" s="78"/>
      <c r="J125" s="90"/>
      <c r="K125" s="29"/>
      <c r="L125" s="329"/>
      <c r="M125" s="329"/>
      <c r="N125" s="30"/>
      <c r="O125" s="90">
        <f t="shared" ref="O125:O140" si="13">SUM(F125:N125)</f>
        <v>1000</v>
      </c>
      <c r="P125" s="10"/>
      <c r="Q125" s="10"/>
      <c r="R125" s="10"/>
    </row>
    <row r="126" spans="1:32" ht="15.75" customHeight="1">
      <c r="A126" s="29">
        <v>13</v>
      </c>
      <c r="B126" s="29"/>
      <c r="C126" s="29"/>
      <c r="D126" s="29"/>
      <c r="E126" s="29"/>
      <c r="F126" s="29">
        <v>1000</v>
      </c>
      <c r="G126" s="29"/>
      <c r="H126" s="68"/>
      <c r="I126" s="78"/>
      <c r="J126" s="90"/>
      <c r="K126" s="29"/>
      <c r="L126" s="329"/>
      <c r="M126" s="329"/>
      <c r="N126" s="30"/>
      <c r="O126" s="90">
        <f t="shared" si="13"/>
        <v>1000</v>
      </c>
      <c r="P126" s="10"/>
      <c r="Q126" s="10"/>
      <c r="R126" s="10"/>
    </row>
    <row r="127" spans="1:32" ht="15.75" customHeight="1">
      <c r="A127" s="29">
        <v>14</v>
      </c>
      <c r="B127" s="29"/>
      <c r="C127" s="29"/>
      <c r="D127" s="29"/>
      <c r="E127" s="29"/>
      <c r="F127" s="29">
        <v>1000</v>
      </c>
      <c r="G127" s="29"/>
      <c r="H127" s="68"/>
      <c r="I127" s="78"/>
      <c r="J127" s="90"/>
      <c r="K127" s="29"/>
      <c r="L127" s="329"/>
      <c r="M127" s="329"/>
      <c r="N127" s="30"/>
      <c r="O127" s="90">
        <f t="shared" si="13"/>
        <v>1000</v>
      </c>
      <c r="P127" s="10"/>
      <c r="Q127" s="10"/>
      <c r="R127" s="10"/>
    </row>
    <row r="128" spans="1:32" ht="15.75" customHeight="1">
      <c r="A128" s="29">
        <v>15</v>
      </c>
      <c r="B128" s="29"/>
      <c r="C128" s="29"/>
      <c r="D128" s="29"/>
      <c r="E128" s="29"/>
      <c r="F128" s="29">
        <v>1000</v>
      </c>
      <c r="G128" s="29"/>
      <c r="H128" s="68"/>
      <c r="I128" s="78"/>
      <c r="J128" s="90"/>
      <c r="K128" s="29"/>
      <c r="L128" s="329"/>
      <c r="M128" s="329"/>
      <c r="N128" s="30"/>
      <c r="O128" s="90">
        <f t="shared" si="13"/>
        <v>1000</v>
      </c>
      <c r="P128" s="10"/>
      <c r="Q128" s="10"/>
      <c r="R128" s="10"/>
    </row>
    <row r="129" spans="1:18" ht="15.75" customHeight="1">
      <c r="A129" s="29">
        <v>16</v>
      </c>
      <c r="B129" s="29"/>
      <c r="C129" s="29"/>
      <c r="D129" s="29"/>
      <c r="E129" s="29"/>
      <c r="F129" s="29">
        <v>1000</v>
      </c>
      <c r="G129" s="29"/>
      <c r="H129" s="68"/>
      <c r="I129" s="78"/>
      <c r="J129" s="90"/>
      <c r="K129" s="29"/>
      <c r="L129" s="329"/>
      <c r="M129" s="329"/>
      <c r="N129" s="30"/>
      <c r="O129" s="90">
        <f t="shared" si="13"/>
        <v>1000</v>
      </c>
      <c r="P129" s="10"/>
      <c r="Q129" s="10"/>
      <c r="R129" s="10"/>
    </row>
    <row r="130" spans="1:18" ht="15.75" customHeight="1">
      <c r="A130" s="29">
        <v>17</v>
      </c>
      <c r="B130" s="29"/>
      <c r="C130" s="29"/>
      <c r="D130" s="29"/>
      <c r="E130" s="29"/>
      <c r="F130" s="29">
        <v>1000</v>
      </c>
      <c r="G130" s="29"/>
      <c r="H130" s="68"/>
      <c r="I130" s="78"/>
      <c r="J130" s="90"/>
      <c r="K130" s="29"/>
      <c r="L130" s="329"/>
      <c r="M130" s="329"/>
      <c r="N130" s="30"/>
      <c r="O130" s="90">
        <f t="shared" si="13"/>
        <v>1000</v>
      </c>
      <c r="P130" s="10"/>
      <c r="Q130" s="10"/>
      <c r="R130" s="10"/>
    </row>
    <row r="131" spans="1:18" ht="15.75" customHeight="1">
      <c r="A131" s="29">
        <v>18</v>
      </c>
      <c r="B131" s="29"/>
      <c r="C131" s="29"/>
      <c r="D131" s="29"/>
      <c r="E131" s="29"/>
      <c r="F131" s="29">
        <v>1000</v>
      </c>
      <c r="G131" s="29"/>
      <c r="H131" s="68"/>
      <c r="I131" s="78"/>
      <c r="J131" s="90"/>
      <c r="K131" s="29"/>
      <c r="L131" s="329"/>
      <c r="M131" s="329"/>
      <c r="N131" s="30"/>
      <c r="O131" s="90">
        <f t="shared" si="13"/>
        <v>1000</v>
      </c>
      <c r="P131" s="10"/>
      <c r="Q131" s="10"/>
      <c r="R131" s="10"/>
    </row>
    <row r="132" spans="1:18" ht="15.75" customHeight="1">
      <c r="A132" s="29">
        <v>19</v>
      </c>
      <c r="B132" s="29"/>
      <c r="C132" s="29"/>
      <c r="D132" s="29"/>
      <c r="E132" s="29"/>
      <c r="F132" s="29">
        <v>1000</v>
      </c>
      <c r="G132" s="29"/>
      <c r="H132" s="68"/>
      <c r="I132" s="78"/>
      <c r="J132" s="90"/>
      <c r="K132" s="29"/>
      <c r="L132" s="329"/>
      <c r="M132" s="329"/>
      <c r="N132" s="30"/>
      <c r="O132" s="90">
        <f t="shared" si="13"/>
        <v>1000</v>
      </c>
      <c r="P132" s="10"/>
      <c r="Q132" s="10"/>
      <c r="R132" s="10"/>
    </row>
    <row r="133" spans="1:18" ht="15.75" customHeight="1">
      <c r="A133" s="29">
        <v>20</v>
      </c>
      <c r="B133" s="29"/>
      <c r="C133" s="29"/>
      <c r="D133" s="29"/>
      <c r="E133" s="29"/>
      <c r="F133" s="29">
        <v>1000</v>
      </c>
      <c r="G133" s="29"/>
      <c r="H133" s="68"/>
      <c r="I133" s="78"/>
      <c r="J133" s="90"/>
      <c r="K133" s="29"/>
      <c r="L133" s="329"/>
      <c r="M133" s="329"/>
      <c r="N133" s="30"/>
      <c r="O133" s="90">
        <f t="shared" si="13"/>
        <v>1000</v>
      </c>
      <c r="P133" s="10"/>
      <c r="Q133" s="10"/>
      <c r="R133" s="10"/>
    </row>
    <row r="134" spans="1:18" ht="15.75" customHeight="1">
      <c r="A134" s="29">
        <v>12</v>
      </c>
      <c r="B134" s="29"/>
      <c r="C134" s="29"/>
      <c r="D134" s="29"/>
      <c r="E134" s="29"/>
      <c r="F134" s="29">
        <v>1000</v>
      </c>
      <c r="G134" s="29"/>
      <c r="H134" s="68"/>
      <c r="I134" s="78"/>
      <c r="J134" s="90"/>
      <c r="K134" s="29"/>
      <c r="L134" s="329"/>
      <c r="M134" s="329"/>
      <c r="N134" s="30"/>
      <c r="O134" s="90">
        <f t="shared" si="13"/>
        <v>1000</v>
      </c>
      <c r="P134" s="10"/>
      <c r="Q134" s="10"/>
      <c r="R134" s="10"/>
    </row>
    <row r="135" spans="1:18" ht="15.75" customHeight="1">
      <c r="A135" s="29">
        <v>13</v>
      </c>
      <c r="B135" s="10"/>
      <c r="C135" s="10"/>
      <c r="D135" s="29"/>
      <c r="E135" s="29"/>
      <c r="F135" s="29">
        <v>1000</v>
      </c>
      <c r="G135" s="29"/>
      <c r="H135" s="68"/>
      <c r="I135" s="78"/>
      <c r="J135" s="24"/>
      <c r="K135" s="10"/>
      <c r="L135" s="10"/>
      <c r="M135" s="10"/>
      <c r="N135" s="54"/>
      <c r="O135" s="24">
        <f t="shared" si="13"/>
        <v>1000</v>
      </c>
      <c r="P135" s="10"/>
      <c r="Q135" s="10"/>
      <c r="R135" s="10"/>
    </row>
    <row r="136" spans="1:18" ht="15.75" customHeight="1">
      <c r="A136" s="29">
        <v>14</v>
      </c>
      <c r="B136" s="10"/>
      <c r="C136" s="16"/>
      <c r="D136" s="16"/>
      <c r="E136" s="16"/>
      <c r="F136" s="16">
        <v>1000</v>
      </c>
      <c r="G136" s="16"/>
      <c r="H136" s="64"/>
      <c r="I136" s="127"/>
      <c r="J136" s="16"/>
      <c r="K136" s="10"/>
      <c r="L136" s="329"/>
      <c r="M136" s="329"/>
      <c r="N136" s="30"/>
      <c r="O136" s="24">
        <f t="shared" si="13"/>
        <v>1000</v>
      </c>
      <c r="P136" s="10"/>
      <c r="Q136" s="10"/>
      <c r="R136" s="10"/>
    </row>
    <row r="137" spans="1:18" ht="15.75" customHeight="1">
      <c r="A137" s="29">
        <v>15</v>
      </c>
      <c r="B137" s="29"/>
      <c r="C137" s="29"/>
      <c r="D137" s="29"/>
      <c r="E137" s="29"/>
      <c r="F137" s="29">
        <v>1000</v>
      </c>
      <c r="G137" s="29"/>
      <c r="H137" s="68"/>
      <c r="I137" s="79"/>
      <c r="J137" s="29"/>
      <c r="K137" s="29"/>
      <c r="L137" s="329"/>
      <c r="M137" s="329"/>
      <c r="N137" s="30"/>
      <c r="O137" s="90">
        <f t="shared" si="13"/>
        <v>1000</v>
      </c>
      <c r="P137" s="29">
        <v>50500</v>
      </c>
      <c r="Q137" s="29" t="s">
        <v>300</v>
      </c>
      <c r="R137" s="10"/>
    </row>
    <row r="138" spans="1:18" ht="15.75" customHeight="1">
      <c r="A138" s="29"/>
      <c r="B138" s="29"/>
      <c r="C138" s="29"/>
      <c r="D138" s="29"/>
      <c r="E138" s="29"/>
      <c r="F138" s="29">
        <v>1000</v>
      </c>
      <c r="G138" s="29"/>
      <c r="H138" s="68"/>
      <c r="I138" s="79"/>
      <c r="J138" s="29"/>
      <c r="K138" s="29"/>
      <c r="L138" s="329"/>
      <c r="M138" s="329"/>
      <c r="N138" s="30"/>
      <c r="O138" s="90">
        <f t="shared" si="13"/>
        <v>1000</v>
      </c>
      <c r="P138" s="29"/>
      <c r="Q138" s="29"/>
      <c r="R138" s="10"/>
    </row>
    <row r="139" spans="1:18" ht="15.75" customHeight="1">
      <c r="A139" s="29"/>
      <c r="B139" s="29"/>
      <c r="C139" s="29"/>
      <c r="D139" s="29"/>
      <c r="E139" s="29"/>
      <c r="F139" s="29">
        <v>1000</v>
      </c>
      <c r="G139" s="29"/>
      <c r="H139" s="68"/>
      <c r="I139" s="79"/>
      <c r="J139" s="29"/>
      <c r="K139" s="29"/>
      <c r="L139" s="329"/>
      <c r="M139" s="329"/>
      <c r="N139" s="30"/>
      <c r="O139" s="90">
        <f t="shared" si="13"/>
        <v>1000</v>
      </c>
      <c r="P139" s="29"/>
      <c r="Q139" s="29"/>
      <c r="R139" s="10"/>
    </row>
    <row r="140" spans="1:18" ht="15.75" customHeight="1">
      <c r="A140" s="29"/>
      <c r="B140" s="29"/>
      <c r="C140" s="29"/>
      <c r="D140" s="29"/>
      <c r="E140" s="29"/>
      <c r="F140" s="29">
        <v>1000</v>
      </c>
      <c r="G140" s="29"/>
      <c r="H140" s="68"/>
      <c r="I140" s="79"/>
      <c r="J140" s="29"/>
      <c r="K140" s="29"/>
      <c r="L140" s="329"/>
      <c r="M140" s="329"/>
      <c r="N140" s="30"/>
      <c r="O140" s="90">
        <f t="shared" si="13"/>
        <v>1000</v>
      </c>
      <c r="P140" s="29"/>
      <c r="Q140" s="29"/>
      <c r="R140" s="10"/>
    </row>
    <row r="141" spans="1:18" ht="15.75" customHeight="1">
      <c r="A141" s="29"/>
      <c r="B141" s="29"/>
      <c r="C141" s="29"/>
      <c r="D141" s="29"/>
      <c r="E141" s="29"/>
      <c r="F141" s="29"/>
      <c r="G141" s="29"/>
      <c r="H141" s="68"/>
      <c r="I141" s="79"/>
      <c r="J141" s="29"/>
      <c r="K141" s="29"/>
      <c r="L141" s="329"/>
      <c r="M141" s="329"/>
      <c r="N141" s="30"/>
      <c r="O141" s="90"/>
      <c r="P141" s="29"/>
      <c r="Q141" s="29"/>
      <c r="R141" s="146"/>
    </row>
    <row r="142" spans="1:18" ht="15.75" customHeight="1">
      <c r="A142" s="2"/>
      <c r="B142" s="3"/>
      <c r="C142" s="3">
        <f>SUM(C111:C141)</f>
        <v>0</v>
      </c>
      <c r="D142" s="201">
        <f>SUM(D110:D141)</f>
        <v>0</v>
      </c>
      <c r="E142" s="202">
        <f>SUM(E111:E141)</f>
        <v>0</v>
      </c>
      <c r="F142" s="203">
        <f t="shared" ref="F142:K142" si="14">SUM(F114:F141)</f>
        <v>27400</v>
      </c>
      <c r="G142" s="3">
        <f t="shared" si="14"/>
        <v>0</v>
      </c>
      <c r="H142" s="204">
        <f t="shared" si="14"/>
        <v>0</v>
      </c>
      <c r="I142" s="205">
        <f t="shared" si="14"/>
        <v>0</v>
      </c>
      <c r="J142" s="3">
        <f t="shared" si="14"/>
        <v>0</v>
      </c>
      <c r="K142" s="3">
        <f t="shared" si="14"/>
        <v>0</v>
      </c>
      <c r="L142" s="3"/>
      <c r="M142" s="3"/>
      <c r="N142" s="3"/>
      <c r="O142" s="202">
        <f t="shared" ref="O142:P142" si="15">SUM(O114:O141)</f>
        <v>27400</v>
      </c>
      <c r="P142" s="8">
        <f t="shared" si="15"/>
        <v>66950</v>
      </c>
      <c r="Q142" s="206">
        <f>B112-P142+O142</f>
        <v>54700</v>
      </c>
      <c r="R142" s="207"/>
    </row>
    <row r="143" spans="1:18" ht="15.75" customHeight="1">
      <c r="A143" s="317" t="s">
        <v>301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28"/>
      <c r="M143" s="328"/>
      <c r="N143" s="318"/>
      <c r="O143" s="319"/>
      <c r="P143" s="33"/>
      <c r="Q143" s="72"/>
      <c r="R143" s="73"/>
    </row>
    <row r="144" spans="1:18" ht="15.75" customHeight="1">
      <c r="A144" s="2" t="s">
        <v>1</v>
      </c>
      <c r="B144" s="3" t="s">
        <v>2</v>
      </c>
      <c r="C144" s="3" t="s">
        <v>3</v>
      </c>
      <c r="D144" s="3" t="s">
        <v>4</v>
      </c>
      <c r="E144" s="3" t="s">
        <v>302</v>
      </c>
      <c r="F144" s="4" t="s">
        <v>109</v>
      </c>
      <c r="G144" s="3" t="s">
        <v>7</v>
      </c>
      <c r="H144" s="3" t="s">
        <v>8</v>
      </c>
      <c r="I144" s="3" t="s">
        <v>8</v>
      </c>
      <c r="J144" s="3" t="s">
        <v>9</v>
      </c>
      <c r="K144" s="3" t="s">
        <v>10</v>
      </c>
      <c r="L144" s="3"/>
      <c r="M144" s="3"/>
      <c r="N144" s="3"/>
      <c r="O144" s="7" t="s">
        <v>11</v>
      </c>
      <c r="P144" s="8" t="s">
        <v>12</v>
      </c>
      <c r="Q144" s="40" t="s">
        <v>13</v>
      </c>
      <c r="R144" s="10" t="s">
        <v>14</v>
      </c>
    </row>
    <row r="145" spans="1:18" ht="15.75" customHeight="1">
      <c r="A145" s="10"/>
      <c r="B145" s="12">
        <v>54700</v>
      </c>
      <c r="C145" s="10"/>
      <c r="D145" s="10"/>
      <c r="E145" s="10"/>
      <c r="F145" s="10"/>
      <c r="G145" s="10"/>
      <c r="H145" s="14" t="s">
        <v>15</v>
      </c>
      <c r="I145" s="53"/>
      <c r="J145" s="10"/>
      <c r="K145" s="10"/>
      <c r="L145" s="332"/>
      <c r="M145" s="332"/>
      <c r="N145" s="320"/>
      <c r="O145" s="315"/>
      <c r="P145" s="315"/>
      <c r="Q145" s="315"/>
      <c r="R145" s="316"/>
    </row>
    <row r="146" spans="1:18" ht="15.75" customHeight="1">
      <c r="A146" s="10"/>
      <c r="B146" s="314" t="s">
        <v>303</v>
      </c>
      <c r="C146" s="315"/>
      <c r="D146" s="315"/>
      <c r="E146" s="315"/>
      <c r="F146" s="316"/>
      <c r="G146" s="10"/>
      <c r="H146" s="41"/>
      <c r="I146" s="10"/>
      <c r="J146" s="12"/>
      <c r="K146" s="12"/>
      <c r="L146" s="12"/>
      <c r="M146" s="12"/>
      <c r="N146" s="12"/>
      <c r="O146" s="10"/>
      <c r="P146" s="10"/>
      <c r="Q146" s="15"/>
      <c r="R146" s="10"/>
    </row>
    <row r="147" spans="1:18" ht="15.75" customHeight="1">
      <c r="A147" s="10"/>
      <c r="B147" s="70"/>
      <c r="C147" s="70"/>
      <c r="D147" s="70"/>
      <c r="E147" s="70"/>
      <c r="F147" s="70"/>
      <c r="G147" s="10"/>
      <c r="H147" s="41"/>
      <c r="I147" s="10"/>
      <c r="J147" s="12"/>
      <c r="K147" s="12"/>
      <c r="L147" s="12"/>
      <c r="M147" s="12"/>
      <c r="N147" s="12"/>
      <c r="O147" s="10"/>
      <c r="P147" s="10"/>
      <c r="Q147" s="15"/>
      <c r="R147" s="10"/>
    </row>
    <row r="148" spans="1:18" ht="15.75" customHeight="1">
      <c r="A148" s="10">
        <v>1</v>
      </c>
      <c r="B148" s="16" t="s">
        <v>297</v>
      </c>
      <c r="C148" s="10"/>
      <c r="D148" s="10"/>
      <c r="E148" s="10"/>
      <c r="F148" s="41"/>
      <c r="G148" s="10"/>
      <c r="H148" s="41">
        <v>1000</v>
      </c>
      <c r="I148" s="53"/>
      <c r="J148" s="10"/>
      <c r="K148" s="71"/>
      <c r="L148" s="71"/>
      <c r="M148" s="71"/>
      <c r="N148" s="71"/>
      <c r="O148" s="55">
        <v>1000</v>
      </c>
      <c r="P148" s="10"/>
      <c r="Q148" s="15"/>
      <c r="R148" s="10"/>
    </row>
    <row r="149" spans="1:18" ht="15.75" customHeight="1">
      <c r="A149" s="16">
        <v>2</v>
      </c>
      <c r="B149" s="29" t="s">
        <v>233</v>
      </c>
      <c r="C149" s="10"/>
      <c r="D149" s="10"/>
      <c r="E149" s="10"/>
      <c r="F149" s="13"/>
      <c r="G149" s="10"/>
      <c r="H149" s="41">
        <v>1000</v>
      </c>
      <c r="I149" s="10"/>
      <c r="J149" s="30"/>
      <c r="K149" s="10"/>
      <c r="L149" s="329"/>
      <c r="M149" s="329"/>
      <c r="N149" s="30"/>
      <c r="O149" s="10">
        <v>1000</v>
      </c>
      <c r="P149" s="16">
        <v>67430</v>
      </c>
      <c r="Q149" s="55" t="s">
        <v>304</v>
      </c>
      <c r="R149" s="16"/>
    </row>
    <row r="150" spans="1:18" ht="15.75" customHeight="1">
      <c r="A150" s="10">
        <v>3</v>
      </c>
      <c r="B150" s="97" t="s">
        <v>240</v>
      </c>
      <c r="C150" s="16"/>
      <c r="D150" s="16"/>
      <c r="E150" s="16"/>
      <c r="F150" s="98"/>
      <c r="G150" s="16"/>
      <c r="H150" s="64">
        <v>1000</v>
      </c>
      <c r="I150" s="127"/>
      <c r="J150" s="97"/>
      <c r="K150" s="16"/>
      <c r="L150" s="97"/>
      <c r="M150" s="97"/>
      <c r="N150" s="124"/>
      <c r="O150" s="16">
        <v>1000</v>
      </c>
      <c r="P150" s="10"/>
      <c r="Q150" s="15"/>
      <c r="R150" s="10"/>
    </row>
    <row r="151" spans="1:18" ht="15.75" customHeight="1">
      <c r="A151" s="10">
        <v>4</v>
      </c>
      <c r="B151" s="29" t="s">
        <v>305</v>
      </c>
      <c r="C151" s="10"/>
      <c r="D151" s="10"/>
      <c r="E151" s="10">
        <v>1000</v>
      </c>
      <c r="F151" s="13"/>
      <c r="G151" s="29"/>
      <c r="H151" s="68"/>
      <c r="I151" s="29"/>
      <c r="J151" s="29"/>
      <c r="K151" s="10"/>
      <c r="L151" s="10"/>
      <c r="M151" s="10"/>
      <c r="N151" s="54"/>
      <c r="O151" s="10">
        <v>1000</v>
      </c>
      <c r="P151" s="10"/>
      <c r="Q151" s="15"/>
      <c r="R151" s="10"/>
    </row>
    <row r="152" spans="1:18" ht="15.75" customHeight="1">
      <c r="A152" s="29">
        <v>5</v>
      </c>
      <c r="B152" s="10" t="s">
        <v>252</v>
      </c>
      <c r="C152" s="10"/>
      <c r="D152" s="10"/>
      <c r="E152" s="10">
        <v>1000</v>
      </c>
      <c r="F152" s="10"/>
      <c r="G152" s="10">
        <v>3000</v>
      </c>
      <c r="H152" s="41"/>
      <c r="I152" s="10"/>
      <c r="J152" s="29"/>
      <c r="K152" s="29"/>
      <c r="L152" s="329"/>
      <c r="M152" s="329"/>
      <c r="N152" s="30"/>
      <c r="O152" s="10">
        <v>4000</v>
      </c>
      <c r="P152" s="10"/>
      <c r="Q152" s="15"/>
      <c r="R152" s="10"/>
    </row>
    <row r="153" spans="1:18" ht="15.75" customHeight="1">
      <c r="A153" s="29">
        <v>6</v>
      </c>
      <c r="B153" s="20" t="s">
        <v>165</v>
      </c>
      <c r="C153" s="29"/>
      <c r="D153" s="29"/>
      <c r="E153" s="29"/>
      <c r="F153" s="29"/>
      <c r="G153" s="29"/>
      <c r="H153" s="68">
        <v>1000</v>
      </c>
      <c r="I153" s="29"/>
      <c r="J153" s="29"/>
      <c r="K153" s="29"/>
      <c r="L153" s="329"/>
      <c r="M153" s="329"/>
      <c r="N153" s="30"/>
      <c r="O153" s="29">
        <v>1250</v>
      </c>
      <c r="P153" s="10"/>
      <c r="Q153" s="15"/>
      <c r="R153" s="10"/>
    </row>
    <row r="154" spans="1:18" ht="15.75" customHeight="1">
      <c r="A154" s="29">
        <v>7</v>
      </c>
      <c r="B154" s="141" t="s">
        <v>214</v>
      </c>
      <c r="C154" s="24"/>
      <c r="D154" s="24"/>
      <c r="E154" s="10"/>
      <c r="F154" s="13"/>
      <c r="G154" s="10"/>
      <c r="H154" s="68">
        <v>650</v>
      </c>
      <c r="I154" s="29"/>
      <c r="J154" s="29"/>
      <c r="K154" s="29"/>
      <c r="L154" s="329"/>
      <c r="M154" s="329"/>
      <c r="N154" s="30"/>
      <c r="O154" s="29">
        <v>650</v>
      </c>
      <c r="P154" s="10"/>
      <c r="Q154" s="15"/>
      <c r="R154" s="10"/>
    </row>
    <row r="155" spans="1:18" ht="15.75" customHeight="1">
      <c r="A155" s="29">
        <v>8</v>
      </c>
      <c r="B155" s="29" t="s">
        <v>306</v>
      </c>
      <c r="C155" s="29"/>
      <c r="D155" s="29"/>
      <c r="E155" s="29">
        <v>1000</v>
      </c>
      <c r="F155" s="68"/>
      <c r="G155" s="29">
        <v>3000</v>
      </c>
      <c r="H155" s="68"/>
      <c r="I155" s="78"/>
      <c r="J155" s="90"/>
      <c r="K155" s="29"/>
      <c r="L155" s="329"/>
      <c r="M155" s="329"/>
      <c r="N155" s="30"/>
      <c r="O155" s="90">
        <v>4000</v>
      </c>
      <c r="P155" s="10">
        <v>4000</v>
      </c>
      <c r="Q155" s="15" t="s">
        <v>307</v>
      </c>
      <c r="R155" s="10"/>
    </row>
    <row r="156" spans="1:18" ht="15.75" customHeight="1">
      <c r="A156" s="29">
        <v>9</v>
      </c>
      <c r="B156" s="10" t="s">
        <v>236</v>
      </c>
      <c r="C156" s="24"/>
      <c r="D156" s="24"/>
      <c r="E156" s="10"/>
      <c r="F156" s="13"/>
      <c r="G156" s="10"/>
      <c r="H156" s="68">
        <v>1000</v>
      </c>
      <c r="I156" s="78"/>
      <c r="J156" s="24"/>
      <c r="K156" s="10"/>
      <c r="L156" s="10"/>
      <c r="M156" s="10"/>
      <c r="N156" s="54"/>
      <c r="O156" s="24">
        <v>1000</v>
      </c>
      <c r="P156" s="10"/>
      <c r="Q156" s="15"/>
      <c r="R156" s="10"/>
    </row>
    <row r="157" spans="1:18" ht="15.75" customHeight="1">
      <c r="A157" s="29">
        <v>10</v>
      </c>
      <c r="B157" s="29" t="s">
        <v>308</v>
      </c>
      <c r="C157" s="90"/>
      <c r="D157" s="90"/>
      <c r="E157" s="29">
        <v>1000</v>
      </c>
      <c r="F157" s="66"/>
      <c r="G157" s="29">
        <v>3000</v>
      </c>
      <c r="H157" s="68"/>
      <c r="I157" s="78"/>
      <c r="J157" s="90"/>
      <c r="K157" s="29"/>
      <c r="L157" s="329"/>
      <c r="M157" s="329"/>
      <c r="N157" s="30"/>
      <c r="O157" s="90">
        <v>4000</v>
      </c>
      <c r="P157" s="29"/>
      <c r="Q157" s="63"/>
      <c r="R157" s="29"/>
    </row>
    <row r="158" spans="1:18" ht="15.75" customHeight="1">
      <c r="A158" s="29">
        <v>11</v>
      </c>
      <c r="B158" s="29" t="s">
        <v>309</v>
      </c>
      <c r="C158" s="90"/>
      <c r="D158" s="90"/>
      <c r="E158" s="29">
        <v>2000</v>
      </c>
      <c r="F158" s="66"/>
      <c r="G158" s="29">
        <v>3000</v>
      </c>
      <c r="H158" s="68"/>
      <c r="I158" s="78"/>
      <c r="J158" s="90"/>
      <c r="K158" s="29"/>
      <c r="L158" s="329"/>
      <c r="M158" s="329"/>
      <c r="N158" s="30"/>
      <c r="O158" s="90">
        <v>5000</v>
      </c>
      <c r="P158" s="29"/>
      <c r="Q158" s="63"/>
      <c r="R158" s="29"/>
    </row>
    <row r="159" spans="1:18" ht="15.75" customHeight="1">
      <c r="A159" s="29">
        <v>12</v>
      </c>
      <c r="B159" s="29" t="s">
        <v>310</v>
      </c>
      <c r="C159" s="90"/>
      <c r="D159" s="90"/>
      <c r="E159" s="29">
        <v>1000</v>
      </c>
      <c r="F159" s="66"/>
      <c r="G159" s="29"/>
      <c r="H159" s="68"/>
      <c r="I159" s="78"/>
      <c r="J159" s="90"/>
      <c r="K159" s="29"/>
      <c r="L159" s="329"/>
      <c r="M159" s="329"/>
      <c r="N159" s="30"/>
      <c r="O159" s="90">
        <v>1000</v>
      </c>
      <c r="P159" s="29"/>
      <c r="Q159" s="63"/>
      <c r="R159" s="29"/>
    </row>
    <row r="160" spans="1:18" ht="15.75" customHeight="1">
      <c r="A160" s="29">
        <v>13</v>
      </c>
      <c r="B160" s="29" t="s">
        <v>311</v>
      </c>
      <c r="C160" s="90"/>
      <c r="D160" s="90"/>
      <c r="E160" s="29"/>
      <c r="F160" s="66"/>
      <c r="G160" s="29"/>
      <c r="H160" s="68">
        <v>1000</v>
      </c>
      <c r="I160" s="78"/>
      <c r="J160" s="90"/>
      <c r="K160" s="29"/>
      <c r="L160" s="329"/>
      <c r="M160" s="329"/>
      <c r="N160" s="30"/>
      <c r="O160" s="90">
        <v>1000</v>
      </c>
      <c r="P160" s="29"/>
      <c r="Q160" s="63"/>
      <c r="R160" s="29"/>
    </row>
    <row r="161" spans="1:18" ht="15.75" customHeight="1">
      <c r="A161" s="29"/>
      <c r="B161" s="29"/>
      <c r="C161" s="90"/>
      <c r="D161" s="90"/>
      <c r="E161" s="29"/>
      <c r="F161" s="66"/>
      <c r="G161" s="29"/>
      <c r="H161" s="68"/>
      <c r="I161" s="29"/>
      <c r="J161" s="90"/>
      <c r="K161" s="29"/>
      <c r="L161" s="329"/>
      <c r="M161" s="329"/>
      <c r="N161" s="30"/>
      <c r="O161" s="90"/>
      <c r="P161" s="29"/>
      <c r="Q161" s="63"/>
      <c r="R161" s="29"/>
    </row>
    <row r="162" spans="1:18" ht="15.75" customHeight="1">
      <c r="A162" s="31"/>
      <c r="B162" s="33"/>
      <c r="C162" s="48">
        <f>SUM(C149:C161)</f>
        <v>0</v>
      </c>
      <c r="D162" s="48">
        <f t="shared" ref="D162:I162" si="16">SUM(D148:D161)</f>
        <v>0</v>
      </c>
      <c r="E162" s="33">
        <f t="shared" si="16"/>
        <v>7000</v>
      </c>
      <c r="F162" s="34">
        <f t="shared" si="16"/>
        <v>0</v>
      </c>
      <c r="G162" s="33">
        <f t="shared" si="16"/>
        <v>12000</v>
      </c>
      <c r="H162" s="35">
        <f t="shared" si="16"/>
        <v>6650</v>
      </c>
      <c r="I162" s="80">
        <f t="shared" si="16"/>
        <v>0</v>
      </c>
      <c r="J162" s="48"/>
      <c r="K162" s="33"/>
      <c r="L162" s="33"/>
      <c r="M162" s="33"/>
      <c r="N162" s="37"/>
      <c r="O162" s="48">
        <f t="shared" ref="O162:P162" si="17">SUM(O148:O161)</f>
        <v>25900</v>
      </c>
      <c r="P162" s="33">
        <f t="shared" si="17"/>
        <v>71430</v>
      </c>
      <c r="Q162" s="51">
        <f>B145+O162-P149-P155</f>
        <v>9170</v>
      </c>
      <c r="R162" s="81"/>
    </row>
    <row r="163" spans="1:18" ht="15.75" customHeight="1">
      <c r="A163" s="317" t="s">
        <v>312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28"/>
      <c r="M163" s="328"/>
      <c r="N163" s="318"/>
      <c r="O163" s="319"/>
      <c r="P163" s="33"/>
      <c r="Q163" s="91"/>
    </row>
    <row r="164" spans="1:18" ht="15.75" customHeight="1">
      <c r="A164" s="2" t="s">
        <v>1</v>
      </c>
      <c r="B164" s="3" t="s">
        <v>2</v>
      </c>
      <c r="C164" s="3" t="s">
        <v>3</v>
      </c>
      <c r="D164" s="3" t="s">
        <v>228</v>
      </c>
      <c r="E164" s="3" t="s">
        <v>36</v>
      </c>
      <c r="F164" s="4" t="s">
        <v>109</v>
      </c>
      <c r="G164" s="3" t="s">
        <v>7</v>
      </c>
      <c r="H164" s="3" t="s">
        <v>8</v>
      </c>
      <c r="I164" s="3" t="s">
        <v>8</v>
      </c>
      <c r="J164" s="3" t="s">
        <v>9</v>
      </c>
      <c r="K164" s="3" t="s">
        <v>10</v>
      </c>
      <c r="L164" s="3"/>
      <c r="M164" s="3"/>
      <c r="N164" s="3"/>
      <c r="O164" s="7" t="s">
        <v>11</v>
      </c>
      <c r="P164" s="8" t="s">
        <v>12</v>
      </c>
      <c r="Q164" s="9" t="s">
        <v>13</v>
      </c>
    </row>
    <row r="165" spans="1:18" ht="15.75" customHeight="1">
      <c r="A165" s="10"/>
      <c r="B165" s="12">
        <v>9170</v>
      </c>
      <c r="C165" s="10"/>
      <c r="D165" s="10"/>
      <c r="E165" s="10"/>
      <c r="F165" s="10"/>
      <c r="G165" s="10"/>
      <c r="H165" s="14" t="s">
        <v>15</v>
      </c>
      <c r="I165" s="10"/>
      <c r="J165" s="10"/>
      <c r="K165" s="10"/>
      <c r="L165" s="10"/>
      <c r="M165" s="10"/>
      <c r="N165" s="10"/>
      <c r="O165" s="10"/>
      <c r="P165" s="10"/>
      <c r="Q165" s="15"/>
      <c r="R165" s="10"/>
    </row>
    <row r="166" spans="1:18" ht="15.75" customHeight="1">
      <c r="A166" s="10"/>
      <c r="B166" s="314" t="s">
        <v>272</v>
      </c>
      <c r="C166" s="315"/>
      <c r="D166" s="315"/>
      <c r="E166" s="315"/>
      <c r="F166" s="316"/>
      <c r="G166" s="10"/>
      <c r="H166" s="41"/>
      <c r="I166" s="10"/>
      <c r="J166" s="10"/>
      <c r="K166" s="10"/>
      <c r="L166" s="10"/>
      <c r="M166" s="10"/>
      <c r="N166" s="10"/>
      <c r="O166" s="10"/>
      <c r="P166" s="10"/>
      <c r="Q166" s="15"/>
      <c r="R166" s="10"/>
    </row>
    <row r="167" spans="1:18" ht="15.75" customHeight="1">
      <c r="A167" s="29"/>
      <c r="B167" s="70"/>
      <c r="C167" s="70"/>
      <c r="D167" s="70"/>
      <c r="E167" s="70"/>
      <c r="F167" s="70"/>
      <c r="G167" s="10"/>
      <c r="H167" s="41"/>
      <c r="I167" s="10"/>
      <c r="J167" s="10"/>
      <c r="K167" s="10"/>
      <c r="L167" s="10"/>
      <c r="M167" s="10"/>
      <c r="N167" s="10"/>
      <c r="O167" s="10"/>
      <c r="P167" s="10"/>
      <c r="Q167" s="15"/>
      <c r="R167" s="10"/>
    </row>
    <row r="168" spans="1:18" ht="15.75" customHeight="1">
      <c r="A168" s="29">
        <v>1</v>
      </c>
      <c r="B168" s="10" t="s">
        <v>189</v>
      </c>
      <c r="C168" s="16"/>
      <c r="D168" s="16">
        <v>1000</v>
      </c>
      <c r="E168" s="16"/>
      <c r="F168" s="98"/>
      <c r="G168" s="16"/>
      <c r="H168" s="64"/>
      <c r="I168" s="127"/>
      <c r="J168" s="16"/>
      <c r="K168" s="16"/>
      <c r="L168" s="97"/>
      <c r="M168" s="97"/>
      <c r="N168" s="124"/>
      <c r="O168" s="16">
        <v>1000</v>
      </c>
      <c r="P168" s="16">
        <v>10800</v>
      </c>
      <c r="Q168" s="55" t="s">
        <v>212</v>
      </c>
      <c r="R168" s="10"/>
    </row>
    <row r="169" spans="1:18" ht="15.75" customHeight="1">
      <c r="A169" s="29">
        <v>2</v>
      </c>
      <c r="B169" s="97" t="s">
        <v>189</v>
      </c>
      <c r="C169" s="90"/>
      <c r="D169" s="29">
        <v>500</v>
      </c>
      <c r="E169" s="29"/>
      <c r="F169" s="66"/>
      <c r="G169" s="29"/>
      <c r="H169" s="64"/>
      <c r="I169" s="127"/>
      <c r="J169" s="10"/>
      <c r="K169" s="10"/>
      <c r="L169" s="10"/>
      <c r="M169" s="10"/>
      <c r="N169" s="54"/>
      <c r="O169" s="24">
        <v>500</v>
      </c>
      <c r="P169" s="15">
        <v>4000</v>
      </c>
      <c r="Q169" s="15" t="s">
        <v>147</v>
      </c>
      <c r="R169" s="10"/>
    </row>
    <row r="170" spans="1:18" ht="15.75" customHeight="1">
      <c r="A170" s="29">
        <v>3</v>
      </c>
      <c r="B170" s="29" t="s">
        <v>189</v>
      </c>
      <c r="C170" s="29"/>
      <c r="D170" s="29">
        <v>1000</v>
      </c>
      <c r="E170" s="29"/>
      <c r="F170" s="66"/>
      <c r="G170" s="29"/>
      <c r="H170" s="68"/>
      <c r="I170" s="29"/>
      <c r="J170" s="29"/>
      <c r="K170" s="29"/>
      <c r="L170" s="329"/>
      <c r="M170" s="329"/>
      <c r="N170" s="30"/>
      <c r="O170" s="29">
        <v>1000</v>
      </c>
      <c r="P170" s="29"/>
      <c r="Q170" s="63" t="s">
        <v>313</v>
      </c>
      <c r="R170" s="10"/>
    </row>
    <row r="171" spans="1:18" ht="15.75" customHeight="1">
      <c r="A171" s="29">
        <v>4</v>
      </c>
      <c r="B171" s="29" t="s">
        <v>189</v>
      </c>
      <c r="C171" s="29"/>
      <c r="D171" s="29">
        <v>1000</v>
      </c>
      <c r="E171" s="29"/>
      <c r="F171" s="29"/>
      <c r="G171" s="29"/>
      <c r="H171" s="68"/>
      <c r="I171" s="29"/>
      <c r="J171" s="29"/>
      <c r="K171" s="10"/>
      <c r="L171" s="10"/>
      <c r="M171" s="10"/>
      <c r="N171" s="54"/>
      <c r="O171" s="10">
        <v>1000</v>
      </c>
      <c r="P171" s="29"/>
      <c r="Q171" s="63"/>
      <c r="R171" s="10"/>
    </row>
    <row r="172" spans="1:18" ht="15.75" customHeight="1">
      <c r="A172" s="29">
        <v>5</v>
      </c>
      <c r="B172" s="29" t="s">
        <v>189</v>
      </c>
      <c r="C172" s="29"/>
      <c r="D172" s="29">
        <v>1000</v>
      </c>
      <c r="E172" s="29"/>
      <c r="F172" s="66"/>
      <c r="G172" s="29"/>
      <c r="H172" s="68"/>
      <c r="I172" s="29"/>
      <c r="J172" s="29"/>
      <c r="K172" s="29"/>
      <c r="L172" s="329"/>
      <c r="M172" s="329"/>
      <c r="N172" s="30"/>
      <c r="O172" s="29">
        <v>1000</v>
      </c>
      <c r="P172" s="29"/>
      <c r="Q172" s="63"/>
      <c r="R172" s="10"/>
    </row>
    <row r="173" spans="1:18" ht="15.75" customHeight="1">
      <c r="A173" s="29">
        <v>6</v>
      </c>
      <c r="B173" s="27" t="s">
        <v>189</v>
      </c>
      <c r="C173" s="22"/>
      <c r="D173" s="22">
        <v>1000</v>
      </c>
      <c r="E173" s="22"/>
      <c r="F173" s="92"/>
      <c r="G173" s="29"/>
      <c r="H173" s="68"/>
      <c r="I173" s="79"/>
      <c r="J173" s="29"/>
      <c r="K173" s="29"/>
      <c r="L173" s="329"/>
      <c r="M173" s="329"/>
      <c r="N173" s="30"/>
      <c r="O173" s="29">
        <v>1000</v>
      </c>
      <c r="P173" s="29"/>
      <c r="Q173" s="63"/>
      <c r="R173" s="10"/>
    </row>
    <row r="174" spans="1:18" ht="15.75" customHeight="1">
      <c r="A174" s="29">
        <v>7</v>
      </c>
      <c r="B174" s="104" t="s">
        <v>189</v>
      </c>
      <c r="C174" s="106"/>
      <c r="D174" s="106">
        <v>1000</v>
      </c>
      <c r="E174" s="106"/>
      <c r="F174" s="208"/>
      <c r="G174" s="29"/>
      <c r="H174" s="68"/>
      <c r="I174" s="79"/>
      <c r="J174" s="29"/>
      <c r="K174" s="29"/>
      <c r="L174" s="329"/>
      <c r="M174" s="329"/>
      <c r="N174" s="30"/>
      <c r="O174" s="29">
        <v>1000</v>
      </c>
      <c r="P174" s="29"/>
      <c r="Q174" s="63"/>
      <c r="R174" s="10"/>
    </row>
    <row r="175" spans="1:18" ht="15.75" customHeight="1">
      <c r="A175" s="29">
        <v>8</v>
      </c>
      <c r="B175" s="104" t="s">
        <v>189</v>
      </c>
      <c r="C175" s="106"/>
      <c r="D175" s="106">
        <v>1000</v>
      </c>
      <c r="E175" s="106"/>
      <c r="F175" s="208"/>
      <c r="G175" s="29"/>
      <c r="H175" s="68"/>
      <c r="I175" s="79"/>
      <c r="J175" s="29"/>
      <c r="K175" s="29"/>
      <c r="L175" s="329"/>
      <c r="M175" s="329"/>
      <c r="N175" s="30"/>
      <c r="O175" s="29">
        <v>1000</v>
      </c>
      <c r="P175" s="29"/>
      <c r="Q175" s="63"/>
      <c r="R175" s="10"/>
    </row>
    <row r="176" spans="1:18" ht="15.75" customHeight="1">
      <c r="A176" s="29">
        <v>9</v>
      </c>
      <c r="B176" s="104" t="s">
        <v>189</v>
      </c>
      <c r="C176" s="106"/>
      <c r="D176" s="106">
        <v>1000</v>
      </c>
      <c r="E176" s="106"/>
      <c r="F176" s="208"/>
      <c r="G176" s="29"/>
      <c r="H176" s="68"/>
      <c r="I176" s="79"/>
      <c r="J176" s="29"/>
      <c r="K176" s="29"/>
      <c r="L176" s="329"/>
      <c r="M176" s="329"/>
      <c r="N176" s="30"/>
      <c r="O176" s="29">
        <v>1000</v>
      </c>
      <c r="P176" s="29"/>
      <c r="Q176" s="63"/>
      <c r="R176" s="10"/>
    </row>
    <row r="177" spans="1:32" ht="15.75" customHeight="1">
      <c r="A177" s="29">
        <v>10</v>
      </c>
      <c r="B177" s="104" t="s">
        <v>189</v>
      </c>
      <c r="C177" s="106"/>
      <c r="D177" s="106">
        <v>1000</v>
      </c>
      <c r="E177" s="106"/>
      <c r="F177" s="208"/>
      <c r="G177" s="29"/>
      <c r="H177" s="68"/>
      <c r="I177" s="79"/>
      <c r="J177" s="29"/>
      <c r="K177" s="29"/>
      <c r="L177" s="329"/>
      <c r="M177" s="329"/>
      <c r="N177" s="30"/>
      <c r="O177" s="29">
        <v>1000</v>
      </c>
      <c r="P177" s="29"/>
      <c r="Q177" s="63"/>
      <c r="R177" s="10"/>
    </row>
    <row r="178" spans="1:32" ht="15.75" customHeight="1">
      <c r="A178" s="29">
        <v>11</v>
      </c>
      <c r="B178" s="104" t="s">
        <v>189</v>
      </c>
      <c r="C178" s="106"/>
      <c r="D178" s="106">
        <v>1000</v>
      </c>
      <c r="E178" s="106"/>
      <c r="F178" s="208"/>
      <c r="G178" s="29"/>
      <c r="H178" s="68"/>
      <c r="I178" s="79"/>
      <c r="J178" s="29"/>
      <c r="K178" s="29"/>
      <c r="L178" s="329"/>
      <c r="M178" s="329"/>
      <c r="N178" s="30"/>
      <c r="O178" s="29">
        <v>1000</v>
      </c>
      <c r="P178" s="29"/>
      <c r="Q178" s="63"/>
      <c r="R178" s="10"/>
    </row>
    <row r="179" spans="1:32" ht="15.75" customHeight="1">
      <c r="A179" s="29">
        <v>12</v>
      </c>
      <c r="B179" s="104" t="s">
        <v>189</v>
      </c>
      <c r="C179" s="106"/>
      <c r="D179" s="106">
        <v>1000</v>
      </c>
      <c r="E179" s="106"/>
      <c r="F179" s="208"/>
      <c r="G179" s="29"/>
      <c r="H179" s="68"/>
      <c r="I179" s="79"/>
      <c r="J179" s="29"/>
      <c r="K179" s="29"/>
      <c r="L179" s="329"/>
      <c r="M179" s="329"/>
      <c r="N179" s="30"/>
      <c r="O179" s="29">
        <v>1000</v>
      </c>
      <c r="P179" s="29"/>
      <c r="Q179" s="63"/>
      <c r="R179" s="10"/>
    </row>
    <row r="180" spans="1:32" ht="15.75" customHeight="1">
      <c r="A180" s="29">
        <v>13</v>
      </c>
      <c r="B180" s="104" t="s">
        <v>189</v>
      </c>
      <c r="C180" s="106"/>
      <c r="D180" s="106">
        <v>1000</v>
      </c>
      <c r="E180" s="106"/>
      <c r="F180" s="208"/>
      <c r="G180" s="29"/>
      <c r="H180" s="68"/>
      <c r="I180" s="79"/>
      <c r="J180" s="29"/>
      <c r="K180" s="29"/>
      <c r="L180" s="329"/>
      <c r="M180" s="329"/>
      <c r="N180" s="30"/>
      <c r="O180" s="29">
        <v>1000</v>
      </c>
      <c r="P180" s="29"/>
      <c r="Q180" s="63"/>
      <c r="R180" s="10"/>
    </row>
    <row r="181" spans="1:32" ht="15.75" customHeight="1">
      <c r="A181" s="29">
        <v>14</v>
      </c>
      <c r="B181" s="104" t="s">
        <v>189</v>
      </c>
      <c r="C181" s="106"/>
      <c r="D181" s="106">
        <v>500</v>
      </c>
      <c r="E181" s="106"/>
      <c r="F181" s="208"/>
      <c r="G181" s="29"/>
      <c r="H181" s="68"/>
      <c r="I181" s="79"/>
      <c r="J181" s="29"/>
      <c r="K181" s="29"/>
      <c r="L181" s="329"/>
      <c r="M181" s="329"/>
      <c r="N181" s="30"/>
      <c r="O181" s="29">
        <v>500</v>
      </c>
      <c r="P181" s="29"/>
      <c r="Q181" s="63"/>
      <c r="R181" s="10"/>
    </row>
    <row r="182" spans="1:32" ht="15.75" customHeight="1">
      <c r="A182" s="29">
        <v>15</v>
      </c>
      <c r="B182" s="104" t="s">
        <v>189</v>
      </c>
      <c r="C182" s="106"/>
      <c r="D182" s="106">
        <v>1000</v>
      </c>
      <c r="E182" s="106"/>
      <c r="F182" s="208"/>
      <c r="G182" s="29"/>
      <c r="H182" s="68"/>
      <c r="I182" s="79"/>
      <c r="J182" s="29"/>
      <c r="K182" s="29"/>
      <c r="L182" s="329"/>
      <c r="M182" s="329"/>
      <c r="N182" s="30"/>
      <c r="O182" s="29">
        <v>1000</v>
      </c>
      <c r="P182" s="29"/>
      <c r="Q182" s="63"/>
      <c r="R182" s="10"/>
    </row>
    <row r="183" spans="1:32" ht="15.75" customHeight="1">
      <c r="A183" s="29">
        <v>16</v>
      </c>
      <c r="B183" s="104" t="s">
        <v>189</v>
      </c>
      <c r="C183" s="106"/>
      <c r="D183" s="106">
        <v>1000</v>
      </c>
      <c r="E183" s="106"/>
      <c r="F183" s="208"/>
      <c r="G183" s="29"/>
      <c r="H183" s="68"/>
      <c r="I183" s="79"/>
      <c r="J183" s="29"/>
      <c r="K183" s="29"/>
      <c r="L183" s="329"/>
      <c r="M183" s="329"/>
      <c r="N183" s="30"/>
      <c r="O183" s="29">
        <v>1000</v>
      </c>
      <c r="P183" s="29"/>
      <c r="Q183" s="63"/>
      <c r="R183" s="10"/>
    </row>
    <row r="184" spans="1:32" ht="15.75" customHeight="1">
      <c r="A184" s="29">
        <v>17</v>
      </c>
      <c r="B184" s="104" t="s">
        <v>189</v>
      </c>
      <c r="C184" s="106"/>
      <c r="D184" s="106">
        <v>1000</v>
      </c>
      <c r="E184" s="106"/>
      <c r="F184" s="208"/>
      <c r="G184" s="29"/>
      <c r="H184" s="68"/>
      <c r="I184" s="79"/>
      <c r="J184" s="29"/>
      <c r="K184" s="29"/>
      <c r="L184" s="329"/>
      <c r="M184" s="329"/>
      <c r="N184" s="30"/>
      <c r="O184" s="29">
        <v>1000</v>
      </c>
      <c r="P184" s="29"/>
      <c r="Q184" s="63"/>
      <c r="R184" s="10"/>
    </row>
    <row r="185" spans="1:32" ht="15.75" customHeight="1">
      <c r="A185" s="29">
        <v>18</v>
      </c>
      <c r="B185" s="104" t="s">
        <v>189</v>
      </c>
      <c r="C185" s="106"/>
      <c r="D185" s="106">
        <v>1000</v>
      </c>
      <c r="E185" s="106"/>
      <c r="F185" s="208"/>
      <c r="G185" s="29"/>
      <c r="H185" s="68"/>
      <c r="I185" s="79"/>
      <c r="J185" s="29"/>
      <c r="K185" s="29"/>
      <c r="L185" s="329"/>
      <c r="M185" s="329"/>
      <c r="N185" s="30"/>
      <c r="O185" s="29">
        <v>1000</v>
      </c>
      <c r="P185" s="29"/>
      <c r="Q185" s="63"/>
      <c r="R185" s="10"/>
    </row>
    <row r="186" spans="1:32" ht="15.75" customHeight="1">
      <c r="A186" s="29">
        <v>19</v>
      </c>
      <c r="B186" s="104" t="s">
        <v>189</v>
      </c>
      <c r="C186" s="106"/>
      <c r="D186" s="106">
        <v>1000</v>
      </c>
      <c r="E186" s="106"/>
      <c r="F186" s="208"/>
      <c r="G186" s="29"/>
      <c r="H186" s="68"/>
      <c r="I186" s="79"/>
      <c r="J186" s="29"/>
      <c r="K186" s="29"/>
      <c r="L186" s="329"/>
      <c r="M186" s="329"/>
      <c r="N186" s="30"/>
      <c r="O186" s="29">
        <v>1000</v>
      </c>
      <c r="P186" s="29"/>
      <c r="Q186" s="63"/>
      <c r="R186" s="10"/>
    </row>
    <row r="187" spans="1:32" ht="15.75" customHeight="1">
      <c r="A187" s="29"/>
      <c r="B187" s="104"/>
      <c r="C187" s="106"/>
      <c r="D187" s="106"/>
      <c r="E187" s="106"/>
      <c r="F187" s="208"/>
      <c r="G187" s="29"/>
      <c r="H187" s="68"/>
      <c r="I187" s="79"/>
      <c r="J187" s="29"/>
      <c r="K187" s="29"/>
      <c r="L187" s="329"/>
      <c r="M187" s="329"/>
      <c r="N187" s="30"/>
      <c r="O187" s="29"/>
      <c r="P187" s="29"/>
      <c r="Q187" s="63"/>
      <c r="R187" s="10"/>
    </row>
    <row r="188" spans="1:32" ht="15.75" customHeight="1">
      <c r="A188" s="29"/>
      <c r="B188" s="104"/>
      <c r="C188" s="106"/>
      <c r="D188" s="104"/>
      <c r="E188" s="106"/>
      <c r="F188" s="208"/>
      <c r="G188" s="29"/>
      <c r="H188" s="68"/>
      <c r="I188" s="79"/>
      <c r="J188" s="29"/>
      <c r="K188" s="29"/>
      <c r="L188" s="329"/>
      <c r="M188" s="329"/>
      <c r="N188" s="30"/>
      <c r="O188" s="29"/>
      <c r="P188" s="29"/>
      <c r="Q188" s="63"/>
      <c r="R188" s="29"/>
    </row>
    <row r="189" spans="1:32" ht="15.75" customHeight="1">
      <c r="A189" s="31"/>
      <c r="B189" s="130"/>
      <c r="C189" s="132"/>
      <c r="D189" s="130">
        <f>SUM(D168:D188)</f>
        <v>18000</v>
      </c>
      <c r="E189" s="132"/>
      <c r="F189" s="209"/>
      <c r="G189" s="33"/>
      <c r="H189" s="35"/>
      <c r="I189" s="36"/>
      <c r="J189" s="33"/>
      <c r="K189" s="33"/>
      <c r="L189" s="33"/>
      <c r="M189" s="33"/>
      <c r="N189" s="37"/>
      <c r="O189" s="33">
        <f>SUM(O168:O188)</f>
        <v>18000</v>
      </c>
      <c r="P189" s="33"/>
      <c r="Q189" s="38">
        <f>B165+O189-P168-P169</f>
        <v>12370</v>
      </c>
      <c r="R189" s="3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</row>
    <row r="190" spans="1:32" ht="15.75" customHeight="1">
      <c r="A190" s="141"/>
      <c r="B190" s="210" t="s">
        <v>314</v>
      </c>
      <c r="C190" s="211"/>
      <c r="D190" s="210"/>
      <c r="E190" s="211"/>
      <c r="F190" s="212"/>
      <c r="G190" s="141"/>
      <c r="H190" s="184" t="s">
        <v>15</v>
      </c>
      <c r="I190" s="213"/>
      <c r="J190" s="141"/>
      <c r="K190" s="141"/>
      <c r="L190" s="141"/>
      <c r="M190" s="141"/>
      <c r="N190" s="214"/>
      <c r="O190" s="141"/>
      <c r="P190" s="141"/>
      <c r="Q190" s="185"/>
      <c r="R190" s="141"/>
    </row>
    <row r="191" spans="1:32" ht="15.75" customHeight="1">
      <c r="A191" s="215"/>
      <c r="B191" s="216">
        <v>12370</v>
      </c>
      <c r="C191" s="217"/>
      <c r="D191" s="216"/>
      <c r="E191" s="217"/>
      <c r="F191" s="218"/>
      <c r="G191" s="219"/>
      <c r="H191" s="220"/>
      <c r="I191" s="221"/>
      <c r="J191" s="219"/>
      <c r="K191" s="219"/>
      <c r="L191" s="219"/>
      <c r="M191" s="219"/>
      <c r="N191" s="222"/>
      <c r="O191" s="219"/>
      <c r="P191" s="219"/>
      <c r="Q191" s="223"/>
      <c r="R191" s="224"/>
    </row>
    <row r="192" spans="1:32" ht="15.75" customHeight="1">
      <c r="A192" s="29">
        <v>1</v>
      </c>
      <c r="B192" s="104" t="s">
        <v>297</v>
      </c>
      <c r="C192" s="106"/>
      <c r="D192" s="106"/>
      <c r="E192" s="106"/>
      <c r="F192" s="208"/>
      <c r="G192" s="29"/>
      <c r="H192" s="68">
        <v>1000</v>
      </c>
      <c r="I192" s="79"/>
      <c r="J192" s="29"/>
      <c r="K192" s="29"/>
      <c r="L192" s="329"/>
      <c r="M192" s="329"/>
      <c r="N192" s="30"/>
      <c r="O192" s="29">
        <v>1000</v>
      </c>
      <c r="P192" s="10"/>
      <c r="Q192" s="10"/>
      <c r="R192" s="10"/>
    </row>
    <row r="193" spans="1:18" ht="15.75" customHeight="1">
      <c r="A193" s="10">
        <v>2</v>
      </c>
      <c r="B193" s="27" t="s">
        <v>233</v>
      </c>
      <c r="C193" s="22"/>
      <c r="D193" s="27"/>
      <c r="E193" s="22"/>
      <c r="F193" s="92"/>
      <c r="G193" s="10"/>
      <c r="H193" s="41">
        <v>650</v>
      </c>
      <c r="I193" s="52"/>
      <c r="J193" s="10"/>
      <c r="K193" s="10"/>
      <c r="L193" s="10"/>
      <c r="M193" s="10"/>
      <c r="N193" s="54"/>
      <c r="O193" s="10">
        <v>650</v>
      </c>
      <c r="P193" s="29">
        <v>3000</v>
      </c>
      <c r="Q193" s="63" t="s">
        <v>315</v>
      </c>
      <c r="R193" s="10"/>
    </row>
    <row r="194" spans="1:18" ht="15.75" customHeight="1">
      <c r="A194" s="10">
        <v>3</v>
      </c>
      <c r="B194" s="27" t="s">
        <v>240</v>
      </c>
      <c r="C194" s="22"/>
      <c r="D194" s="27"/>
      <c r="E194" s="22"/>
      <c r="F194" s="92"/>
      <c r="G194" s="10"/>
      <c r="H194" s="41">
        <v>1000</v>
      </c>
      <c r="I194" s="52"/>
      <c r="J194" s="10"/>
      <c r="K194" s="10"/>
      <c r="L194" s="10"/>
      <c r="M194" s="10"/>
      <c r="N194" s="54"/>
      <c r="O194" s="10">
        <v>1000</v>
      </c>
      <c r="P194" s="10"/>
      <c r="Q194" s="185"/>
      <c r="R194" s="62"/>
    </row>
    <row r="195" spans="1:18" ht="15.75" customHeight="1">
      <c r="A195" s="29">
        <v>4</v>
      </c>
      <c r="B195" s="104" t="s">
        <v>165</v>
      </c>
      <c r="C195" s="106"/>
      <c r="D195" s="104"/>
      <c r="E195" s="106"/>
      <c r="F195" s="208"/>
      <c r="G195" s="29"/>
      <c r="H195" s="68">
        <v>1000</v>
      </c>
      <c r="I195" s="79"/>
      <c r="J195" s="29"/>
      <c r="K195" s="29"/>
      <c r="L195" s="329"/>
      <c r="M195" s="329"/>
      <c r="N195" s="30"/>
      <c r="O195" s="29">
        <v>1000</v>
      </c>
      <c r="P195" s="29"/>
      <c r="Q195" s="63"/>
      <c r="R195" s="10"/>
    </row>
    <row r="196" spans="1:18" ht="15.75" customHeight="1">
      <c r="A196" s="29">
        <v>5</v>
      </c>
      <c r="B196" s="104" t="s">
        <v>286</v>
      </c>
      <c r="C196" s="106"/>
      <c r="D196" s="104"/>
      <c r="E196" s="106">
        <v>1000</v>
      </c>
      <c r="F196" s="208"/>
      <c r="G196" s="29">
        <v>3000</v>
      </c>
      <c r="H196" s="68"/>
      <c r="I196" s="79"/>
      <c r="J196" s="29"/>
      <c r="K196" s="29"/>
      <c r="L196" s="329"/>
      <c r="M196" s="329"/>
      <c r="N196" s="30"/>
      <c r="O196" s="29">
        <v>4000</v>
      </c>
      <c r="P196" s="29"/>
      <c r="Q196" s="63"/>
      <c r="R196" s="10"/>
    </row>
    <row r="197" spans="1:18" ht="15.75" customHeight="1">
      <c r="A197" s="29">
        <v>6</v>
      </c>
      <c r="B197" s="104" t="s">
        <v>316</v>
      </c>
      <c r="C197" s="106"/>
      <c r="D197" s="104"/>
      <c r="E197" s="106">
        <v>1000</v>
      </c>
      <c r="F197" s="208"/>
      <c r="G197" s="29"/>
      <c r="H197" s="68"/>
      <c r="I197" s="79"/>
      <c r="J197" s="29"/>
      <c r="K197" s="29"/>
      <c r="L197" s="329"/>
      <c r="M197" s="329"/>
      <c r="N197" s="30"/>
      <c r="O197" s="29">
        <v>1000</v>
      </c>
      <c r="P197" s="29"/>
      <c r="Q197" s="63"/>
      <c r="R197" s="10"/>
    </row>
    <row r="198" spans="1:18" ht="15.75" customHeight="1">
      <c r="A198" s="29">
        <v>7</v>
      </c>
      <c r="B198" s="104" t="s">
        <v>309</v>
      </c>
      <c r="C198" s="106"/>
      <c r="D198" s="104"/>
      <c r="E198" s="106">
        <v>1000</v>
      </c>
      <c r="F198" s="208"/>
      <c r="G198" s="29">
        <v>3000</v>
      </c>
      <c r="H198" s="68"/>
      <c r="I198" s="79"/>
      <c r="J198" s="29"/>
      <c r="K198" s="29"/>
      <c r="L198" s="329"/>
      <c r="M198" s="329"/>
      <c r="N198" s="30"/>
      <c r="O198" s="29">
        <v>4000</v>
      </c>
      <c r="P198" s="29"/>
      <c r="Q198" s="63"/>
      <c r="R198" s="10"/>
    </row>
    <row r="199" spans="1:18" ht="15.75" customHeight="1">
      <c r="A199" s="10">
        <v>8</v>
      </c>
      <c r="B199" s="10" t="s">
        <v>287</v>
      </c>
      <c r="C199" s="24"/>
      <c r="D199" s="10"/>
      <c r="E199" s="10">
        <v>1000</v>
      </c>
      <c r="F199" s="46"/>
      <c r="G199" s="10">
        <v>3000</v>
      </c>
      <c r="H199" s="41"/>
      <c r="I199" s="52"/>
      <c r="J199" s="10"/>
      <c r="K199" s="10"/>
      <c r="L199" s="10"/>
      <c r="M199" s="10"/>
      <c r="N199" s="10"/>
      <c r="O199" s="10">
        <v>4000</v>
      </c>
      <c r="P199" s="10"/>
      <c r="Q199" s="10"/>
      <c r="R199" s="10"/>
    </row>
    <row r="200" spans="1:18" ht="15.75" customHeight="1">
      <c r="A200" s="182"/>
      <c r="B200" s="141"/>
      <c r="C200" s="225"/>
      <c r="D200" s="141"/>
      <c r="E200" s="141"/>
      <c r="F200" s="226"/>
      <c r="G200" s="141"/>
      <c r="H200" s="184"/>
      <c r="I200" s="213"/>
      <c r="J200" s="141"/>
      <c r="K200" s="141"/>
      <c r="L200" s="141"/>
      <c r="M200" s="141"/>
      <c r="N200" s="141"/>
      <c r="O200" s="141"/>
      <c r="P200" s="141"/>
      <c r="Q200" s="185"/>
      <c r="R200" s="10"/>
    </row>
    <row r="201" spans="1:18" ht="15.75" customHeight="1">
      <c r="A201" s="31"/>
      <c r="B201" s="33"/>
      <c r="C201" s="33">
        <f>SUM(C168:C199)</f>
        <v>0</v>
      </c>
      <c r="D201" s="33"/>
      <c r="E201" s="33">
        <f t="shared" ref="E201:G201" si="18">SUM(E168:E199)</f>
        <v>4000</v>
      </c>
      <c r="F201" s="34">
        <f t="shared" si="18"/>
        <v>0</v>
      </c>
      <c r="G201" s="33">
        <f t="shared" si="18"/>
        <v>9000</v>
      </c>
      <c r="H201" s="35">
        <f>SUM(H192:H200)</f>
        <v>3650</v>
      </c>
      <c r="I201" s="36">
        <v>0</v>
      </c>
      <c r="J201" s="33">
        <f t="shared" ref="J201:K201" si="19">SUM(J168:J199)</f>
        <v>0</v>
      </c>
      <c r="K201" s="33">
        <f t="shared" si="19"/>
        <v>0</v>
      </c>
      <c r="L201" s="33"/>
      <c r="M201" s="33"/>
      <c r="N201" s="33"/>
      <c r="O201" s="33">
        <f>SUM(O192:O200)</f>
        <v>16650</v>
      </c>
      <c r="P201" s="33"/>
      <c r="Q201" s="51">
        <f>B191+O200:O201-P193</f>
        <v>26020</v>
      </c>
      <c r="R201" s="10"/>
    </row>
    <row r="202" spans="1:18" ht="15.75" customHeight="1">
      <c r="A202" s="311" t="s">
        <v>317</v>
      </c>
      <c r="B202" s="312"/>
      <c r="C202" s="312"/>
      <c r="D202" s="312"/>
      <c r="E202" s="312"/>
      <c r="F202" s="312"/>
      <c r="G202" s="312"/>
      <c r="H202" s="312"/>
      <c r="I202" s="312"/>
      <c r="J202" s="312"/>
      <c r="K202" s="312"/>
      <c r="L202" s="333"/>
      <c r="M202" s="333"/>
      <c r="N202" s="312"/>
      <c r="O202" s="313"/>
      <c r="P202" s="10"/>
      <c r="Q202" s="10"/>
      <c r="R202" s="10"/>
    </row>
    <row r="203" spans="1:18" ht="15.75" customHeight="1">
      <c r="A203" s="2" t="s">
        <v>1</v>
      </c>
      <c r="B203" s="3" t="s">
        <v>2</v>
      </c>
      <c r="C203" s="3" t="s">
        <v>3</v>
      </c>
      <c r="D203" s="3" t="s">
        <v>52</v>
      </c>
      <c r="E203" s="3" t="s">
        <v>36</v>
      </c>
      <c r="F203" s="4" t="s">
        <v>109</v>
      </c>
      <c r="G203" s="3" t="s">
        <v>7</v>
      </c>
      <c r="H203" s="3" t="s">
        <v>8</v>
      </c>
      <c r="I203" s="3" t="s">
        <v>8</v>
      </c>
      <c r="J203" s="3" t="s">
        <v>9</v>
      </c>
      <c r="K203" s="3" t="s">
        <v>10</v>
      </c>
      <c r="L203" s="3"/>
      <c r="M203" s="3"/>
      <c r="N203" s="3"/>
      <c r="O203" s="95" t="s">
        <v>11</v>
      </c>
      <c r="P203" s="8" t="s">
        <v>12</v>
      </c>
      <c r="Q203" s="9" t="s">
        <v>13</v>
      </c>
      <c r="R203" s="10"/>
    </row>
    <row r="204" spans="1:18" ht="15.75" customHeight="1">
      <c r="A204" s="10"/>
      <c r="B204" s="12">
        <v>26020</v>
      </c>
      <c r="C204" s="10"/>
      <c r="D204" s="10"/>
      <c r="E204" s="10"/>
      <c r="F204" s="10"/>
      <c r="G204" s="10"/>
      <c r="H204" s="14" t="s">
        <v>15</v>
      </c>
      <c r="I204" s="96"/>
      <c r="J204" s="10"/>
      <c r="K204" s="10"/>
      <c r="L204" s="10"/>
      <c r="M204" s="10"/>
      <c r="N204" s="10"/>
      <c r="O204" s="10"/>
      <c r="P204" s="10"/>
      <c r="Q204" s="15"/>
      <c r="R204" s="10"/>
    </row>
    <row r="205" spans="1:18" ht="15.75" customHeight="1">
      <c r="A205" s="10"/>
      <c r="B205" s="314" t="s">
        <v>318</v>
      </c>
      <c r="C205" s="315"/>
      <c r="D205" s="315"/>
      <c r="E205" s="315"/>
      <c r="F205" s="316"/>
      <c r="G205" s="10"/>
      <c r="H205" s="19"/>
      <c r="I205" s="41"/>
      <c r="J205" s="12"/>
      <c r="K205" s="12"/>
      <c r="L205" s="12"/>
      <c r="M205" s="12"/>
      <c r="N205" s="12"/>
      <c r="O205" s="10"/>
      <c r="P205" s="10"/>
      <c r="Q205" s="15"/>
      <c r="R205" s="10"/>
    </row>
    <row r="206" spans="1:18" ht="15.75" customHeight="1">
      <c r="A206" s="10">
        <v>1</v>
      </c>
      <c r="B206" s="16" t="s">
        <v>297</v>
      </c>
      <c r="C206" s="10"/>
      <c r="D206" s="10"/>
      <c r="E206" s="10"/>
      <c r="F206" s="41"/>
      <c r="G206" s="10"/>
      <c r="H206" s="41">
        <v>1000</v>
      </c>
      <c r="I206" s="53"/>
      <c r="J206" s="10"/>
      <c r="K206" s="71"/>
      <c r="L206" s="71"/>
      <c r="M206" s="71"/>
      <c r="N206" s="71"/>
      <c r="O206" s="55">
        <v>1000</v>
      </c>
      <c r="P206" s="10"/>
      <c r="Q206" s="15"/>
      <c r="R206" s="10"/>
    </row>
    <row r="207" spans="1:18" ht="15.75" customHeight="1">
      <c r="A207" s="16">
        <v>2</v>
      </c>
      <c r="B207" s="29" t="s">
        <v>233</v>
      </c>
      <c r="C207" s="10"/>
      <c r="D207" s="10"/>
      <c r="E207" s="10"/>
      <c r="F207" s="13"/>
      <c r="G207" s="10"/>
      <c r="H207" s="41">
        <v>1000</v>
      </c>
      <c r="I207" s="10"/>
      <c r="J207" s="30"/>
      <c r="K207" s="10"/>
      <c r="L207" s="329"/>
      <c r="M207" s="329"/>
      <c r="N207" s="30"/>
      <c r="O207" s="10">
        <v>1000</v>
      </c>
      <c r="P207" s="16"/>
      <c r="Q207" s="16"/>
      <c r="R207" s="10"/>
    </row>
    <row r="208" spans="1:18" ht="15.75" customHeight="1">
      <c r="A208" s="29">
        <v>3</v>
      </c>
      <c r="B208" s="29" t="s">
        <v>165</v>
      </c>
      <c r="C208" s="29"/>
      <c r="D208" s="29"/>
      <c r="E208" s="29"/>
      <c r="F208" s="66"/>
      <c r="G208" s="29"/>
      <c r="H208" s="68">
        <v>1000</v>
      </c>
      <c r="I208" s="29"/>
      <c r="J208" s="29"/>
      <c r="K208" s="29"/>
      <c r="L208" s="329"/>
      <c r="M208" s="329"/>
      <c r="N208" s="30"/>
      <c r="O208" s="29">
        <v>1000</v>
      </c>
      <c r="P208" s="16">
        <v>1000</v>
      </c>
      <c r="Q208" s="16" t="s">
        <v>315</v>
      </c>
      <c r="R208" s="10"/>
    </row>
    <row r="209" spans="1:32" ht="15.75" customHeight="1">
      <c r="A209" s="29">
        <v>4</v>
      </c>
      <c r="B209" s="29" t="s">
        <v>236</v>
      </c>
      <c r="C209" s="29"/>
      <c r="D209" s="29"/>
      <c r="E209" s="29"/>
      <c r="F209" s="29"/>
      <c r="G209" s="29"/>
      <c r="H209" s="68">
        <v>1000</v>
      </c>
      <c r="I209" s="29"/>
      <c r="J209" s="29"/>
      <c r="K209" s="10"/>
      <c r="L209" s="10"/>
      <c r="M209" s="10"/>
      <c r="N209" s="54"/>
      <c r="O209" s="10">
        <v>1000</v>
      </c>
      <c r="P209" s="16">
        <v>4000</v>
      </c>
      <c r="Q209" s="16" t="s">
        <v>319</v>
      </c>
      <c r="R209" s="10"/>
    </row>
    <row r="210" spans="1:32" ht="15.75" customHeight="1">
      <c r="A210" s="29">
        <v>5</v>
      </c>
      <c r="B210" s="10" t="s">
        <v>214</v>
      </c>
      <c r="C210" s="10"/>
      <c r="D210" s="10"/>
      <c r="E210" s="10"/>
      <c r="F210" s="10"/>
      <c r="G210" s="10"/>
      <c r="H210" s="41">
        <v>650</v>
      </c>
      <c r="I210" s="10"/>
      <c r="J210" s="29"/>
      <c r="K210" s="29"/>
      <c r="L210" s="329"/>
      <c r="M210" s="329"/>
      <c r="N210" s="30"/>
      <c r="O210" s="10">
        <v>650</v>
      </c>
      <c r="P210" s="16">
        <v>20000</v>
      </c>
      <c r="Q210" s="16" t="s">
        <v>76</v>
      </c>
      <c r="R210" s="29"/>
    </row>
    <row r="211" spans="1:32" ht="15.75" customHeight="1">
      <c r="A211" s="29">
        <v>6</v>
      </c>
      <c r="B211" s="20"/>
      <c r="C211" s="29"/>
      <c r="D211" s="29"/>
      <c r="E211" s="29"/>
      <c r="F211" s="29"/>
      <c r="G211" s="29"/>
      <c r="H211" s="68"/>
      <c r="I211" s="29"/>
      <c r="J211" s="29"/>
      <c r="K211" s="29"/>
      <c r="L211" s="329"/>
      <c r="M211" s="329"/>
      <c r="N211" s="30"/>
      <c r="O211" s="29"/>
      <c r="P211" s="10"/>
      <c r="Q211" s="10"/>
      <c r="R211" s="29"/>
    </row>
    <row r="212" spans="1:32" ht="15.75" customHeight="1">
      <c r="A212" s="33"/>
      <c r="B212" s="33"/>
      <c r="C212" s="33"/>
      <c r="D212" s="33"/>
      <c r="E212" s="33"/>
      <c r="F212" s="33"/>
      <c r="G212" s="33"/>
      <c r="H212" s="100">
        <f>SUM(H205:H211)</f>
        <v>4650</v>
      </c>
      <c r="I212" s="100"/>
      <c r="J212" s="33"/>
      <c r="K212" s="33"/>
      <c r="L212" s="33"/>
      <c r="M212" s="33"/>
      <c r="N212" s="33"/>
      <c r="O212" s="33">
        <f>SUM(O205:O211)</f>
        <v>4650</v>
      </c>
      <c r="P212" s="33">
        <f>SUM(P206:P211)</f>
        <v>25000</v>
      </c>
      <c r="Q212" s="51">
        <f>B204+O212-P208-P209-P210</f>
        <v>5670</v>
      </c>
      <c r="R212" s="10"/>
      <c r="S212" s="67"/>
    </row>
    <row r="213" spans="1:32" ht="15.75" customHeight="1">
      <c r="A213" s="317" t="s">
        <v>320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28"/>
      <c r="M213" s="328"/>
      <c r="N213" s="318"/>
      <c r="O213" s="319"/>
      <c r="P213" s="29"/>
      <c r="Q213" s="63"/>
      <c r="R213" s="29"/>
    </row>
    <row r="214" spans="1:32" ht="15.75" customHeight="1">
      <c r="A214" s="2" t="s">
        <v>1</v>
      </c>
      <c r="B214" s="3" t="s">
        <v>2</v>
      </c>
      <c r="C214" s="3" t="s">
        <v>3</v>
      </c>
      <c r="D214" s="3" t="s">
        <v>4</v>
      </c>
      <c r="E214" s="3" t="s">
        <v>36</v>
      </c>
      <c r="F214" s="4" t="s">
        <v>109</v>
      </c>
      <c r="G214" s="3" t="s">
        <v>7</v>
      </c>
      <c r="H214" s="3" t="s">
        <v>8</v>
      </c>
      <c r="I214" s="3" t="s">
        <v>8</v>
      </c>
      <c r="J214" s="3" t="s">
        <v>9</v>
      </c>
      <c r="K214" s="3" t="s">
        <v>10</v>
      </c>
      <c r="L214" s="3"/>
      <c r="M214" s="3"/>
      <c r="N214" s="3"/>
      <c r="O214" s="95" t="s">
        <v>11</v>
      </c>
      <c r="P214" s="8" t="s">
        <v>12</v>
      </c>
      <c r="Q214" s="9" t="s">
        <v>13</v>
      </c>
      <c r="R214" s="29"/>
    </row>
    <row r="215" spans="1:32" ht="15.75" customHeight="1">
      <c r="A215" s="10"/>
      <c r="B215" s="12">
        <v>5670</v>
      </c>
      <c r="C215" s="10"/>
      <c r="D215" s="10"/>
      <c r="E215" s="10"/>
      <c r="F215" s="10"/>
      <c r="G215" s="10"/>
      <c r="H215" s="14" t="s">
        <v>15</v>
      </c>
      <c r="I215" s="10"/>
      <c r="J215" s="10"/>
      <c r="K215" s="10"/>
      <c r="L215" s="10"/>
      <c r="M215" s="10"/>
      <c r="N215" s="10"/>
      <c r="O215" s="10"/>
      <c r="P215" s="10"/>
      <c r="Q215" s="15"/>
      <c r="R215" s="10"/>
    </row>
    <row r="216" spans="1:32" ht="15.75" customHeight="1">
      <c r="A216" s="10"/>
      <c r="B216" s="314" t="s">
        <v>321</v>
      </c>
      <c r="C216" s="315"/>
      <c r="D216" s="315"/>
      <c r="E216" s="315"/>
      <c r="F216" s="316"/>
      <c r="G216" s="10"/>
      <c r="H216" s="53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32" ht="15.75" customHeight="1">
      <c r="A217" s="16">
        <v>1</v>
      </c>
      <c r="B217" s="16" t="s">
        <v>297</v>
      </c>
      <c r="C217" s="16"/>
      <c r="D217" s="16"/>
      <c r="E217" s="16"/>
      <c r="F217" s="98"/>
      <c r="G217" s="16"/>
      <c r="H217" s="41">
        <v>1000</v>
      </c>
      <c r="I217" s="41"/>
      <c r="J217" s="10"/>
      <c r="K217" s="10"/>
      <c r="L217" s="10"/>
      <c r="M217" s="10"/>
      <c r="N217" s="54"/>
      <c r="O217" s="10">
        <v>1000</v>
      </c>
      <c r="P217" s="10"/>
      <c r="Q217" s="16"/>
      <c r="R217" s="10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>
      <c r="A218" s="10">
        <v>2</v>
      </c>
      <c r="B218" s="10" t="s">
        <v>233</v>
      </c>
      <c r="C218" s="29"/>
      <c r="D218" s="10"/>
      <c r="E218" s="10"/>
      <c r="F218" s="13"/>
      <c r="G218" s="10"/>
      <c r="H218" s="41">
        <v>650</v>
      </c>
      <c r="I218" s="10"/>
      <c r="J218" s="10"/>
      <c r="K218" s="10"/>
      <c r="L218" s="10"/>
      <c r="M218" s="10"/>
      <c r="N218" s="54"/>
      <c r="O218" s="10">
        <v>650</v>
      </c>
      <c r="P218" s="16">
        <v>1650</v>
      </c>
      <c r="Q218" s="10" t="s">
        <v>322</v>
      </c>
      <c r="R218" s="29"/>
    </row>
    <row r="219" spans="1:32" ht="15.75" customHeight="1">
      <c r="A219" s="29">
        <v>3</v>
      </c>
      <c r="B219" s="29" t="s">
        <v>323</v>
      </c>
      <c r="C219" s="29"/>
      <c r="D219" s="29"/>
      <c r="E219" s="29">
        <v>1000</v>
      </c>
      <c r="F219" s="29"/>
      <c r="G219" s="29"/>
      <c r="H219" s="68"/>
      <c r="I219" s="29"/>
      <c r="J219" s="29"/>
      <c r="K219" s="10"/>
      <c r="L219" s="10"/>
      <c r="M219" s="10"/>
      <c r="N219" s="54"/>
      <c r="O219" s="10">
        <v>1000</v>
      </c>
      <c r="P219" s="10"/>
      <c r="Q219" s="30"/>
      <c r="R219" s="29"/>
    </row>
    <row r="220" spans="1:32" ht="15.75" customHeight="1">
      <c r="A220" s="29">
        <v>4</v>
      </c>
      <c r="B220" s="29" t="s">
        <v>309</v>
      </c>
      <c r="C220" s="29"/>
      <c r="D220" s="29"/>
      <c r="E220" s="29">
        <v>1000</v>
      </c>
      <c r="F220" s="66"/>
      <c r="G220" s="29">
        <v>3000</v>
      </c>
      <c r="H220" s="68"/>
      <c r="I220" s="29"/>
      <c r="J220" s="29"/>
      <c r="K220" s="29"/>
      <c r="L220" s="329"/>
      <c r="M220" s="329"/>
      <c r="N220" s="30"/>
      <c r="O220" s="29">
        <v>4000</v>
      </c>
      <c r="P220" s="29"/>
      <c r="Q220" s="30"/>
      <c r="R220" s="29"/>
    </row>
    <row r="221" spans="1:32" ht="15.75" customHeight="1">
      <c r="A221" s="29">
        <v>5</v>
      </c>
      <c r="B221" s="29" t="s">
        <v>324</v>
      </c>
      <c r="C221" s="29"/>
      <c r="D221" s="29"/>
      <c r="E221" s="29">
        <v>1000</v>
      </c>
      <c r="F221" s="66"/>
      <c r="G221" s="29"/>
      <c r="H221" s="68"/>
      <c r="I221" s="29"/>
      <c r="J221" s="29"/>
      <c r="K221" s="29"/>
      <c r="L221" s="329"/>
      <c r="M221" s="329"/>
      <c r="N221" s="30"/>
      <c r="O221" s="29">
        <v>1000</v>
      </c>
      <c r="P221" s="29"/>
      <c r="Q221" s="30"/>
      <c r="R221" s="29"/>
    </row>
    <row r="222" spans="1:32" ht="15.75" customHeight="1">
      <c r="A222" s="29">
        <v>6</v>
      </c>
      <c r="B222" s="29" t="s">
        <v>325</v>
      </c>
      <c r="C222" s="29"/>
      <c r="D222" s="29"/>
      <c r="E222" s="29">
        <v>0</v>
      </c>
      <c r="F222" s="66"/>
      <c r="G222" s="29"/>
      <c r="H222" s="68"/>
      <c r="I222" s="29"/>
      <c r="J222" s="29"/>
      <c r="K222" s="10"/>
      <c r="L222" s="10"/>
      <c r="M222" s="10"/>
      <c r="N222" s="54"/>
      <c r="O222" s="10">
        <v>0</v>
      </c>
      <c r="P222" s="29"/>
      <c r="Q222" s="30"/>
      <c r="R222" s="29"/>
    </row>
    <row r="223" spans="1:32" ht="15.75" customHeight="1">
      <c r="A223" s="29"/>
      <c r="B223" s="20"/>
      <c r="C223" s="29"/>
      <c r="D223" s="29"/>
      <c r="E223" s="29"/>
      <c r="F223" s="29"/>
      <c r="G223" s="29"/>
      <c r="H223" s="68"/>
      <c r="I223" s="29"/>
      <c r="J223" s="29"/>
      <c r="K223" s="29"/>
      <c r="L223" s="329"/>
      <c r="M223" s="329"/>
      <c r="N223" s="30"/>
      <c r="O223" s="29"/>
      <c r="P223" s="29"/>
      <c r="Q223" s="10"/>
      <c r="R223" s="10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>
      <c r="A224" s="29"/>
      <c r="B224" s="29"/>
      <c r="C224" s="29"/>
      <c r="D224" s="29"/>
      <c r="E224" s="29"/>
      <c r="F224" s="66"/>
      <c r="G224" s="29"/>
      <c r="H224" s="68"/>
      <c r="I224" s="29"/>
      <c r="J224" s="29"/>
      <c r="K224" s="29"/>
      <c r="L224" s="329"/>
      <c r="M224" s="329"/>
      <c r="N224" s="30"/>
      <c r="O224" s="29"/>
      <c r="P224" s="29"/>
      <c r="Q224" s="10"/>
      <c r="R224" s="29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18" ht="15.75" customHeight="1">
      <c r="A225" s="31"/>
      <c r="B225" s="33"/>
      <c r="C225" s="33"/>
      <c r="D225" s="33"/>
      <c r="E225" s="33">
        <f>SUM(E217:E224)</f>
        <v>3000</v>
      </c>
      <c r="F225" s="34"/>
      <c r="G225" s="33">
        <f t="shared" ref="G225:H225" si="20">SUM(G216:G224)</f>
        <v>3000</v>
      </c>
      <c r="H225" s="35">
        <f t="shared" si="20"/>
        <v>1650</v>
      </c>
      <c r="I225" s="33"/>
      <c r="J225" s="33"/>
      <c r="K225" s="33"/>
      <c r="L225" s="33"/>
      <c r="M225" s="33"/>
      <c r="N225" s="33"/>
      <c r="O225" s="33">
        <f>SUM(O215:O224)</f>
        <v>7650</v>
      </c>
      <c r="P225" s="38">
        <v>1650</v>
      </c>
      <c r="Q225" s="39">
        <f>B215+O225-P218</f>
        <v>11670</v>
      </c>
      <c r="R225" s="29"/>
    </row>
    <row r="226" spans="1:18" ht="15.75" customHeight="1">
      <c r="A226" s="317" t="s">
        <v>326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28"/>
      <c r="M226" s="328"/>
      <c r="N226" s="318"/>
      <c r="O226" s="319"/>
      <c r="P226" s="16"/>
      <c r="Q226" s="16"/>
      <c r="R226" s="10"/>
    </row>
    <row r="227" spans="1:18" ht="15.75" customHeight="1">
      <c r="A227" s="2" t="s">
        <v>1</v>
      </c>
      <c r="B227" s="3" t="s">
        <v>2</v>
      </c>
      <c r="C227" s="3" t="s">
        <v>3</v>
      </c>
      <c r="D227" s="3" t="s">
        <v>36</v>
      </c>
      <c r="E227" s="3" t="s">
        <v>108</v>
      </c>
      <c r="F227" s="4" t="s">
        <v>109</v>
      </c>
      <c r="G227" s="3" t="s">
        <v>7</v>
      </c>
      <c r="H227" s="3" t="s">
        <v>8</v>
      </c>
      <c r="I227" s="3" t="s">
        <v>8</v>
      </c>
      <c r="J227" s="3" t="s">
        <v>9</v>
      </c>
      <c r="K227" s="3" t="s">
        <v>10</v>
      </c>
      <c r="L227" s="3"/>
      <c r="M227" s="3"/>
      <c r="N227" s="3"/>
      <c r="O227" s="7" t="s">
        <v>11</v>
      </c>
      <c r="P227" s="8" t="s">
        <v>12</v>
      </c>
      <c r="Q227" s="9" t="s">
        <v>13</v>
      </c>
      <c r="R227" s="10"/>
    </row>
    <row r="228" spans="1:18" ht="15.75" customHeight="1">
      <c r="A228" s="10"/>
      <c r="B228" s="12">
        <v>11670</v>
      </c>
      <c r="C228" s="10"/>
      <c r="D228" s="10"/>
      <c r="E228" s="10"/>
      <c r="F228" s="10"/>
      <c r="G228" s="10" t="s">
        <v>327</v>
      </c>
      <c r="H228" s="14" t="s">
        <v>15</v>
      </c>
      <c r="I228" s="52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 ht="15.75" customHeight="1">
      <c r="A229" s="10"/>
      <c r="B229" s="314" t="s">
        <v>272</v>
      </c>
      <c r="C229" s="315"/>
      <c r="D229" s="315"/>
      <c r="E229" s="315"/>
      <c r="F229" s="316"/>
      <c r="G229" s="10"/>
      <c r="H229" s="53"/>
      <c r="I229" s="10"/>
      <c r="J229" s="12"/>
      <c r="K229" s="12"/>
      <c r="L229" s="12"/>
      <c r="M229" s="12"/>
      <c r="N229" s="12"/>
      <c r="O229" s="10"/>
      <c r="P229" s="10"/>
      <c r="Q229" s="10"/>
      <c r="R229" s="29"/>
    </row>
    <row r="230" spans="1:18" ht="15.75" customHeight="1">
      <c r="A230" s="10"/>
      <c r="B230" s="70"/>
      <c r="C230" s="70"/>
      <c r="D230" s="101"/>
      <c r="E230" s="70"/>
      <c r="F230" s="70"/>
      <c r="G230" s="10"/>
      <c r="H230" s="19"/>
      <c r="I230" s="10"/>
      <c r="J230" s="12"/>
      <c r="K230" s="12"/>
      <c r="L230" s="12"/>
      <c r="M230" s="12"/>
      <c r="N230" s="12"/>
      <c r="O230" s="10"/>
      <c r="P230" s="10"/>
      <c r="Q230" s="10"/>
      <c r="R230" s="29"/>
    </row>
    <row r="231" spans="1:18" ht="15.75" customHeight="1">
      <c r="A231" s="10">
        <v>1</v>
      </c>
      <c r="B231" s="27" t="s">
        <v>297</v>
      </c>
      <c r="C231" s="21"/>
      <c r="D231" s="21"/>
      <c r="E231" s="22"/>
      <c r="F231" s="22"/>
      <c r="G231" s="24"/>
      <c r="H231" s="86">
        <v>1000</v>
      </c>
      <c r="I231" s="24"/>
      <c r="J231" s="24"/>
      <c r="K231" s="24"/>
      <c r="L231" s="24"/>
      <c r="M231" s="24"/>
      <c r="N231" s="26"/>
      <c r="O231" s="24">
        <v>1000</v>
      </c>
      <c r="P231" s="24"/>
      <c r="Q231" s="102"/>
      <c r="R231" s="29"/>
    </row>
    <row r="232" spans="1:18" ht="15.75" customHeight="1">
      <c r="A232" s="10">
        <v>2</v>
      </c>
      <c r="B232" s="27" t="s">
        <v>233</v>
      </c>
      <c r="C232" s="21"/>
      <c r="D232" s="21"/>
      <c r="E232" s="22"/>
      <c r="F232" s="22"/>
      <c r="G232" s="24"/>
      <c r="H232" s="86">
        <v>1000</v>
      </c>
      <c r="I232" s="24"/>
      <c r="J232" s="24"/>
      <c r="K232" s="24"/>
      <c r="L232" s="334"/>
      <c r="M232" s="334"/>
      <c r="N232" s="28"/>
      <c r="O232" s="24">
        <v>1000</v>
      </c>
      <c r="P232" s="24"/>
      <c r="Q232" s="102"/>
      <c r="R232" s="10"/>
    </row>
    <row r="233" spans="1:18" ht="15.75" customHeight="1">
      <c r="A233" s="10">
        <v>3</v>
      </c>
      <c r="B233" s="227" t="s">
        <v>147</v>
      </c>
      <c r="C233" s="21"/>
      <c r="D233" s="21"/>
      <c r="E233" s="22"/>
      <c r="F233" s="22"/>
      <c r="G233" s="24"/>
      <c r="H233" s="86"/>
      <c r="I233" s="24"/>
      <c r="J233" s="24"/>
      <c r="K233" s="24"/>
      <c r="L233" s="334"/>
      <c r="M233" s="334"/>
      <c r="N233" s="28"/>
      <c r="O233" s="86">
        <v>4000</v>
      </c>
      <c r="P233" s="24">
        <v>17000</v>
      </c>
      <c r="Q233" s="102" t="s">
        <v>328</v>
      </c>
      <c r="R233" s="10"/>
    </row>
    <row r="234" spans="1:18" ht="15.75" customHeight="1">
      <c r="A234" s="29">
        <v>4</v>
      </c>
      <c r="B234" s="104" t="s">
        <v>214</v>
      </c>
      <c r="C234" s="90"/>
      <c r="D234" s="29"/>
      <c r="E234" s="29"/>
      <c r="F234" s="66"/>
      <c r="G234" s="29"/>
      <c r="H234" s="68">
        <v>650</v>
      </c>
      <c r="I234" s="29"/>
      <c r="J234" s="29"/>
      <c r="K234" s="29"/>
      <c r="L234" s="329"/>
      <c r="M234" s="329"/>
      <c r="N234" s="30"/>
      <c r="O234" s="29">
        <v>650</v>
      </c>
      <c r="P234" s="90"/>
      <c r="Q234" s="102"/>
      <c r="R234" s="10"/>
    </row>
    <row r="235" spans="1:18" ht="15.75" customHeight="1">
      <c r="A235" s="29">
        <v>5</v>
      </c>
      <c r="B235" s="104" t="s">
        <v>291</v>
      </c>
      <c r="C235" s="105"/>
      <c r="D235" s="105">
        <v>1000</v>
      </c>
      <c r="E235" s="106"/>
      <c r="F235" s="106"/>
      <c r="G235" s="90">
        <v>3000</v>
      </c>
      <c r="H235" s="180"/>
      <c r="I235" s="127"/>
      <c r="J235" s="16"/>
      <c r="K235" s="10"/>
      <c r="L235" s="329"/>
      <c r="M235" s="329"/>
      <c r="N235" s="30"/>
      <c r="O235" s="24">
        <v>4000</v>
      </c>
      <c r="P235" s="90"/>
      <c r="Q235" s="102"/>
      <c r="R235" s="29"/>
    </row>
    <row r="236" spans="1:18" ht="15.75" customHeight="1">
      <c r="A236" s="29">
        <v>6</v>
      </c>
      <c r="B236" s="104" t="s">
        <v>163</v>
      </c>
      <c r="C236" s="105"/>
      <c r="D236" s="105">
        <v>1600</v>
      </c>
      <c r="E236" s="106"/>
      <c r="F236" s="106"/>
      <c r="G236" s="90"/>
      <c r="H236" s="88">
        <v>1000</v>
      </c>
      <c r="I236" s="90"/>
      <c r="J236" s="90"/>
      <c r="K236" s="90"/>
      <c r="L236" s="334"/>
      <c r="M236" s="334"/>
      <c r="N236" s="90"/>
      <c r="O236" s="90">
        <v>2600</v>
      </c>
      <c r="P236" s="90"/>
      <c r="Q236" s="102"/>
      <c r="R236" s="29"/>
    </row>
    <row r="237" spans="1:18" ht="15.75" customHeight="1">
      <c r="A237" s="29">
        <v>7</v>
      </c>
      <c r="B237" s="29" t="s">
        <v>309</v>
      </c>
      <c r="C237" s="29"/>
      <c r="D237" s="29">
        <v>1000</v>
      </c>
      <c r="E237" s="29"/>
      <c r="F237" s="29"/>
      <c r="G237" s="29">
        <v>3000</v>
      </c>
      <c r="H237" s="74"/>
      <c r="I237" s="79"/>
      <c r="J237" s="29"/>
      <c r="K237" s="29"/>
      <c r="L237" s="329"/>
      <c r="M237" s="329"/>
      <c r="N237" s="30"/>
      <c r="O237" s="29">
        <v>4000</v>
      </c>
      <c r="P237" s="29"/>
      <c r="Q237" s="162"/>
      <c r="R237" s="29"/>
    </row>
    <row r="238" spans="1:18" ht="15.75" customHeight="1">
      <c r="A238" s="29">
        <v>8</v>
      </c>
      <c r="B238" s="29" t="s">
        <v>236</v>
      </c>
      <c r="C238" s="29"/>
      <c r="D238" s="29"/>
      <c r="E238" s="29"/>
      <c r="F238" s="29"/>
      <c r="G238" s="29"/>
      <c r="H238" s="74">
        <v>1000</v>
      </c>
      <c r="I238" s="79"/>
      <c r="J238" s="29"/>
      <c r="K238" s="29"/>
      <c r="L238" s="329"/>
      <c r="M238" s="329"/>
      <c r="N238" s="30"/>
      <c r="O238" s="29">
        <v>1000</v>
      </c>
      <c r="P238" s="29"/>
      <c r="Q238" s="162"/>
      <c r="R238" s="29"/>
    </row>
    <row r="239" spans="1:18" ht="15.75" customHeight="1">
      <c r="A239" s="29">
        <v>9</v>
      </c>
      <c r="B239" s="29" t="s">
        <v>287</v>
      </c>
      <c r="C239" s="29"/>
      <c r="D239" s="29"/>
      <c r="E239" s="29"/>
      <c r="F239" s="29"/>
      <c r="G239" s="29"/>
      <c r="H239" s="74">
        <v>1300</v>
      </c>
      <c r="I239" s="79"/>
      <c r="J239" s="29">
        <v>250</v>
      </c>
      <c r="K239" s="29"/>
      <c r="L239" s="329"/>
      <c r="M239" s="329"/>
      <c r="N239" s="30"/>
      <c r="O239" s="29">
        <f>SUM(F239:N239)</f>
        <v>1550</v>
      </c>
      <c r="P239" s="29"/>
      <c r="Q239" s="162"/>
      <c r="R239" s="29"/>
    </row>
    <row r="240" spans="1:18" ht="15.75" customHeight="1">
      <c r="A240" s="29">
        <v>10</v>
      </c>
      <c r="B240" s="29" t="s">
        <v>329</v>
      </c>
      <c r="C240" s="29"/>
      <c r="D240" s="29">
        <v>1000</v>
      </c>
      <c r="E240" s="29"/>
      <c r="F240" s="29"/>
      <c r="G240" s="29"/>
      <c r="H240" s="74"/>
      <c r="I240" s="79"/>
      <c r="J240" s="29"/>
      <c r="K240" s="29" t="s">
        <v>330</v>
      </c>
      <c r="L240" s="329"/>
      <c r="M240" s="329"/>
      <c r="N240" s="30" t="s">
        <v>331</v>
      </c>
      <c r="O240" s="29">
        <v>0</v>
      </c>
      <c r="P240" s="29"/>
      <c r="Q240" s="162"/>
      <c r="R240" s="29"/>
    </row>
    <row r="241" spans="1:18" ht="15.75" customHeight="1">
      <c r="A241" s="29"/>
      <c r="B241" s="29"/>
      <c r="C241" s="29"/>
      <c r="D241" s="29"/>
      <c r="E241" s="29"/>
      <c r="F241" s="29"/>
      <c r="G241" s="29"/>
      <c r="H241" s="74"/>
      <c r="I241" s="79"/>
      <c r="J241" s="29"/>
      <c r="K241" s="30"/>
      <c r="L241" s="330"/>
      <c r="M241" s="330"/>
      <c r="N241" s="30"/>
      <c r="O241" s="29"/>
      <c r="P241" s="29"/>
      <c r="Q241" s="29"/>
      <c r="R241" s="29"/>
    </row>
    <row r="242" spans="1:18" ht="15.75" customHeight="1">
      <c r="A242" s="31"/>
      <c r="B242" s="33"/>
      <c r="C242" s="33">
        <f>SUM(C231:C241)</f>
        <v>0</v>
      </c>
      <c r="D242" s="33">
        <f>SUM(D235:D241)</f>
        <v>4600</v>
      </c>
      <c r="E242" s="33"/>
      <c r="F242" s="33"/>
      <c r="G242" s="33">
        <f>SUM(G235:G241)</f>
        <v>6000</v>
      </c>
      <c r="H242" s="100">
        <f>SUM(H231:H241)</f>
        <v>5950</v>
      </c>
      <c r="I242" s="36"/>
      <c r="J242" s="33">
        <f>SUM(J232:J241)</f>
        <v>250</v>
      </c>
      <c r="K242" s="33"/>
      <c r="L242" s="33"/>
      <c r="M242" s="33"/>
      <c r="N242" s="33"/>
      <c r="O242" s="33">
        <f>SUM(O231:O241)</f>
        <v>19800</v>
      </c>
      <c r="P242" s="33"/>
      <c r="Q242" s="69">
        <f>B228+O242-P233</f>
        <v>14470</v>
      </c>
      <c r="R242" s="29"/>
    </row>
    <row r="243" spans="1:18" ht="15.75" customHeight="1">
      <c r="A243" s="317" t="s">
        <v>332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28"/>
      <c r="M243" s="328"/>
      <c r="N243" s="318"/>
      <c r="O243" s="319"/>
      <c r="P243" s="24"/>
      <c r="Q243" s="102"/>
      <c r="R243" s="10"/>
    </row>
    <row r="244" spans="1:18" ht="15.75" customHeight="1">
      <c r="A244" s="2" t="s">
        <v>1</v>
      </c>
      <c r="B244" s="107" t="s">
        <v>2</v>
      </c>
      <c r="C244" s="107" t="s">
        <v>3</v>
      </c>
      <c r="D244" s="3" t="s">
        <v>36</v>
      </c>
      <c r="E244" s="107" t="s">
        <v>108</v>
      </c>
      <c r="F244" s="4" t="s">
        <v>109</v>
      </c>
      <c r="G244" s="3" t="s">
        <v>7</v>
      </c>
      <c r="H244" s="3" t="s">
        <v>8</v>
      </c>
      <c r="I244" s="3" t="s">
        <v>8</v>
      </c>
      <c r="J244" s="3" t="s">
        <v>9</v>
      </c>
      <c r="K244" s="3" t="s">
        <v>10</v>
      </c>
      <c r="L244" s="3"/>
      <c r="M244" s="3"/>
      <c r="N244" s="3"/>
      <c r="O244" s="7" t="s">
        <v>11</v>
      </c>
      <c r="P244" s="8" t="s">
        <v>12</v>
      </c>
      <c r="Q244" s="108" t="s">
        <v>13</v>
      </c>
      <c r="R244" s="29"/>
    </row>
    <row r="245" spans="1:18" ht="15.75" customHeight="1">
      <c r="A245" s="10"/>
      <c r="B245" s="12">
        <v>14470</v>
      </c>
      <c r="C245" s="10"/>
      <c r="D245" s="10"/>
      <c r="E245" s="10"/>
      <c r="F245" s="10"/>
      <c r="G245" s="10"/>
      <c r="H245" s="14" t="s">
        <v>15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29"/>
    </row>
    <row r="246" spans="1:18" ht="15.75" customHeight="1">
      <c r="A246" s="10"/>
      <c r="B246" s="314" t="s">
        <v>16</v>
      </c>
      <c r="C246" s="315"/>
      <c r="D246" s="315"/>
      <c r="E246" s="315"/>
      <c r="F246" s="316"/>
      <c r="G246" s="10"/>
      <c r="H246" s="53"/>
      <c r="I246" s="10"/>
      <c r="J246" s="12"/>
      <c r="K246" s="12"/>
      <c r="L246" s="12"/>
      <c r="M246" s="12"/>
      <c r="N246" s="12"/>
      <c r="O246" s="10"/>
      <c r="P246" s="10"/>
      <c r="Q246" s="10"/>
      <c r="R246" s="29"/>
    </row>
    <row r="247" spans="1:18" ht="15.75" customHeight="1">
      <c r="A247" s="10"/>
      <c r="B247" s="70"/>
      <c r="C247" s="70"/>
      <c r="D247" s="101"/>
      <c r="E247" s="70"/>
      <c r="F247" s="70"/>
      <c r="G247" s="10"/>
      <c r="H247" s="53"/>
      <c r="I247" s="10"/>
      <c r="J247" s="12"/>
      <c r="K247" s="12"/>
      <c r="L247" s="12"/>
      <c r="M247" s="12"/>
      <c r="N247" s="12"/>
      <c r="O247" s="10"/>
      <c r="P247" s="24"/>
      <c r="Q247" s="102"/>
      <c r="R247" s="29"/>
    </row>
    <row r="248" spans="1:18" ht="15.75" customHeight="1">
      <c r="A248" s="10">
        <v>1</v>
      </c>
      <c r="B248" s="27" t="s">
        <v>297</v>
      </c>
      <c r="C248" s="21"/>
      <c r="D248" s="10"/>
      <c r="E248" s="10"/>
      <c r="F248" s="13"/>
      <c r="G248" s="24"/>
      <c r="H248" s="25">
        <v>1000</v>
      </c>
      <c r="I248" s="24"/>
      <c r="J248" s="24"/>
      <c r="K248" s="24"/>
      <c r="L248" s="334"/>
      <c r="M248" s="334"/>
      <c r="N248" s="28"/>
      <c r="O248" s="24">
        <f t="shared" ref="O248:O249" si="21">SUM(E248:N248)</f>
        <v>1000</v>
      </c>
      <c r="P248" s="24"/>
      <c r="Q248" s="102"/>
      <c r="R248" s="29"/>
    </row>
    <row r="249" spans="1:18" ht="15.75" customHeight="1">
      <c r="A249" s="10">
        <v>2</v>
      </c>
      <c r="B249" s="27" t="s">
        <v>233</v>
      </c>
      <c r="C249" s="90"/>
      <c r="D249" s="29"/>
      <c r="E249" s="29"/>
      <c r="F249" s="66"/>
      <c r="G249" s="29"/>
      <c r="H249" s="68">
        <v>1000</v>
      </c>
      <c r="I249" s="29"/>
      <c r="J249" s="29"/>
      <c r="K249" s="29"/>
      <c r="L249" s="329"/>
      <c r="M249" s="329"/>
      <c r="N249" s="30"/>
      <c r="O249" s="29">
        <f t="shared" si="21"/>
        <v>1000</v>
      </c>
      <c r="P249" s="24">
        <v>330</v>
      </c>
      <c r="Q249" s="102" t="s">
        <v>333</v>
      </c>
      <c r="R249" s="29"/>
    </row>
    <row r="250" spans="1:18" ht="15.75" customHeight="1">
      <c r="A250" s="10">
        <v>3</v>
      </c>
      <c r="B250" s="27" t="s">
        <v>214</v>
      </c>
      <c r="C250" s="21"/>
      <c r="D250" s="21">
        <v>1000</v>
      </c>
      <c r="E250" s="22"/>
      <c r="F250" s="22"/>
      <c r="G250" s="24">
        <v>3000</v>
      </c>
      <c r="H250" s="25">
        <v>650</v>
      </c>
      <c r="I250" s="24"/>
      <c r="J250" s="24"/>
      <c r="K250" s="24"/>
      <c r="L250" s="334"/>
      <c r="M250" s="334"/>
      <c r="N250" s="103"/>
      <c r="O250" s="24">
        <v>4650</v>
      </c>
      <c r="P250" s="90"/>
      <c r="Q250" s="102"/>
      <c r="R250" s="29"/>
    </row>
    <row r="251" spans="1:18" ht="15.75" customHeight="1">
      <c r="A251" s="29">
        <v>4</v>
      </c>
      <c r="B251" s="104" t="s">
        <v>329</v>
      </c>
      <c r="C251" s="105"/>
      <c r="D251" s="105">
        <v>1000</v>
      </c>
      <c r="E251" s="106"/>
      <c r="F251" s="106"/>
      <c r="G251" s="90">
        <v>3000</v>
      </c>
      <c r="H251" s="68"/>
      <c r="I251" s="29"/>
      <c r="J251" s="29">
        <v>250</v>
      </c>
      <c r="K251" s="90"/>
      <c r="L251" s="334"/>
      <c r="M251" s="334"/>
      <c r="N251" s="103"/>
      <c r="O251" s="90">
        <v>5250</v>
      </c>
      <c r="P251" s="90"/>
      <c r="Q251" s="102"/>
      <c r="R251" s="10"/>
    </row>
    <row r="252" spans="1:18" ht="15.75" customHeight="1">
      <c r="A252" s="29">
        <v>5</v>
      </c>
      <c r="B252" s="104" t="s">
        <v>334</v>
      </c>
      <c r="C252" s="105"/>
      <c r="D252" s="105">
        <v>1000</v>
      </c>
      <c r="E252" s="106"/>
      <c r="F252" s="106"/>
      <c r="G252" s="90"/>
      <c r="H252" s="87"/>
      <c r="I252" s="90"/>
      <c r="J252" s="90"/>
      <c r="K252" s="90"/>
      <c r="L252" s="334"/>
      <c r="M252" s="334"/>
      <c r="N252" s="103"/>
      <c r="O252" s="90">
        <v>1000</v>
      </c>
      <c r="P252" s="90"/>
      <c r="Q252" s="102"/>
      <c r="R252" s="10"/>
    </row>
    <row r="253" spans="1:18" ht="15.75" customHeight="1">
      <c r="A253" s="29">
        <v>6</v>
      </c>
      <c r="B253" s="104" t="s">
        <v>309</v>
      </c>
      <c r="C253" s="105"/>
      <c r="D253" s="105">
        <v>1000</v>
      </c>
      <c r="E253" s="106"/>
      <c r="F253" s="106"/>
      <c r="G253" s="90">
        <v>3000</v>
      </c>
      <c r="H253" s="87"/>
      <c r="I253" s="90"/>
      <c r="J253" s="90"/>
      <c r="K253" s="90"/>
      <c r="L253" s="334"/>
      <c r="M253" s="334"/>
      <c r="N253" s="103"/>
      <c r="O253" s="90">
        <v>4000</v>
      </c>
      <c r="P253" s="90"/>
      <c r="Q253" s="162"/>
      <c r="R253" s="29"/>
    </row>
    <row r="254" spans="1:18" ht="15.75" customHeight="1">
      <c r="A254" s="29">
        <v>7</v>
      </c>
      <c r="B254" s="104" t="s">
        <v>163</v>
      </c>
      <c r="C254" s="105"/>
      <c r="D254" s="105"/>
      <c r="E254" s="106"/>
      <c r="F254" s="106"/>
      <c r="G254" s="90"/>
      <c r="H254" s="87">
        <v>1000</v>
      </c>
      <c r="I254" s="90"/>
      <c r="J254" s="90"/>
      <c r="K254" s="90"/>
      <c r="L254" s="334"/>
      <c r="M254" s="334"/>
      <c r="N254" s="103"/>
      <c r="O254" s="90">
        <v>1000</v>
      </c>
      <c r="P254" s="90"/>
      <c r="Q254" s="162"/>
      <c r="R254" s="29"/>
    </row>
    <row r="255" spans="1:18" ht="15.75" customHeight="1">
      <c r="A255" s="29">
        <v>8</v>
      </c>
      <c r="B255" s="104" t="s">
        <v>335</v>
      </c>
      <c r="C255" s="105"/>
      <c r="D255" s="105"/>
      <c r="E255" s="106"/>
      <c r="F255" s="106"/>
      <c r="G255" s="90"/>
      <c r="H255" s="87">
        <v>1300</v>
      </c>
      <c r="I255" s="90"/>
      <c r="J255" s="90"/>
      <c r="K255" s="90"/>
      <c r="L255" s="334"/>
      <c r="M255" s="334"/>
      <c r="N255" s="103"/>
      <c r="O255" s="90">
        <v>1550</v>
      </c>
      <c r="P255" s="90"/>
      <c r="Q255" s="162"/>
      <c r="R255" s="29"/>
    </row>
    <row r="256" spans="1:18" ht="15.75" customHeight="1">
      <c r="A256" s="163"/>
      <c r="B256" s="164"/>
      <c r="C256" s="165"/>
      <c r="D256" s="165"/>
      <c r="E256" s="166"/>
      <c r="F256" s="166"/>
      <c r="G256" s="168"/>
      <c r="H256" s="169"/>
      <c r="I256" s="168"/>
      <c r="J256" s="168"/>
      <c r="K256" s="168"/>
      <c r="L256" s="168"/>
      <c r="M256" s="168"/>
      <c r="N256" s="228"/>
      <c r="O256" s="168"/>
      <c r="P256" s="168"/>
      <c r="Q256" s="171"/>
      <c r="R256" s="163"/>
    </row>
    <row r="257" spans="1:18" ht="15.75" customHeight="1">
      <c r="A257" s="158"/>
      <c r="B257" s="172"/>
      <c r="C257" s="173"/>
      <c r="D257" s="173">
        <f>SUM(D250:D256)</f>
        <v>4000</v>
      </c>
      <c r="E257" s="174">
        <f>SUM(E248:E256)</f>
        <v>0</v>
      </c>
      <c r="F257" s="174"/>
      <c r="G257" s="176"/>
      <c r="H257" s="177">
        <f>SUM(H248:H256)</f>
        <v>4950</v>
      </c>
      <c r="I257" s="176"/>
      <c r="J257" s="176">
        <f>SUM(J251:J256)</f>
        <v>250</v>
      </c>
      <c r="K257" s="176"/>
      <c r="L257" s="176"/>
      <c r="M257" s="176"/>
      <c r="N257" s="229"/>
      <c r="O257" s="176">
        <f>SUM(O247:O256)</f>
        <v>19450</v>
      </c>
      <c r="P257" s="158"/>
      <c r="Q257" s="230">
        <f>B245+O257-P249</f>
        <v>33590</v>
      </c>
      <c r="R257" s="158"/>
    </row>
    <row r="258" spans="1:18" ht="15.75" customHeight="1">
      <c r="A258" s="311" t="s">
        <v>336</v>
      </c>
      <c r="B258" s="312"/>
      <c r="C258" s="312"/>
      <c r="D258" s="312"/>
      <c r="E258" s="312"/>
      <c r="F258" s="312"/>
      <c r="G258" s="312"/>
      <c r="H258" s="312"/>
      <c r="I258" s="312"/>
      <c r="J258" s="312"/>
      <c r="K258" s="312"/>
      <c r="L258" s="333"/>
      <c r="M258" s="333"/>
      <c r="N258" s="312"/>
      <c r="O258" s="313"/>
      <c r="P258" s="29"/>
      <c r="Q258" s="10"/>
      <c r="R258" s="10"/>
    </row>
    <row r="259" spans="1:18" ht="15.75" customHeight="1">
      <c r="A259" s="2" t="s">
        <v>1</v>
      </c>
      <c r="B259" s="3" t="s">
        <v>2</v>
      </c>
      <c r="C259" s="3" t="s">
        <v>3</v>
      </c>
      <c r="D259" s="3" t="s">
        <v>337</v>
      </c>
      <c r="E259" s="3" t="s">
        <v>108</v>
      </c>
      <c r="F259" s="4" t="s">
        <v>109</v>
      </c>
      <c r="G259" s="3" t="s">
        <v>338</v>
      </c>
      <c r="H259" s="3" t="s">
        <v>8</v>
      </c>
      <c r="I259" s="3" t="s">
        <v>8</v>
      </c>
      <c r="J259" s="3" t="s">
        <v>9</v>
      </c>
      <c r="K259" s="3" t="s">
        <v>10</v>
      </c>
      <c r="L259" s="3"/>
      <c r="M259" s="3"/>
      <c r="N259" s="3"/>
      <c r="O259" s="7" t="s">
        <v>11</v>
      </c>
      <c r="P259" s="8" t="s">
        <v>12</v>
      </c>
      <c r="Q259" s="108" t="s">
        <v>13</v>
      </c>
      <c r="R259" s="10"/>
    </row>
    <row r="260" spans="1:18" ht="15.75" customHeight="1">
      <c r="A260" s="10"/>
      <c r="B260" s="11">
        <v>33590</v>
      </c>
      <c r="C260" s="10"/>
      <c r="D260" s="10"/>
      <c r="E260" s="10"/>
      <c r="F260" s="10"/>
      <c r="G260" s="10"/>
      <c r="H260" s="14" t="s">
        <v>15</v>
      </c>
      <c r="I260" s="52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 ht="15.75" customHeight="1">
      <c r="A261" s="10"/>
      <c r="B261" s="314" t="s">
        <v>321</v>
      </c>
      <c r="C261" s="315"/>
      <c r="D261" s="315"/>
      <c r="E261" s="315"/>
      <c r="F261" s="316"/>
      <c r="G261" s="10"/>
      <c r="H261" s="53"/>
      <c r="I261" s="10"/>
      <c r="J261" s="12"/>
      <c r="K261" s="12"/>
      <c r="L261" s="12"/>
      <c r="M261" s="12"/>
      <c r="N261" s="12"/>
      <c r="O261" s="10"/>
      <c r="P261" s="10"/>
      <c r="Q261" s="10"/>
      <c r="R261" s="10"/>
    </row>
    <row r="262" spans="1:18" ht="15.75" customHeight="1">
      <c r="A262" s="10">
        <v>1</v>
      </c>
      <c r="B262" s="27" t="s">
        <v>297</v>
      </c>
      <c r="C262" s="21"/>
      <c r="D262" s="10"/>
      <c r="E262" s="10"/>
      <c r="F262" s="13"/>
      <c r="G262" s="10"/>
      <c r="H262" s="19">
        <v>1000</v>
      </c>
      <c r="I262" s="24"/>
      <c r="J262" s="24"/>
      <c r="K262" s="24"/>
      <c r="L262" s="24"/>
      <c r="M262" s="24"/>
      <c r="N262" s="26"/>
      <c r="O262" s="24">
        <v>1000</v>
      </c>
      <c r="P262" s="24"/>
      <c r="Q262" s="102"/>
      <c r="R262" s="10"/>
    </row>
    <row r="263" spans="1:18" ht="15.75" customHeight="1">
      <c r="A263" s="10">
        <v>2</v>
      </c>
      <c r="B263" s="27" t="s">
        <v>233</v>
      </c>
      <c r="C263" s="21"/>
      <c r="D263" s="21"/>
      <c r="E263" s="22"/>
      <c r="F263" s="22"/>
      <c r="G263" s="24"/>
      <c r="H263" s="86">
        <v>1300</v>
      </c>
      <c r="I263" s="24"/>
      <c r="J263" s="24"/>
      <c r="K263" s="24"/>
      <c r="L263" s="334"/>
      <c r="M263" s="334"/>
      <c r="N263" s="28"/>
      <c r="O263" s="24">
        <v>1300</v>
      </c>
      <c r="P263" s="24"/>
      <c r="Q263" s="102"/>
      <c r="R263" s="10"/>
    </row>
    <row r="264" spans="1:18" ht="15.75" customHeight="1">
      <c r="A264" s="10">
        <v>3</v>
      </c>
      <c r="B264" s="27" t="s">
        <v>329</v>
      </c>
      <c r="C264" s="21"/>
      <c r="D264" s="21">
        <v>1000</v>
      </c>
      <c r="E264" s="22"/>
      <c r="F264" s="22"/>
      <c r="G264" s="24">
        <v>3000</v>
      </c>
      <c r="H264" s="86"/>
      <c r="I264" s="24"/>
      <c r="J264" s="24">
        <v>250</v>
      </c>
      <c r="K264" s="24"/>
      <c r="L264" s="334"/>
      <c r="M264" s="334"/>
      <c r="N264" s="103"/>
      <c r="O264" s="24">
        <v>4250</v>
      </c>
      <c r="P264" s="90">
        <v>30000</v>
      </c>
      <c r="Q264" s="102" t="s">
        <v>339</v>
      </c>
      <c r="R264" s="10"/>
    </row>
    <row r="265" spans="1:18" ht="15.75" customHeight="1">
      <c r="A265" s="29">
        <v>4</v>
      </c>
      <c r="B265" s="104" t="s">
        <v>340</v>
      </c>
      <c r="C265" s="105"/>
      <c r="D265" s="105">
        <v>1000</v>
      </c>
      <c r="E265" s="106"/>
      <c r="F265" s="106"/>
      <c r="G265" s="90">
        <v>3000</v>
      </c>
      <c r="H265" s="74"/>
      <c r="I265" s="29"/>
      <c r="J265" s="29"/>
      <c r="K265" s="90"/>
      <c r="L265" s="334"/>
      <c r="M265" s="334"/>
      <c r="N265" s="103"/>
      <c r="O265" s="90">
        <v>4000</v>
      </c>
      <c r="P265" s="90"/>
      <c r="Q265" s="102"/>
      <c r="R265" s="29"/>
    </row>
    <row r="266" spans="1:18" ht="15.75" customHeight="1">
      <c r="A266" s="29">
        <v>5</v>
      </c>
      <c r="B266" s="104" t="s">
        <v>335</v>
      </c>
      <c r="C266" s="105"/>
      <c r="D266" s="105"/>
      <c r="E266" s="106"/>
      <c r="F266" s="106"/>
      <c r="G266" s="90"/>
      <c r="H266" s="88">
        <v>1300</v>
      </c>
      <c r="I266" s="90"/>
      <c r="J266" s="90">
        <v>250</v>
      </c>
      <c r="K266" s="90"/>
      <c r="L266" s="334"/>
      <c r="M266" s="334"/>
      <c r="N266" s="103"/>
      <c r="O266" s="90">
        <v>1550</v>
      </c>
      <c r="P266" s="90"/>
      <c r="Q266" s="102"/>
      <c r="R266" s="29"/>
    </row>
    <row r="267" spans="1:18" ht="15.75" customHeight="1">
      <c r="A267" s="29">
        <v>6</v>
      </c>
      <c r="B267" s="104" t="s">
        <v>309</v>
      </c>
      <c r="C267" s="105"/>
      <c r="D267" s="105">
        <v>1000</v>
      </c>
      <c r="E267" s="106"/>
      <c r="F267" s="106"/>
      <c r="G267" s="90">
        <v>3000</v>
      </c>
      <c r="H267" s="88"/>
      <c r="I267" s="90"/>
      <c r="J267" s="90"/>
      <c r="K267" s="103"/>
      <c r="L267" s="336"/>
      <c r="M267" s="336"/>
      <c r="N267" s="103"/>
      <c r="O267" s="90">
        <v>4000</v>
      </c>
      <c r="P267" s="90"/>
      <c r="Q267" s="102"/>
      <c r="R267" s="29"/>
    </row>
    <row r="268" spans="1:18" ht="15.75" customHeight="1">
      <c r="A268" s="29">
        <v>7</v>
      </c>
      <c r="B268" s="104" t="s">
        <v>341</v>
      </c>
      <c r="C268" s="105"/>
      <c r="D268" s="105">
        <v>0</v>
      </c>
      <c r="E268" s="106"/>
      <c r="F268" s="106"/>
      <c r="G268" s="90"/>
      <c r="H268" s="88"/>
      <c r="I268" s="90"/>
      <c r="J268" s="90"/>
      <c r="K268" s="103"/>
      <c r="L268" s="336"/>
      <c r="M268" s="336"/>
      <c r="N268" s="26"/>
      <c r="O268" s="90">
        <v>0</v>
      </c>
      <c r="P268" s="90"/>
      <c r="Q268" s="102"/>
      <c r="R268" s="29"/>
    </row>
    <row r="269" spans="1:18" ht="15.75" customHeight="1">
      <c r="A269" s="29">
        <v>8</v>
      </c>
      <c r="B269" s="104"/>
      <c r="C269" s="105"/>
      <c r="D269" s="105"/>
      <c r="E269" s="106"/>
      <c r="F269" s="106"/>
      <c r="G269" s="90"/>
      <c r="H269" s="88"/>
      <c r="I269" s="90"/>
      <c r="J269" s="90"/>
      <c r="K269" s="90"/>
      <c r="L269" s="334"/>
      <c r="M269" s="334"/>
      <c r="N269" s="10"/>
      <c r="O269" s="90"/>
      <c r="P269" s="90"/>
      <c r="Q269" s="102"/>
      <c r="R269" s="29"/>
    </row>
    <row r="270" spans="1:18" ht="15.75" customHeight="1">
      <c r="A270" s="29">
        <v>9</v>
      </c>
      <c r="B270" s="104"/>
      <c r="C270" s="105"/>
      <c r="D270" s="105"/>
      <c r="E270" s="106"/>
      <c r="F270" s="106"/>
      <c r="G270" s="90"/>
      <c r="H270" s="88"/>
      <c r="I270" s="90"/>
      <c r="J270" s="90"/>
      <c r="K270" s="90"/>
      <c r="L270" s="334"/>
      <c r="M270" s="334"/>
      <c r="N270" s="10"/>
      <c r="O270" s="90"/>
      <c r="P270" s="90"/>
      <c r="Q270" s="162"/>
      <c r="R270" s="29"/>
    </row>
    <row r="271" spans="1:18" ht="15.75" customHeight="1">
      <c r="A271" s="29"/>
      <c r="B271" s="104"/>
      <c r="C271" s="105"/>
      <c r="D271" s="105"/>
      <c r="E271" s="106"/>
      <c r="F271" s="106"/>
      <c r="G271" s="90"/>
      <c r="H271" s="88"/>
      <c r="I271" s="90"/>
      <c r="J271" s="90"/>
      <c r="K271" s="90"/>
      <c r="L271" s="334"/>
      <c r="M271" s="334"/>
      <c r="N271" s="103"/>
      <c r="O271" s="90"/>
      <c r="P271" s="90"/>
      <c r="Q271" s="111"/>
      <c r="R271" s="29"/>
    </row>
    <row r="272" spans="1:18" ht="15.75" customHeight="1">
      <c r="A272" s="31"/>
      <c r="B272" s="33"/>
      <c r="C272" s="33">
        <f>SUM(C262:C271)</f>
        <v>0</v>
      </c>
      <c r="D272" s="33">
        <v>3000</v>
      </c>
      <c r="E272" s="33"/>
      <c r="F272" s="33"/>
      <c r="G272" s="33">
        <f t="shared" ref="G272:H272" si="22">SUM(G262:G271)</f>
        <v>9000</v>
      </c>
      <c r="H272" s="100">
        <f t="shared" si="22"/>
        <v>3600</v>
      </c>
      <c r="I272" s="36"/>
      <c r="J272" s="33">
        <v>1000</v>
      </c>
      <c r="K272" s="33"/>
      <c r="L272" s="33"/>
      <c r="M272" s="33"/>
      <c r="N272" s="37"/>
      <c r="O272" s="33">
        <f>SUM(O261:O271)</f>
        <v>16100</v>
      </c>
      <c r="P272" s="38"/>
      <c r="Q272" s="57">
        <f>B260+O272-P264</f>
        <v>19690</v>
      </c>
      <c r="R272" s="193"/>
    </row>
    <row r="273" spans="1:18" ht="15.75" customHeight="1">
      <c r="A273" s="311" t="s">
        <v>342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33"/>
      <c r="M273" s="333"/>
      <c r="N273" s="312"/>
      <c r="O273" s="313"/>
      <c r="P273" s="29"/>
      <c r="Q273" s="185"/>
      <c r="R273" s="29"/>
    </row>
    <row r="274" spans="1:18" ht="15.75" customHeight="1">
      <c r="A274" s="2" t="s">
        <v>1</v>
      </c>
      <c r="B274" s="3" t="s">
        <v>2</v>
      </c>
      <c r="C274" s="3" t="s">
        <v>3</v>
      </c>
      <c r="D274" s="3" t="s">
        <v>343</v>
      </c>
      <c r="E274" s="3" t="s">
        <v>108</v>
      </c>
      <c r="F274" s="4" t="s">
        <v>109</v>
      </c>
      <c r="G274" s="3" t="s">
        <v>7</v>
      </c>
      <c r="H274" s="3" t="s">
        <v>8</v>
      </c>
      <c r="I274" s="3" t="s">
        <v>8</v>
      </c>
      <c r="J274" s="3" t="s">
        <v>9</v>
      </c>
      <c r="K274" s="3" t="s">
        <v>10</v>
      </c>
      <c r="L274" s="3"/>
      <c r="M274" s="3"/>
      <c r="N274" s="3"/>
      <c r="O274" s="7" t="s">
        <v>11</v>
      </c>
      <c r="P274" s="8" t="s">
        <v>12</v>
      </c>
      <c r="Q274" s="9" t="s">
        <v>13</v>
      </c>
      <c r="R274" s="29"/>
    </row>
    <row r="275" spans="1:18" ht="15.75" customHeight="1">
      <c r="A275" s="10"/>
      <c r="B275" s="12">
        <v>19690</v>
      </c>
      <c r="C275" s="10"/>
      <c r="D275" s="10"/>
      <c r="E275" s="10"/>
      <c r="F275" s="10"/>
      <c r="G275" s="10"/>
      <c r="H275" s="14"/>
      <c r="I275" s="52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 ht="15.75" customHeight="1">
      <c r="A276" s="10"/>
      <c r="B276" s="314" t="s">
        <v>16</v>
      </c>
      <c r="C276" s="315"/>
      <c r="D276" s="315"/>
      <c r="E276" s="315"/>
      <c r="F276" s="316"/>
      <c r="G276" s="10"/>
      <c r="H276" s="53"/>
      <c r="I276" s="10"/>
      <c r="J276" s="12"/>
      <c r="K276" s="12"/>
      <c r="L276" s="12"/>
      <c r="M276" s="12"/>
      <c r="N276" s="12"/>
      <c r="O276" s="10"/>
      <c r="P276" s="10"/>
      <c r="Q276" s="10"/>
      <c r="R276" s="10"/>
    </row>
    <row r="277" spans="1:18" ht="15.75" customHeight="1">
      <c r="A277" s="10"/>
      <c r="B277" s="70"/>
      <c r="C277" s="70"/>
      <c r="D277" s="101"/>
      <c r="E277" s="70"/>
      <c r="F277" s="70"/>
      <c r="G277" s="10"/>
      <c r="H277" s="19"/>
      <c r="I277" s="10"/>
      <c r="J277" s="12"/>
      <c r="K277" s="12"/>
      <c r="L277" s="12"/>
      <c r="M277" s="12"/>
      <c r="N277" s="12"/>
      <c r="O277" s="10"/>
      <c r="P277" s="10"/>
      <c r="Q277" s="10"/>
      <c r="R277" s="10"/>
    </row>
    <row r="278" spans="1:18" ht="15.75" customHeight="1">
      <c r="A278" s="10">
        <v>1</v>
      </c>
      <c r="B278" s="27" t="s">
        <v>334</v>
      </c>
      <c r="C278" s="21"/>
      <c r="D278" s="21">
        <v>1000</v>
      </c>
      <c r="E278" s="22"/>
      <c r="F278" s="22"/>
      <c r="G278" s="24">
        <v>3000</v>
      </c>
      <c r="H278" s="86"/>
      <c r="I278" s="24"/>
      <c r="J278" s="24"/>
      <c r="K278" s="24"/>
      <c r="L278" s="24"/>
      <c r="M278" s="24"/>
      <c r="N278" s="26"/>
      <c r="O278" s="24">
        <f t="shared" ref="O278:O280" si="23">SUM(D278:N278)</f>
        <v>4000</v>
      </c>
      <c r="P278" s="24">
        <v>219</v>
      </c>
      <c r="Q278" s="102" t="s">
        <v>344</v>
      </c>
      <c r="R278" s="29"/>
    </row>
    <row r="279" spans="1:18" ht="15.75" customHeight="1">
      <c r="A279" s="10">
        <v>2</v>
      </c>
      <c r="B279" s="27" t="s">
        <v>340</v>
      </c>
      <c r="C279" s="21"/>
      <c r="D279" s="21">
        <v>1000</v>
      </c>
      <c r="E279" s="22"/>
      <c r="F279" s="22"/>
      <c r="G279" s="24">
        <v>3000</v>
      </c>
      <c r="H279" s="86"/>
      <c r="I279" s="24"/>
      <c r="J279" s="24"/>
      <c r="K279" s="24"/>
      <c r="L279" s="334"/>
      <c r="M279" s="334"/>
      <c r="N279" s="28"/>
      <c r="O279" s="24">
        <f t="shared" si="23"/>
        <v>4000</v>
      </c>
      <c r="P279" s="24">
        <v>600</v>
      </c>
      <c r="Q279" s="102" t="s">
        <v>345</v>
      </c>
      <c r="R279" s="29"/>
    </row>
    <row r="280" spans="1:18" ht="15.75" customHeight="1">
      <c r="A280" s="29">
        <v>3</v>
      </c>
      <c r="B280" s="27" t="s">
        <v>309</v>
      </c>
      <c r="C280" s="21"/>
      <c r="D280" s="21">
        <v>1000</v>
      </c>
      <c r="E280" s="22"/>
      <c r="F280" s="22"/>
      <c r="G280" s="24">
        <v>3000</v>
      </c>
      <c r="H280" s="86"/>
      <c r="I280" s="24"/>
      <c r="J280" s="24"/>
      <c r="K280" s="24"/>
      <c r="L280" s="334"/>
      <c r="M280" s="334"/>
      <c r="N280" s="28"/>
      <c r="O280" s="24">
        <f t="shared" si="23"/>
        <v>4000</v>
      </c>
      <c r="P280" s="24"/>
      <c r="Q280" s="102"/>
      <c r="R280" s="29"/>
    </row>
    <row r="281" spans="1:18" ht="15.75" customHeight="1">
      <c r="A281" s="29">
        <v>4</v>
      </c>
      <c r="B281" s="27"/>
      <c r="C281" s="21"/>
      <c r="D281" s="21"/>
      <c r="E281" s="22"/>
      <c r="F281" s="22"/>
      <c r="G281" s="24"/>
      <c r="H281" s="86"/>
      <c r="I281" s="24"/>
      <c r="J281" s="24"/>
      <c r="K281" s="24"/>
      <c r="L281" s="334"/>
      <c r="M281" s="334"/>
      <c r="N281" s="28"/>
      <c r="O281" s="24"/>
      <c r="P281" s="24"/>
      <c r="Q281" s="102"/>
      <c r="R281" s="29"/>
    </row>
    <row r="282" spans="1:18" ht="15.75" customHeight="1">
      <c r="A282" s="10">
        <v>5</v>
      </c>
      <c r="B282" s="27"/>
      <c r="C282" s="21"/>
      <c r="D282" s="21"/>
      <c r="E282" s="22"/>
      <c r="F282" s="22"/>
      <c r="G282" s="24"/>
      <c r="H282" s="86"/>
      <c r="I282" s="24"/>
      <c r="J282" s="24"/>
      <c r="K282" s="24"/>
      <c r="L282" s="334"/>
      <c r="M282" s="334"/>
      <c r="N282" s="28"/>
      <c r="O282" s="24"/>
      <c r="P282" s="24"/>
      <c r="Q282" s="102"/>
      <c r="R282" s="29"/>
    </row>
    <row r="283" spans="1:18" ht="15.75" customHeight="1">
      <c r="A283" s="29">
        <v>6</v>
      </c>
      <c r="B283" s="27"/>
      <c r="C283" s="21"/>
      <c r="D283" s="21"/>
      <c r="E283" s="22"/>
      <c r="F283" s="22"/>
      <c r="G283" s="24"/>
      <c r="H283" s="86"/>
      <c r="I283" s="24"/>
      <c r="J283" s="24"/>
      <c r="K283" s="24"/>
      <c r="L283" s="334"/>
      <c r="M283" s="334"/>
      <c r="N283" s="28"/>
      <c r="O283" s="24"/>
      <c r="P283" s="24"/>
      <c r="Q283" s="102"/>
      <c r="R283" s="29"/>
    </row>
    <row r="284" spans="1:18" ht="15.75" customHeight="1">
      <c r="A284" s="10"/>
      <c r="B284" s="27"/>
      <c r="C284" s="21"/>
      <c r="D284" s="21"/>
      <c r="E284" s="22"/>
      <c r="F284" s="22"/>
      <c r="G284" s="24"/>
      <c r="H284" s="86"/>
      <c r="I284" s="24"/>
      <c r="J284" s="24"/>
      <c r="K284" s="24"/>
      <c r="L284" s="334"/>
      <c r="M284" s="334"/>
      <c r="N284" s="90"/>
      <c r="O284" s="24"/>
      <c r="P284" s="24"/>
      <c r="Q284" s="102"/>
      <c r="R284" s="29"/>
    </row>
    <row r="285" spans="1:18" ht="15.75" customHeight="1">
      <c r="A285" s="31"/>
      <c r="B285" s="32"/>
      <c r="C285" s="33">
        <f t="shared" ref="C285:E285" si="24">SUM(C278:C284)</f>
        <v>0</v>
      </c>
      <c r="D285" s="33">
        <f t="shared" si="24"/>
        <v>3000</v>
      </c>
      <c r="E285" s="33">
        <f t="shared" si="24"/>
        <v>0</v>
      </c>
      <c r="F285" s="33"/>
      <c r="G285" s="33">
        <f t="shared" ref="G285:H285" si="25">SUM(G278:G284)</f>
        <v>9000</v>
      </c>
      <c r="H285" s="100">
        <f t="shared" si="25"/>
        <v>0</v>
      </c>
      <c r="I285" s="36"/>
      <c r="J285" s="33">
        <f t="shared" ref="J285:K285" si="26">SUM(J278:J284)</f>
        <v>0</v>
      </c>
      <c r="K285" s="33">
        <f t="shared" si="26"/>
        <v>0</v>
      </c>
      <c r="L285" s="33"/>
      <c r="M285" s="33"/>
      <c r="N285" s="33"/>
      <c r="O285" s="33">
        <f>SUM(O278:O284)</f>
        <v>12000</v>
      </c>
      <c r="P285" s="33"/>
      <c r="Q285" s="69">
        <f>B275+O285-P278-P279</f>
        <v>30871</v>
      </c>
      <c r="R285" s="29"/>
    </row>
    <row r="286" spans="1:18" ht="15.75" customHeight="1">
      <c r="A286" s="311" t="s">
        <v>346</v>
      </c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33"/>
      <c r="M286" s="333"/>
      <c r="N286" s="312"/>
      <c r="O286" s="313"/>
      <c r="P286" s="10"/>
      <c r="Q286" s="15"/>
      <c r="R286" s="29"/>
    </row>
    <row r="287" spans="1:18" ht="15.75" customHeight="1">
      <c r="A287" s="2" t="s">
        <v>1</v>
      </c>
      <c r="B287" s="3" t="s">
        <v>2</v>
      </c>
      <c r="C287" s="3" t="s">
        <v>3</v>
      </c>
      <c r="D287" s="3" t="s">
        <v>36</v>
      </c>
      <c r="E287" s="3" t="s">
        <v>108</v>
      </c>
      <c r="F287" s="4" t="s">
        <v>109</v>
      </c>
      <c r="G287" s="3" t="s">
        <v>7</v>
      </c>
      <c r="H287" s="3" t="s">
        <v>347</v>
      </c>
      <c r="I287" s="3" t="s">
        <v>8</v>
      </c>
      <c r="J287" s="3" t="s">
        <v>9</v>
      </c>
      <c r="K287" s="3" t="s">
        <v>10</v>
      </c>
      <c r="L287" s="3"/>
      <c r="M287" s="3"/>
      <c r="N287" s="3"/>
      <c r="O287" s="7" t="s">
        <v>11</v>
      </c>
      <c r="P287" s="8" t="s">
        <v>12</v>
      </c>
      <c r="Q287" s="9" t="s">
        <v>13</v>
      </c>
      <c r="R287" s="29"/>
    </row>
    <row r="288" spans="1:18" ht="15.75" customHeight="1">
      <c r="A288" s="10"/>
      <c r="B288" s="12">
        <v>30871</v>
      </c>
      <c r="C288" s="10"/>
      <c r="D288" s="10"/>
      <c r="E288" s="10"/>
      <c r="F288" s="10"/>
      <c r="G288" s="10"/>
      <c r="H288" s="14" t="s">
        <v>15</v>
      </c>
      <c r="I288" s="10"/>
      <c r="J288" s="10"/>
      <c r="K288" s="10"/>
      <c r="L288" s="10"/>
      <c r="M288" s="10"/>
      <c r="N288" s="10"/>
      <c r="O288" s="10"/>
      <c r="P288" s="10"/>
      <c r="Q288" s="15"/>
      <c r="R288" s="29"/>
    </row>
    <row r="289" spans="1:18" ht="15.75" customHeight="1">
      <c r="A289" s="29"/>
      <c r="B289" s="314" t="s">
        <v>246</v>
      </c>
      <c r="C289" s="315"/>
      <c r="D289" s="315"/>
      <c r="E289" s="315"/>
      <c r="F289" s="316"/>
      <c r="G289" s="29"/>
      <c r="H289" s="74"/>
      <c r="I289" s="29"/>
      <c r="J289" s="29"/>
      <c r="K289" s="29"/>
      <c r="L289" s="329"/>
      <c r="M289" s="329"/>
      <c r="N289" s="29"/>
      <c r="O289" s="29"/>
      <c r="P289" s="29"/>
      <c r="Q289" s="63"/>
      <c r="R289" s="29"/>
    </row>
    <row r="290" spans="1:18" ht="15.75" customHeight="1">
      <c r="A290" s="10">
        <v>1</v>
      </c>
      <c r="B290" s="29" t="s">
        <v>297</v>
      </c>
      <c r="C290" s="29"/>
      <c r="D290" s="29"/>
      <c r="E290" s="29"/>
      <c r="F290" s="29"/>
      <c r="G290" s="29"/>
      <c r="H290" s="74">
        <v>1000</v>
      </c>
      <c r="I290" s="29"/>
      <c r="J290" s="29"/>
      <c r="K290" s="29"/>
      <c r="L290" s="329"/>
      <c r="M290" s="329"/>
      <c r="N290" s="29"/>
      <c r="O290" s="29">
        <v>1000</v>
      </c>
      <c r="P290" s="29"/>
      <c r="Q290" s="63"/>
      <c r="R290" s="29"/>
    </row>
    <row r="291" spans="1:18" ht="15.75" customHeight="1">
      <c r="A291" s="10">
        <v>2</v>
      </c>
      <c r="B291" s="29" t="s">
        <v>233</v>
      </c>
      <c r="C291" s="29"/>
      <c r="D291" s="29"/>
      <c r="E291" s="29"/>
      <c r="F291" s="29"/>
      <c r="G291" s="29"/>
      <c r="H291" s="74">
        <v>1300</v>
      </c>
      <c r="I291" s="29"/>
      <c r="J291" s="29"/>
      <c r="K291" s="29"/>
      <c r="L291" s="329"/>
      <c r="M291" s="329"/>
      <c r="N291" s="29"/>
      <c r="O291" s="29">
        <v>1300</v>
      </c>
      <c r="P291" s="29">
        <v>2850</v>
      </c>
      <c r="Q291" s="63" t="s">
        <v>348</v>
      </c>
      <c r="R291" s="29"/>
    </row>
    <row r="292" spans="1:18" ht="15.75" customHeight="1">
      <c r="A292" s="10">
        <v>3</v>
      </c>
      <c r="B292" s="29" t="s">
        <v>341</v>
      </c>
      <c r="C292" s="29"/>
      <c r="D292" s="29"/>
      <c r="E292" s="29"/>
      <c r="F292" s="29"/>
      <c r="G292" s="29"/>
      <c r="H292" s="74">
        <v>650</v>
      </c>
      <c r="I292" s="29"/>
      <c r="J292" s="29"/>
      <c r="K292" s="29"/>
      <c r="L292" s="329"/>
      <c r="M292" s="329"/>
      <c r="N292" s="29"/>
      <c r="O292" s="29">
        <v>650</v>
      </c>
      <c r="P292" s="29"/>
      <c r="Q292" s="63"/>
      <c r="R292" s="10"/>
    </row>
    <row r="293" spans="1:18" ht="15.75" customHeight="1">
      <c r="A293" s="29">
        <v>4</v>
      </c>
      <c r="B293" s="29" t="s">
        <v>329</v>
      </c>
      <c r="C293" s="29"/>
      <c r="D293" s="29">
        <v>1000</v>
      </c>
      <c r="E293" s="29"/>
      <c r="F293" s="29"/>
      <c r="G293" s="29">
        <v>3000</v>
      </c>
      <c r="H293" s="74"/>
      <c r="I293" s="29"/>
      <c r="J293" s="29">
        <v>250</v>
      </c>
      <c r="K293" s="29"/>
      <c r="L293" s="329"/>
      <c r="M293" s="329"/>
      <c r="N293" s="29"/>
      <c r="O293" s="29">
        <v>4250</v>
      </c>
      <c r="P293" s="29"/>
      <c r="Q293" s="63"/>
      <c r="R293" s="10"/>
    </row>
    <row r="294" spans="1:18" ht="15.75" customHeight="1">
      <c r="A294" s="29">
        <v>5</v>
      </c>
      <c r="B294" s="29" t="s">
        <v>214</v>
      </c>
      <c r="C294" s="29"/>
      <c r="D294" s="29"/>
      <c r="E294" s="29"/>
      <c r="F294" s="29"/>
      <c r="G294" s="29"/>
      <c r="H294" s="74">
        <v>650</v>
      </c>
      <c r="I294" s="29"/>
      <c r="J294" s="29"/>
      <c r="K294" s="29"/>
      <c r="L294" s="329"/>
      <c r="M294" s="329"/>
      <c r="N294" s="29"/>
      <c r="O294" s="29">
        <v>650</v>
      </c>
      <c r="P294" s="29">
        <v>30000</v>
      </c>
      <c r="Q294" s="63" t="s">
        <v>76</v>
      </c>
      <c r="R294" s="10"/>
    </row>
    <row r="295" spans="1:18" ht="15.75" customHeight="1">
      <c r="A295" s="29">
        <v>6</v>
      </c>
      <c r="B295" s="29" t="s">
        <v>163</v>
      </c>
      <c r="C295" s="29"/>
      <c r="D295" s="29"/>
      <c r="E295" s="29"/>
      <c r="F295" s="29"/>
      <c r="G295" s="29"/>
      <c r="H295" s="74">
        <v>1000</v>
      </c>
      <c r="I295" s="29"/>
      <c r="J295" s="29"/>
      <c r="K295" s="29"/>
      <c r="L295" s="329"/>
      <c r="M295" s="329"/>
      <c r="N295" s="29"/>
      <c r="O295" s="29">
        <v>1000</v>
      </c>
      <c r="P295" s="29"/>
      <c r="Q295" s="63"/>
      <c r="R295" s="29"/>
    </row>
    <row r="296" spans="1:18" ht="15.75" customHeight="1">
      <c r="A296" s="29">
        <v>7</v>
      </c>
      <c r="B296" s="29" t="s">
        <v>349</v>
      </c>
      <c r="C296" s="29"/>
      <c r="D296" s="29"/>
      <c r="E296" s="29"/>
      <c r="F296" s="29"/>
      <c r="G296" s="29"/>
      <c r="H296" s="74">
        <v>1300</v>
      </c>
      <c r="I296" s="29"/>
      <c r="J296" s="29">
        <v>250</v>
      </c>
      <c r="K296" s="29"/>
      <c r="L296" s="329"/>
      <c r="M296" s="329"/>
      <c r="N296" s="29"/>
      <c r="O296" s="29">
        <v>1550</v>
      </c>
      <c r="P296" s="29"/>
      <c r="Q296" s="63"/>
      <c r="R296" s="29"/>
    </row>
    <row r="297" spans="1:18" ht="15.75" customHeight="1">
      <c r="A297" s="29">
        <v>8</v>
      </c>
      <c r="B297" s="29"/>
      <c r="C297" s="29"/>
      <c r="D297" s="29"/>
      <c r="E297" s="29"/>
      <c r="F297" s="29"/>
      <c r="G297" s="29"/>
      <c r="H297" s="74"/>
      <c r="I297" s="29"/>
      <c r="J297" s="29"/>
      <c r="K297" s="29"/>
      <c r="L297" s="329"/>
      <c r="M297" s="329"/>
      <c r="N297" s="29"/>
      <c r="O297" s="29"/>
      <c r="P297" s="29"/>
      <c r="Q297" s="63"/>
      <c r="R297" s="29"/>
    </row>
    <row r="298" spans="1:18" ht="15.75" customHeight="1">
      <c r="A298" s="29">
        <v>9</v>
      </c>
      <c r="B298" s="29"/>
      <c r="C298" s="29"/>
      <c r="D298" s="29"/>
      <c r="E298" s="29"/>
      <c r="F298" s="29"/>
      <c r="G298" s="29"/>
      <c r="H298" s="74"/>
      <c r="I298" s="29"/>
      <c r="J298" s="29"/>
      <c r="K298" s="29"/>
      <c r="L298" s="329"/>
      <c r="M298" s="329"/>
      <c r="N298" s="29"/>
      <c r="O298" s="29"/>
      <c r="P298" s="29"/>
      <c r="Q298" s="63"/>
      <c r="R298" s="29"/>
    </row>
    <row r="299" spans="1:18" ht="15.75" customHeight="1">
      <c r="A299" s="29"/>
      <c r="B299" s="29"/>
      <c r="C299" s="29"/>
      <c r="D299" s="29"/>
      <c r="E299" s="29"/>
      <c r="F299" s="66"/>
      <c r="G299" s="29"/>
      <c r="H299" s="74"/>
      <c r="I299" s="29"/>
      <c r="J299" s="29"/>
      <c r="K299" s="29"/>
      <c r="L299" s="329"/>
      <c r="M299" s="329"/>
      <c r="N299" s="29"/>
      <c r="O299" s="29"/>
      <c r="P299" s="29"/>
      <c r="Q299" s="63"/>
      <c r="R299" s="29"/>
    </row>
    <row r="300" spans="1:18" ht="15.75" customHeight="1">
      <c r="A300" s="31"/>
      <c r="B300" s="33"/>
      <c r="C300" s="33">
        <f>SUM(C299)</f>
        <v>0</v>
      </c>
      <c r="D300" s="33">
        <v>1000</v>
      </c>
      <c r="E300" s="33"/>
      <c r="F300" s="34"/>
      <c r="G300" s="33"/>
      <c r="H300" s="100">
        <f>SUM(H290:H299)</f>
        <v>5900</v>
      </c>
      <c r="I300" s="33"/>
      <c r="J300" s="33">
        <f>SUM(J291:J299)</f>
        <v>500</v>
      </c>
      <c r="K300" s="33">
        <f>SUM(K299)</f>
        <v>0</v>
      </c>
      <c r="L300" s="33"/>
      <c r="M300" s="33"/>
      <c r="N300" s="33"/>
      <c r="O300" s="33">
        <f>SUM(O289:O299)</f>
        <v>10400</v>
      </c>
      <c r="P300" s="33"/>
      <c r="Q300" s="231">
        <f>B288+O300-P291-P294</f>
        <v>8421</v>
      </c>
      <c r="R300" s="29"/>
    </row>
    <row r="301" spans="1:18" ht="15.75" customHeight="1">
      <c r="A301" s="311" t="s">
        <v>350</v>
      </c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33"/>
      <c r="M301" s="333"/>
      <c r="N301" s="312"/>
      <c r="O301" s="313"/>
      <c r="P301" s="10"/>
      <c r="Q301" s="10"/>
      <c r="R301" s="10"/>
    </row>
    <row r="302" spans="1:18" ht="15.75" customHeight="1">
      <c r="A302" s="2" t="s">
        <v>1</v>
      </c>
      <c r="B302" s="3" t="s">
        <v>2</v>
      </c>
      <c r="C302" s="3" t="s">
        <v>3</v>
      </c>
      <c r="D302" s="3" t="s">
        <v>351</v>
      </c>
      <c r="E302" s="3" t="s">
        <v>108</v>
      </c>
      <c r="F302" s="4" t="s">
        <v>109</v>
      </c>
      <c r="G302" s="3" t="s">
        <v>7</v>
      </c>
      <c r="H302" s="3" t="s">
        <v>8</v>
      </c>
      <c r="I302" s="3"/>
      <c r="J302" s="3" t="s">
        <v>9</v>
      </c>
      <c r="K302" s="3" t="s">
        <v>10</v>
      </c>
      <c r="L302" s="3"/>
      <c r="M302" s="3"/>
      <c r="N302" s="3"/>
      <c r="O302" s="7" t="s">
        <v>11</v>
      </c>
      <c r="P302" s="8" t="s">
        <v>12</v>
      </c>
      <c r="Q302" s="9" t="s">
        <v>13</v>
      </c>
      <c r="R302" s="10"/>
    </row>
    <row r="303" spans="1:18" ht="15.75" customHeight="1">
      <c r="A303" s="10"/>
      <c r="B303" s="12">
        <v>8421</v>
      </c>
      <c r="C303" s="10"/>
      <c r="D303" s="10"/>
      <c r="E303" s="10"/>
      <c r="F303" s="10"/>
      <c r="G303" s="10"/>
      <c r="H303" s="14" t="s">
        <v>15</v>
      </c>
      <c r="I303" s="52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 ht="15.75" customHeight="1">
      <c r="A304" s="10"/>
      <c r="B304" s="314" t="s">
        <v>229</v>
      </c>
      <c r="C304" s="315"/>
      <c r="D304" s="315"/>
      <c r="E304" s="315"/>
      <c r="F304" s="316"/>
      <c r="G304" s="10"/>
      <c r="H304" s="19"/>
      <c r="I304" s="10"/>
      <c r="J304" s="12"/>
      <c r="K304" s="12"/>
      <c r="L304" s="12"/>
      <c r="M304" s="12"/>
      <c r="N304" s="12"/>
      <c r="O304" s="10"/>
      <c r="P304" s="10"/>
      <c r="Q304" s="10"/>
      <c r="R304" s="29"/>
    </row>
    <row r="305" spans="1:18" ht="15.75" customHeight="1">
      <c r="A305" s="10">
        <v>1</v>
      </c>
      <c r="B305" s="27" t="s">
        <v>233</v>
      </c>
      <c r="C305" s="70"/>
      <c r="D305" s="101"/>
      <c r="E305" s="70"/>
      <c r="F305" s="70"/>
      <c r="G305" s="10"/>
      <c r="H305" s="19">
        <v>1000</v>
      </c>
      <c r="I305" s="10"/>
      <c r="J305" s="12"/>
      <c r="K305" s="12"/>
      <c r="L305" s="12"/>
      <c r="M305" s="12"/>
      <c r="N305" s="12"/>
      <c r="O305" s="10">
        <v>1000</v>
      </c>
      <c r="P305" s="10">
        <v>555</v>
      </c>
      <c r="Q305" s="10" t="s">
        <v>352</v>
      </c>
      <c r="R305" s="29"/>
    </row>
    <row r="306" spans="1:18" ht="15.75" customHeight="1">
      <c r="A306" s="10">
        <v>2</v>
      </c>
      <c r="B306" s="27" t="s">
        <v>139</v>
      </c>
      <c r="C306" s="21"/>
      <c r="D306" s="21"/>
      <c r="E306" s="22"/>
      <c r="F306" s="22"/>
      <c r="G306" s="24"/>
      <c r="H306" s="86">
        <v>650</v>
      </c>
      <c r="I306" s="24"/>
      <c r="J306" s="24"/>
      <c r="K306" s="24"/>
      <c r="L306" s="24"/>
      <c r="M306" s="24"/>
      <c r="N306" s="26"/>
      <c r="O306" s="24">
        <v>650</v>
      </c>
      <c r="P306" s="24"/>
      <c r="Q306" s="102"/>
      <c r="R306" s="29"/>
    </row>
    <row r="307" spans="1:18" ht="15.75" customHeight="1">
      <c r="A307" s="10">
        <v>3</v>
      </c>
      <c r="B307" s="27" t="s">
        <v>298</v>
      </c>
      <c r="C307" s="21"/>
      <c r="D307" s="21">
        <v>1600</v>
      </c>
      <c r="E307" s="22"/>
      <c r="F307" s="22"/>
      <c r="G307" s="24"/>
      <c r="H307" s="86"/>
      <c r="I307" s="24"/>
      <c r="J307" s="24"/>
      <c r="K307" s="10"/>
      <c r="L307" s="329"/>
      <c r="M307" s="329"/>
      <c r="N307" s="28"/>
      <c r="O307" s="24">
        <v>1600</v>
      </c>
      <c r="P307" s="24"/>
      <c r="Q307" s="102"/>
      <c r="R307" s="29"/>
    </row>
    <row r="308" spans="1:18" ht="15.75" customHeight="1">
      <c r="A308" s="29">
        <v>4</v>
      </c>
      <c r="B308" s="104" t="s">
        <v>340</v>
      </c>
      <c r="C308" s="105"/>
      <c r="D308" s="105">
        <v>1000</v>
      </c>
      <c r="E308" s="106"/>
      <c r="F308" s="106"/>
      <c r="G308" s="90">
        <v>3000</v>
      </c>
      <c r="H308" s="88"/>
      <c r="I308" s="90"/>
      <c r="J308" s="90"/>
      <c r="K308" s="10"/>
      <c r="L308" s="329"/>
      <c r="M308" s="329"/>
      <c r="N308" s="28"/>
      <c r="O308" s="90">
        <f t="shared" ref="O308:O309" si="27">SUM(D308:N308)</f>
        <v>4000</v>
      </c>
      <c r="P308" s="90"/>
      <c r="Q308" s="162"/>
      <c r="R308" s="29"/>
    </row>
    <row r="309" spans="1:18" ht="15.75" customHeight="1">
      <c r="A309" s="29">
        <v>5</v>
      </c>
      <c r="B309" s="104" t="s">
        <v>329</v>
      </c>
      <c r="C309" s="105"/>
      <c r="D309" s="105">
        <v>1000</v>
      </c>
      <c r="E309" s="106"/>
      <c r="F309" s="106"/>
      <c r="G309" s="90">
        <v>3000</v>
      </c>
      <c r="H309" s="88"/>
      <c r="I309" s="90"/>
      <c r="J309" s="90">
        <v>250</v>
      </c>
      <c r="K309" s="10"/>
      <c r="L309" s="329"/>
      <c r="M309" s="329"/>
      <c r="N309" s="28"/>
      <c r="O309" s="90">
        <f t="shared" si="27"/>
        <v>4250</v>
      </c>
      <c r="P309" s="90"/>
      <c r="Q309" s="162"/>
      <c r="R309" s="29"/>
    </row>
    <row r="310" spans="1:18" ht="15.75" customHeight="1">
      <c r="A310" s="29">
        <v>6</v>
      </c>
      <c r="B310" s="104" t="s">
        <v>309</v>
      </c>
      <c r="C310" s="105"/>
      <c r="D310" s="105">
        <v>1000</v>
      </c>
      <c r="E310" s="106"/>
      <c r="F310" s="106"/>
      <c r="G310" s="90">
        <v>3000</v>
      </c>
      <c r="H310" s="88"/>
      <c r="I310" s="90"/>
      <c r="J310" s="90"/>
      <c r="K310" s="10"/>
      <c r="L310" s="329"/>
      <c r="M310" s="329"/>
      <c r="N310" s="28"/>
      <c r="O310" s="90">
        <v>4000</v>
      </c>
      <c r="P310" s="90"/>
      <c r="Q310" s="162"/>
      <c r="R310" s="29"/>
    </row>
    <row r="311" spans="1:18" ht="15.75" customHeight="1">
      <c r="A311" s="29">
        <v>7</v>
      </c>
      <c r="B311" s="104" t="s">
        <v>38</v>
      </c>
      <c r="C311" s="105"/>
      <c r="D311" s="105">
        <v>1600</v>
      </c>
      <c r="E311" s="106"/>
      <c r="F311" s="106"/>
      <c r="G311" s="90"/>
      <c r="H311" s="88"/>
      <c r="I311" s="90"/>
      <c r="J311" s="90"/>
      <c r="K311" s="10"/>
      <c r="L311" s="329"/>
      <c r="M311" s="329"/>
      <c r="N311" s="28"/>
      <c r="O311" s="90">
        <v>1600</v>
      </c>
      <c r="P311" s="90"/>
      <c r="Q311" s="162"/>
      <c r="R311" s="29"/>
    </row>
    <row r="312" spans="1:18" ht="15.75" customHeight="1">
      <c r="A312" s="29">
        <v>8</v>
      </c>
      <c r="B312" s="104" t="s">
        <v>287</v>
      </c>
      <c r="C312" s="105"/>
      <c r="D312" s="105"/>
      <c r="E312" s="106"/>
      <c r="F312" s="106"/>
      <c r="G312" s="90"/>
      <c r="H312" s="88">
        <v>1300</v>
      </c>
      <c r="I312" s="90"/>
      <c r="J312" s="90">
        <v>250</v>
      </c>
      <c r="K312" s="10"/>
      <c r="L312" s="329"/>
      <c r="M312" s="329"/>
      <c r="N312" s="28"/>
      <c r="O312" s="90">
        <f>SUM(F312:N312)</f>
        <v>1550</v>
      </c>
      <c r="P312" s="90"/>
      <c r="Q312" s="162"/>
      <c r="R312" s="29"/>
    </row>
    <row r="313" spans="1:18" ht="15.75" customHeight="1">
      <c r="A313" s="29"/>
      <c r="B313" s="104"/>
      <c r="C313" s="105"/>
      <c r="D313" s="105"/>
      <c r="E313" s="106"/>
      <c r="F313" s="106"/>
      <c r="G313" s="90"/>
      <c r="H313" s="88"/>
      <c r="I313" s="90"/>
      <c r="J313" s="90"/>
      <c r="K313" s="10"/>
      <c r="L313" s="329"/>
      <c r="M313" s="329"/>
      <c r="N313" s="28"/>
      <c r="O313" s="90"/>
      <c r="P313" s="90"/>
      <c r="Q313" s="162"/>
      <c r="R313" s="29"/>
    </row>
    <row r="314" spans="1:18" ht="15.75" customHeight="1">
      <c r="A314" s="29"/>
      <c r="B314" s="29"/>
      <c r="C314" s="29"/>
      <c r="D314" s="29"/>
      <c r="E314" s="29"/>
      <c r="F314" s="29"/>
      <c r="G314" s="29"/>
      <c r="H314" s="74"/>
      <c r="I314" s="79"/>
      <c r="J314" s="29"/>
      <c r="K314" s="29"/>
      <c r="L314" s="329"/>
      <c r="M314" s="329"/>
      <c r="N314" s="30"/>
      <c r="O314" s="29"/>
      <c r="P314" s="29"/>
      <c r="Q314" s="29"/>
      <c r="R314" s="29"/>
    </row>
    <row r="315" spans="1:18" ht="15.75" customHeight="1">
      <c r="A315" s="31"/>
      <c r="B315" s="32"/>
      <c r="C315" s="33"/>
      <c r="D315" s="33">
        <f>SUM(D305:D314)</f>
        <v>6200</v>
      </c>
      <c r="E315" s="33"/>
      <c r="F315" s="33"/>
      <c r="G315" s="33">
        <f t="shared" ref="G315:H315" si="28">SUM(G305:G314)</f>
        <v>9000</v>
      </c>
      <c r="H315" s="100">
        <f t="shared" si="28"/>
        <v>2950</v>
      </c>
      <c r="I315" s="36"/>
      <c r="J315" s="33">
        <f t="shared" ref="J315:K315" si="29">SUM(J305:J314)</f>
        <v>500</v>
      </c>
      <c r="K315" s="33">
        <f t="shared" si="29"/>
        <v>0</v>
      </c>
      <c r="L315" s="33"/>
      <c r="M315" s="33"/>
      <c r="N315" s="33"/>
      <c r="O315" s="33">
        <f>SUM(O304:O314)</f>
        <v>18650</v>
      </c>
      <c r="P315" s="33">
        <f>SUM(P305:P314)</f>
        <v>555</v>
      </c>
      <c r="Q315" s="69">
        <f>B303+O315-P305</f>
        <v>26516</v>
      </c>
      <c r="R315" s="29"/>
    </row>
    <row r="316" spans="1:18" ht="15.75" customHeight="1">
      <c r="A316" s="311" t="s">
        <v>353</v>
      </c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33"/>
      <c r="M316" s="333"/>
      <c r="N316" s="312"/>
      <c r="O316" s="313"/>
      <c r="P316" s="10"/>
      <c r="Q316" s="10"/>
      <c r="R316" s="29"/>
    </row>
    <row r="317" spans="1:18" ht="15.75" customHeight="1">
      <c r="A317" s="2" t="s">
        <v>1</v>
      </c>
      <c r="B317" s="3" t="s">
        <v>2</v>
      </c>
      <c r="C317" s="3" t="s">
        <v>3</v>
      </c>
      <c r="D317" s="3" t="s">
        <v>351</v>
      </c>
      <c r="E317" s="3" t="s">
        <v>108</v>
      </c>
      <c r="F317" s="4" t="s">
        <v>109</v>
      </c>
      <c r="G317" s="3" t="s">
        <v>7</v>
      </c>
      <c r="H317" s="3" t="s">
        <v>8</v>
      </c>
      <c r="I317" s="3"/>
      <c r="J317" s="3" t="s">
        <v>9</v>
      </c>
      <c r="K317" s="3" t="s">
        <v>10</v>
      </c>
      <c r="L317" s="3"/>
      <c r="M317" s="3"/>
      <c r="N317" s="3"/>
      <c r="O317" s="7" t="s">
        <v>11</v>
      </c>
      <c r="P317" s="8" t="s">
        <v>12</v>
      </c>
      <c r="Q317" s="9" t="s">
        <v>13</v>
      </c>
      <c r="R317" s="10"/>
    </row>
    <row r="318" spans="1:18" ht="15.75" customHeight="1">
      <c r="A318" s="10"/>
      <c r="B318" s="12">
        <v>26516</v>
      </c>
      <c r="C318" s="10"/>
      <c r="D318" s="10"/>
      <c r="E318" s="10"/>
      <c r="F318" s="10"/>
      <c r="G318" s="10"/>
      <c r="H318" s="14" t="s">
        <v>15</v>
      </c>
      <c r="I318" s="10"/>
      <c r="J318" s="10"/>
      <c r="K318" s="10"/>
      <c r="L318" s="10"/>
      <c r="M318" s="10"/>
      <c r="N318" s="10"/>
      <c r="O318" s="10"/>
      <c r="P318" s="10"/>
      <c r="Q318" s="62"/>
      <c r="R318" s="10"/>
    </row>
    <row r="319" spans="1:18" ht="15.75" customHeight="1">
      <c r="A319" s="10"/>
      <c r="B319" s="314" t="s">
        <v>16</v>
      </c>
      <c r="C319" s="315"/>
      <c r="D319" s="315"/>
      <c r="E319" s="315"/>
      <c r="F319" s="316"/>
      <c r="G319" s="10"/>
      <c r="H319" s="19"/>
      <c r="I319" s="10"/>
      <c r="J319" s="12"/>
      <c r="K319" s="12"/>
      <c r="L319" s="12"/>
      <c r="M319" s="12"/>
      <c r="N319" s="12"/>
      <c r="O319" s="10"/>
      <c r="P319" s="10"/>
      <c r="Q319" s="10"/>
      <c r="R319" s="10"/>
    </row>
    <row r="320" spans="1:18" ht="15.75" customHeight="1">
      <c r="A320" s="10">
        <v>1</v>
      </c>
      <c r="B320" s="29" t="s">
        <v>233</v>
      </c>
      <c r="C320" s="29"/>
      <c r="D320" s="29"/>
      <c r="E320" s="29"/>
      <c r="F320" s="29"/>
      <c r="G320" s="29"/>
      <c r="H320" s="74">
        <v>1000</v>
      </c>
      <c r="I320" s="79"/>
      <c r="J320" s="29"/>
      <c r="K320" s="30"/>
      <c r="L320" s="330"/>
      <c r="M320" s="330"/>
      <c r="N320" s="29"/>
      <c r="O320" s="29">
        <f t="shared" ref="O320:O321" si="30">SUM(D320:N320)</f>
        <v>1000</v>
      </c>
      <c r="P320" s="29">
        <v>1898</v>
      </c>
      <c r="Q320" s="29" t="s">
        <v>354</v>
      </c>
      <c r="R320" s="29"/>
    </row>
    <row r="321" spans="1:32" ht="15.75" customHeight="1">
      <c r="A321" s="16">
        <v>2</v>
      </c>
      <c r="B321" s="29" t="s">
        <v>329</v>
      </c>
      <c r="C321" s="29"/>
      <c r="D321" s="29">
        <v>1000</v>
      </c>
      <c r="E321" s="29"/>
      <c r="F321" s="29"/>
      <c r="G321" s="29">
        <v>3000</v>
      </c>
      <c r="H321" s="74"/>
      <c r="I321" s="79"/>
      <c r="J321" s="29">
        <v>250</v>
      </c>
      <c r="K321" s="30"/>
      <c r="L321" s="330"/>
      <c r="M321" s="330"/>
      <c r="N321" s="30"/>
      <c r="O321" s="29">
        <f t="shared" si="30"/>
        <v>4250</v>
      </c>
      <c r="P321" s="29"/>
      <c r="Q321" s="29"/>
      <c r="R321" s="29"/>
    </row>
    <row r="322" spans="1:32" ht="15.75" customHeight="1">
      <c r="A322" s="29">
        <v>3</v>
      </c>
      <c r="B322" s="29" t="s">
        <v>334</v>
      </c>
      <c r="C322" s="29"/>
      <c r="D322" s="29">
        <v>1000</v>
      </c>
      <c r="E322" s="29"/>
      <c r="F322" s="29"/>
      <c r="G322" s="29">
        <v>3000</v>
      </c>
      <c r="H322" s="74"/>
      <c r="I322" s="79"/>
      <c r="J322" s="29"/>
      <c r="K322" s="30"/>
      <c r="L322" s="330"/>
      <c r="M322" s="330"/>
      <c r="N322" s="29"/>
      <c r="O322" s="29">
        <v>4000</v>
      </c>
      <c r="P322" s="29"/>
      <c r="Q322" s="29"/>
      <c r="R322" s="29"/>
    </row>
    <row r="323" spans="1:32" ht="15.75" customHeight="1">
      <c r="A323" s="29">
        <v>4</v>
      </c>
      <c r="B323" s="29" t="s">
        <v>341</v>
      </c>
      <c r="C323" s="29"/>
      <c r="D323" s="29"/>
      <c r="E323" s="29"/>
      <c r="F323" s="29"/>
      <c r="G323" s="29"/>
      <c r="H323" s="74">
        <v>650</v>
      </c>
      <c r="I323" s="79"/>
      <c r="J323" s="29"/>
      <c r="K323" s="30"/>
      <c r="L323" s="330"/>
      <c r="M323" s="330"/>
      <c r="N323" s="29"/>
      <c r="O323" s="29">
        <v>650</v>
      </c>
      <c r="P323" s="29"/>
      <c r="Q323" s="29"/>
    </row>
    <row r="324" spans="1:32" ht="15.75" customHeight="1">
      <c r="A324" s="29">
        <v>5</v>
      </c>
      <c r="B324" s="29" t="s">
        <v>355</v>
      </c>
      <c r="C324" s="29"/>
      <c r="D324" s="29"/>
      <c r="E324" s="29"/>
      <c r="F324" s="29"/>
      <c r="G324" s="29"/>
      <c r="H324" s="74">
        <v>1000</v>
      </c>
      <c r="I324" s="79"/>
      <c r="J324" s="29"/>
      <c r="K324" s="30"/>
      <c r="L324" s="330"/>
      <c r="M324" s="330"/>
      <c r="N324" s="29"/>
      <c r="O324" s="29">
        <v>1000</v>
      </c>
      <c r="P324" s="29"/>
      <c r="Q324" s="29"/>
    </row>
    <row r="325" spans="1:32" ht="15.75" customHeight="1">
      <c r="A325" s="29">
        <v>6</v>
      </c>
      <c r="B325" s="29" t="s">
        <v>340</v>
      </c>
      <c r="C325" s="29"/>
      <c r="D325" s="29">
        <v>1000</v>
      </c>
      <c r="E325" s="29"/>
      <c r="F325" s="29"/>
      <c r="G325" s="29">
        <v>3000</v>
      </c>
      <c r="H325" s="74"/>
      <c r="I325" s="79"/>
      <c r="J325" s="29"/>
      <c r="K325" s="30"/>
      <c r="L325" s="330"/>
      <c r="M325" s="330"/>
      <c r="N325" s="29"/>
      <c r="O325" s="29">
        <v>4000</v>
      </c>
      <c r="P325" s="29"/>
      <c r="Q325" s="29"/>
    </row>
    <row r="326" spans="1:32" ht="15.75" customHeight="1">
      <c r="A326" s="29">
        <v>7</v>
      </c>
      <c r="B326" s="29" t="s">
        <v>356</v>
      </c>
      <c r="C326" s="29"/>
      <c r="D326" s="29">
        <v>1000</v>
      </c>
      <c r="E326" s="29"/>
      <c r="F326" s="29"/>
      <c r="G326" s="29"/>
      <c r="H326" s="74"/>
      <c r="I326" s="79"/>
      <c r="J326" s="29"/>
      <c r="K326" s="30"/>
      <c r="L326" s="330"/>
      <c r="M326" s="330"/>
      <c r="N326" s="29"/>
      <c r="O326" s="29">
        <v>1000</v>
      </c>
      <c r="P326" s="29"/>
      <c r="Q326" s="29"/>
    </row>
    <row r="327" spans="1:32" ht="15.75" customHeight="1">
      <c r="A327" s="29">
        <v>8</v>
      </c>
      <c r="B327" s="29" t="s">
        <v>349</v>
      </c>
      <c r="C327" s="29"/>
      <c r="D327" s="29"/>
      <c r="E327" s="29"/>
      <c r="F327" s="29"/>
      <c r="G327" s="29"/>
      <c r="H327" s="74">
        <v>1300</v>
      </c>
      <c r="I327" s="79"/>
      <c r="J327" s="29">
        <v>250</v>
      </c>
      <c r="K327" s="30"/>
      <c r="L327" s="330"/>
      <c r="M327" s="330"/>
      <c r="N327" s="29"/>
      <c r="O327" s="29">
        <v>1550</v>
      </c>
      <c r="P327" s="29"/>
      <c r="Q327" s="29"/>
    </row>
    <row r="328" spans="1:32" ht="15.75" customHeight="1">
      <c r="A328" s="29">
        <v>9</v>
      </c>
      <c r="B328" s="29" t="s">
        <v>357</v>
      </c>
      <c r="C328" s="29"/>
      <c r="D328" s="29">
        <v>1000</v>
      </c>
      <c r="E328" s="29"/>
      <c r="F328" s="29"/>
      <c r="G328" s="29">
        <v>3000</v>
      </c>
      <c r="H328" s="74"/>
      <c r="I328" s="79"/>
      <c r="J328" s="29"/>
      <c r="K328" s="30"/>
      <c r="L328" s="330"/>
      <c r="M328" s="330"/>
      <c r="N328" s="29"/>
      <c r="O328" s="29">
        <v>4000</v>
      </c>
      <c r="P328" s="29"/>
      <c r="Q328" s="29"/>
    </row>
    <row r="329" spans="1:32" ht="15.75" customHeight="1">
      <c r="A329" s="29">
        <v>10</v>
      </c>
      <c r="B329" s="29" t="s">
        <v>163</v>
      </c>
      <c r="C329" s="29"/>
      <c r="D329" s="29"/>
      <c r="E329" s="29"/>
      <c r="F329" s="29"/>
      <c r="G329" s="29"/>
      <c r="H329" s="74">
        <v>1000</v>
      </c>
      <c r="I329" s="79"/>
      <c r="J329" s="29"/>
      <c r="K329" s="30"/>
      <c r="L329" s="330"/>
      <c r="M329" s="330"/>
      <c r="N329" s="29"/>
      <c r="O329" s="29">
        <v>1000</v>
      </c>
      <c r="P329" s="29"/>
      <c r="Q329" s="29"/>
    </row>
    <row r="330" spans="1:32" ht="15.75" customHeight="1">
      <c r="A330" s="29"/>
      <c r="B330" s="29"/>
      <c r="C330" s="29"/>
      <c r="D330" s="29"/>
      <c r="E330" s="29"/>
      <c r="F330" s="29"/>
      <c r="G330" s="29"/>
      <c r="H330" s="74"/>
      <c r="I330" s="79"/>
      <c r="J330" s="29"/>
      <c r="K330" s="30"/>
      <c r="L330" s="330"/>
      <c r="M330" s="330"/>
      <c r="N330" s="29"/>
      <c r="O330" s="29"/>
      <c r="P330" s="29"/>
      <c r="Q330" s="29"/>
    </row>
    <row r="331" spans="1:32" ht="15.75" customHeight="1">
      <c r="A331" s="31"/>
      <c r="B331" s="33"/>
      <c r="C331" s="33"/>
      <c r="D331" s="33">
        <f t="shared" ref="D331:E331" si="31">SUM(D320:D330)</f>
        <v>5000</v>
      </c>
      <c r="E331" s="33">
        <f t="shared" si="31"/>
        <v>0</v>
      </c>
      <c r="F331" s="33"/>
      <c r="G331" s="33">
        <f t="shared" ref="G331:H331" si="32">SUM(G320:G330)</f>
        <v>12000</v>
      </c>
      <c r="H331" s="100">
        <f t="shared" si="32"/>
        <v>4950</v>
      </c>
      <c r="I331" s="36"/>
      <c r="J331" s="33">
        <f>SUM(J320:J330)</f>
        <v>500</v>
      </c>
      <c r="K331" s="33"/>
      <c r="L331" s="33"/>
      <c r="M331" s="33"/>
      <c r="N331" s="33"/>
      <c r="O331" s="33">
        <f>SUM(O320:O330)</f>
        <v>22450</v>
      </c>
      <c r="P331" s="33"/>
      <c r="Q331" s="69">
        <f>B318+O331-P320</f>
        <v>47068</v>
      </c>
    </row>
    <row r="332" spans="1:32" ht="15.75" customHeight="1">
      <c r="A332" s="311" t="s">
        <v>358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33"/>
      <c r="M332" s="333"/>
      <c r="N332" s="312"/>
      <c r="O332" s="313"/>
      <c r="P332" s="232"/>
      <c r="Q332" s="233"/>
      <c r="R332" s="233"/>
      <c r="S332" s="233"/>
      <c r="T332" s="233"/>
      <c r="U332" s="233"/>
      <c r="V332" s="233"/>
      <c r="W332" s="233"/>
      <c r="X332" s="233"/>
      <c r="Y332" s="233"/>
      <c r="Z332" s="233"/>
      <c r="AA332" s="233"/>
      <c r="AB332" s="233"/>
      <c r="AC332" s="233"/>
      <c r="AD332" s="234"/>
      <c r="AE332" s="10"/>
      <c r="AF332" s="10"/>
    </row>
    <row r="333" spans="1:32" ht="15.75" customHeight="1">
      <c r="A333" s="2" t="s">
        <v>1</v>
      </c>
      <c r="B333" s="3" t="s">
        <v>2</v>
      </c>
      <c r="C333" s="3" t="s">
        <v>3</v>
      </c>
      <c r="D333" s="3" t="s">
        <v>36</v>
      </c>
      <c r="E333" s="3" t="s">
        <v>108</v>
      </c>
      <c r="F333" s="4" t="s">
        <v>109</v>
      </c>
      <c r="G333" s="3" t="s">
        <v>7</v>
      </c>
      <c r="H333" s="3" t="s">
        <v>8</v>
      </c>
      <c r="I333" s="3" t="s">
        <v>8</v>
      </c>
      <c r="J333" s="3" t="s">
        <v>9</v>
      </c>
      <c r="K333" s="3" t="s">
        <v>10</v>
      </c>
      <c r="L333" s="3"/>
      <c r="M333" s="3"/>
      <c r="N333" s="3"/>
      <c r="O333" s="7" t="s">
        <v>11</v>
      </c>
      <c r="P333" s="8" t="s">
        <v>12</v>
      </c>
      <c r="Q333" s="9" t="s">
        <v>13</v>
      </c>
    </row>
    <row r="334" spans="1:32" ht="15.75" customHeight="1">
      <c r="A334" s="10"/>
      <c r="B334" s="12">
        <v>47068</v>
      </c>
      <c r="C334" s="10"/>
      <c r="D334" s="10"/>
      <c r="E334" s="10"/>
      <c r="F334" s="10"/>
      <c r="G334" s="10"/>
      <c r="H334" s="14" t="s">
        <v>15</v>
      </c>
      <c r="I334" s="52"/>
      <c r="J334" s="10"/>
      <c r="K334" s="10"/>
      <c r="L334" s="10"/>
      <c r="M334" s="10"/>
      <c r="N334" s="10"/>
      <c r="O334" s="10"/>
      <c r="P334" s="10"/>
      <c r="Q334" s="62"/>
      <c r="R334" s="10"/>
    </row>
    <row r="335" spans="1:32" ht="15.75" customHeight="1">
      <c r="A335" s="10"/>
      <c r="B335" s="314" t="s">
        <v>359</v>
      </c>
      <c r="C335" s="315"/>
      <c r="D335" s="315"/>
      <c r="E335" s="315"/>
      <c r="F335" s="316"/>
      <c r="G335" s="10"/>
      <c r="H335" s="53"/>
      <c r="I335" s="10"/>
      <c r="J335" s="12"/>
      <c r="K335" s="12"/>
      <c r="L335" s="12"/>
      <c r="M335" s="12"/>
      <c r="N335" s="12"/>
      <c r="O335" s="10"/>
      <c r="P335" s="10"/>
      <c r="Q335" s="10"/>
      <c r="R335" s="29"/>
    </row>
    <row r="336" spans="1:32" ht="15.75" customHeight="1">
      <c r="A336" s="10">
        <v>1</v>
      </c>
      <c r="B336" s="10" t="s">
        <v>329</v>
      </c>
      <c r="C336" s="10"/>
      <c r="D336" s="10">
        <v>1000</v>
      </c>
      <c r="E336" s="10"/>
      <c r="F336" s="10"/>
      <c r="G336" s="10">
        <v>3000</v>
      </c>
      <c r="H336" s="41"/>
      <c r="I336" s="10"/>
      <c r="J336" s="10">
        <v>250</v>
      </c>
      <c r="K336" s="10"/>
      <c r="L336" s="10"/>
      <c r="M336" s="10"/>
      <c r="N336" s="54"/>
      <c r="O336" s="10">
        <v>4250</v>
      </c>
      <c r="P336" s="10"/>
      <c r="Q336" s="10"/>
      <c r="R336" s="29"/>
    </row>
    <row r="337" spans="1:18" ht="15.75" customHeight="1">
      <c r="A337" s="10">
        <v>2</v>
      </c>
      <c r="B337" s="10" t="s">
        <v>360</v>
      </c>
      <c r="C337" s="10"/>
      <c r="D337" s="10">
        <v>1000</v>
      </c>
      <c r="E337" s="10"/>
      <c r="F337" s="10"/>
      <c r="G337" s="10"/>
      <c r="H337" s="41"/>
      <c r="I337" s="10"/>
      <c r="J337" s="10"/>
      <c r="K337" s="10"/>
      <c r="L337" s="10"/>
      <c r="M337" s="10"/>
      <c r="N337" s="54"/>
      <c r="O337" s="10">
        <v>1000</v>
      </c>
      <c r="P337" s="16">
        <v>1000</v>
      </c>
      <c r="Q337" s="16" t="s">
        <v>295</v>
      </c>
      <c r="R337" s="29"/>
    </row>
    <row r="338" spans="1:18" ht="15.75" customHeight="1">
      <c r="A338" s="10">
        <v>3</v>
      </c>
      <c r="B338" s="10" t="s">
        <v>340</v>
      </c>
      <c r="C338" s="10"/>
      <c r="D338" s="10">
        <v>1000</v>
      </c>
      <c r="E338" s="10"/>
      <c r="F338" s="10"/>
      <c r="G338" s="10">
        <v>3000</v>
      </c>
      <c r="H338" s="41"/>
      <c r="I338" s="52"/>
      <c r="J338" s="10"/>
      <c r="K338" s="10"/>
      <c r="L338" s="10"/>
      <c r="M338" s="10"/>
      <c r="N338" s="54"/>
      <c r="O338" s="10">
        <v>4000</v>
      </c>
      <c r="P338" s="10">
        <v>54460</v>
      </c>
      <c r="Q338" s="10" t="s">
        <v>361</v>
      </c>
      <c r="R338" s="10"/>
    </row>
    <row r="339" spans="1:18" ht="15.75" customHeight="1">
      <c r="A339" s="10"/>
      <c r="B339" s="10"/>
      <c r="C339" s="10"/>
      <c r="D339" s="10"/>
      <c r="E339" s="10"/>
      <c r="F339" s="10"/>
      <c r="G339" s="10"/>
      <c r="H339" s="41"/>
      <c r="I339" s="52"/>
      <c r="J339" s="10"/>
      <c r="K339" s="10"/>
      <c r="L339" s="10"/>
      <c r="M339" s="10"/>
      <c r="N339" s="54"/>
      <c r="O339" s="10"/>
      <c r="P339" s="10"/>
      <c r="Q339" s="10"/>
      <c r="R339" s="29"/>
    </row>
    <row r="340" spans="1:18" ht="15.75" customHeight="1">
      <c r="A340" s="10"/>
      <c r="B340" s="10"/>
      <c r="C340" s="10"/>
      <c r="D340" s="10"/>
      <c r="E340" s="10"/>
      <c r="F340" s="10"/>
      <c r="G340" s="10"/>
      <c r="H340" s="41"/>
      <c r="I340" s="52"/>
      <c r="J340" s="10"/>
      <c r="K340" s="10"/>
      <c r="L340" s="10"/>
      <c r="M340" s="10"/>
      <c r="N340" s="54"/>
      <c r="O340" s="10"/>
      <c r="P340" s="10"/>
      <c r="Q340" s="10"/>
      <c r="R340" s="29"/>
    </row>
    <row r="341" spans="1:18" ht="15.75" customHeight="1">
      <c r="A341" s="235"/>
      <c r="B341" s="158"/>
      <c r="C341" s="158"/>
      <c r="D341" s="158"/>
      <c r="E341" s="158"/>
      <c r="F341" s="158"/>
      <c r="G341" s="158"/>
      <c r="H341" s="236"/>
      <c r="I341" s="237"/>
      <c r="J341" s="158"/>
      <c r="K341" s="158"/>
      <c r="L341" s="158"/>
      <c r="M341" s="158"/>
      <c r="N341" s="158"/>
      <c r="O341" s="158"/>
      <c r="P341" s="238"/>
      <c r="Q341" s="239"/>
      <c r="R341" s="29"/>
    </row>
    <row r="342" spans="1:18" ht="15.75" customHeight="1">
      <c r="A342" s="31"/>
      <c r="B342" s="33"/>
      <c r="C342" s="33"/>
      <c r="D342" s="33">
        <f>SUM(D336:D341)</f>
        <v>3000</v>
      </c>
      <c r="E342" s="33"/>
      <c r="F342" s="33"/>
      <c r="G342" s="33">
        <f>SUM(G336:G341)</f>
        <v>6000</v>
      </c>
      <c r="H342" s="100"/>
      <c r="I342" s="36"/>
      <c r="J342" s="33">
        <f>SUM(J336:J341)</f>
        <v>250</v>
      </c>
      <c r="K342" s="33"/>
      <c r="L342" s="33"/>
      <c r="M342" s="33"/>
      <c r="N342" s="33"/>
      <c r="O342" s="33">
        <f>SUM(O336:O341)</f>
        <v>9250</v>
      </c>
      <c r="P342" s="33"/>
      <c r="Q342" s="69">
        <f>B334+O342-P337-P338</f>
        <v>858</v>
      </c>
      <c r="R342" s="29"/>
    </row>
    <row r="343" spans="1:18" ht="15.75" customHeight="1">
      <c r="A343" s="311" t="s">
        <v>362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33"/>
      <c r="M343" s="333"/>
      <c r="N343" s="312"/>
      <c r="O343" s="313"/>
      <c r="P343" s="10"/>
      <c r="Q343" s="10"/>
      <c r="R343" s="29"/>
    </row>
    <row r="344" spans="1:18" ht="15.75" customHeight="1">
      <c r="A344" s="2" t="s">
        <v>1</v>
      </c>
      <c r="B344" s="3" t="s">
        <v>2</v>
      </c>
      <c r="C344" s="3" t="s">
        <v>3</v>
      </c>
      <c r="D344" s="3" t="s">
        <v>36</v>
      </c>
      <c r="E344" s="3" t="s">
        <v>108</v>
      </c>
      <c r="F344" s="4" t="s">
        <v>109</v>
      </c>
      <c r="G344" s="3" t="s">
        <v>7</v>
      </c>
      <c r="H344" s="3" t="s">
        <v>8</v>
      </c>
      <c r="I344" s="3" t="s">
        <v>8</v>
      </c>
      <c r="J344" s="3" t="s">
        <v>9</v>
      </c>
      <c r="K344" s="3" t="s">
        <v>10</v>
      </c>
      <c r="L344" s="3"/>
      <c r="M344" s="3"/>
      <c r="N344" s="3"/>
      <c r="O344" s="7" t="s">
        <v>11</v>
      </c>
      <c r="P344" s="8" t="s">
        <v>12</v>
      </c>
      <c r="Q344" s="9" t="s">
        <v>13</v>
      </c>
      <c r="R344" s="10"/>
    </row>
    <row r="345" spans="1:18" ht="15.75" customHeight="1">
      <c r="A345" s="10"/>
      <c r="B345" s="12">
        <v>858</v>
      </c>
      <c r="C345" s="10"/>
      <c r="D345" s="10"/>
      <c r="E345" s="10"/>
      <c r="F345" s="10"/>
      <c r="G345" s="10"/>
      <c r="H345" s="14" t="s">
        <v>15</v>
      </c>
      <c r="I345" s="52"/>
      <c r="J345" s="10"/>
      <c r="K345" s="10"/>
      <c r="L345" s="10"/>
      <c r="M345" s="10"/>
      <c r="N345" s="10"/>
      <c r="O345" s="10"/>
      <c r="P345" s="10"/>
      <c r="Q345" s="62"/>
      <c r="R345" s="29"/>
    </row>
    <row r="346" spans="1:18" ht="15.75" customHeight="1">
      <c r="A346" s="10"/>
      <c r="B346" s="314" t="s">
        <v>16</v>
      </c>
      <c r="C346" s="315"/>
      <c r="D346" s="315"/>
      <c r="E346" s="315"/>
      <c r="F346" s="316"/>
      <c r="G346" s="10"/>
      <c r="H346" s="53"/>
      <c r="I346" s="10"/>
      <c r="J346" s="12"/>
      <c r="K346" s="12"/>
      <c r="L346" s="12"/>
      <c r="M346" s="12"/>
      <c r="N346" s="12"/>
      <c r="O346" s="10"/>
      <c r="P346" s="10"/>
      <c r="Q346" s="10"/>
      <c r="R346" s="29"/>
    </row>
    <row r="347" spans="1:18" ht="15.75" customHeight="1">
      <c r="A347" s="10"/>
      <c r="B347" s="29"/>
      <c r="C347" s="29"/>
      <c r="D347" s="29"/>
      <c r="E347" s="29"/>
      <c r="F347" s="29"/>
      <c r="G347" s="29"/>
      <c r="H347" s="74"/>
      <c r="I347" s="79"/>
      <c r="J347" s="29"/>
      <c r="K347" s="30"/>
      <c r="L347" s="330"/>
      <c r="M347" s="330"/>
      <c r="N347" s="29"/>
      <c r="O347" s="29"/>
      <c r="P347" s="29"/>
      <c r="Q347" s="29"/>
      <c r="R347" s="29"/>
    </row>
    <row r="348" spans="1:18" ht="15.75" customHeight="1">
      <c r="A348" s="16">
        <v>1</v>
      </c>
      <c r="B348" s="29" t="s">
        <v>233</v>
      </c>
      <c r="C348" s="29"/>
      <c r="D348" s="29"/>
      <c r="E348" s="29"/>
      <c r="F348" s="29"/>
      <c r="G348" s="29"/>
      <c r="H348" s="74">
        <v>1000</v>
      </c>
      <c r="I348" s="79"/>
      <c r="J348" s="29"/>
      <c r="K348" s="30"/>
      <c r="L348" s="330"/>
      <c r="M348" s="330"/>
      <c r="N348" s="30"/>
      <c r="O348" s="29">
        <v>1000</v>
      </c>
      <c r="P348" s="29"/>
      <c r="Q348" s="29"/>
      <c r="R348" s="29"/>
    </row>
    <row r="349" spans="1:18" ht="15.75" customHeight="1">
      <c r="A349" s="29">
        <v>2</v>
      </c>
      <c r="B349" s="29" t="s">
        <v>341</v>
      </c>
      <c r="C349" s="29"/>
      <c r="D349" s="29"/>
      <c r="E349" s="29"/>
      <c r="F349" s="29"/>
      <c r="G349" s="29"/>
      <c r="H349" s="74">
        <v>650</v>
      </c>
      <c r="I349" s="79"/>
      <c r="J349" s="29"/>
      <c r="K349" s="30"/>
      <c r="L349" s="330"/>
      <c r="M349" s="330"/>
      <c r="N349" s="29"/>
      <c r="O349" s="29">
        <v>650</v>
      </c>
      <c r="P349" s="29"/>
      <c r="Q349" s="29"/>
      <c r="R349" s="29"/>
    </row>
    <row r="350" spans="1:18" ht="15.75" customHeight="1">
      <c r="A350" s="29">
        <v>3</v>
      </c>
      <c r="B350" s="29" t="s">
        <v>363</v>
      </c>
      <c r="C350" s="29"/>
      <c r="D350" s="29"/>
      <c r="E350" s="29"/>
      <c r="F350" s="29"/>
      <c r="G350" s="29"/>
      <c r="H350" s="74">
        <v>1000</v>
      </c>
      <c r="I350" s="79"/>
      <c r="J350" s="29"/>
      <c r="K350" s="30"/>
      <c r="L350" s="330"/>
      <c r="M350" s="330"/>
      <c r="N350" s="29"/>
      <c r="O350" s="29">
        <v>1000</v>
      </c>
      <c r="P350" s="29"/>
      <c r="Q350" s="29"/>
      <c r="R350" s="10"/>
    </row>
    <row r="351" spans="1:18" ht="15.75" customHeight="1">
      <c r="A351" s="29">
        <v>4</v>
      </c>
      <c r="B351" s="29" t="s">
        <v>163</v>
      </c>
      <c r="C351" s="29"/>
      <c r="D351" s="29"/>
      <c r="E351" s="29"/>
      <c r="F351" s="29"/>
      <c r="G351" s="29"/>
      <c r="H351" s="74">
        <v>1000</v>
      </c>
      <c r="I351" s="79"/>
      <c r="J351" s="29"/>
      <c r="K351" s="30"/>
      <c r="L351" s="330"/>
      <c r="M351" s="330"/>
      <c r="N351" s="29"/>
      <c r="O351" s="29">
        <v>1000</v>
      </c>
      <c r="P351" s="29"/>
      <c r="Q351" s="29"/>
      <c r="R351" s="29"/>
    </row>
    <row r="352" spans="1:18" ht="15.75" customHeight="1">
      <c r="A352" s="29">
        <v>5</v>
      </c>
      <c r="B352" s="29" t="s">
        <v>349</v>
      </c>
      <c r="C352" s="29"/>
      <c r="D352" s="29"/>
      <c r="E352" s="29"/>
      <c r="F352" s="29"/>
      <c r="G352" s="29"/>
      <c r="H352" s="74">
        <v>1300</v>
      </c>
      <c r="I352" s="79"/>
      <c r="J352" s="29">
        <v>250</v>
      </c>
      <c r="K352" s="30"/>
      <c r="L352" s="330"/>
      <c r="M352" s="330"/>
      <c r="N352" s="29"/>
      <c r="O352" s="29">
        <v>1550</v>
      </c>
      <c r="P352" s="29"/>
      <c r="Q352" s="29"/>
      <c r="R352" s="29"/>
    </row>
    <row r="353" spans="1:18" ht="15.75" customHeight="1">
      <c r="A353" s="29">
        <v>6</v>
      </c>
      <c r="B353" s="29"/>
      <c r="C353" s="29"/>
      <c r="D353" s="29"/>
      <c r="E353" s="29"/>
      <c r="F353" s="29"/>
      <c r="G353" s="29"/>
      <c r="H353" s="74"/>
      <c r="I353" s="79"/>
      <c r="J353" s="29"/>
      <c r="K353" s="30"/>
      <c r="L353" s="330"/>
      <c r="M353" s="330"/>
      <c r="N353" s="29"/>
      <c r="O353" s="29"/>
      <c r="P353" s="29"/>
      <c r="Q353" s="29"/>
      <c r="R353" s="29"/>
    </row>
    <row r="354" spans="1:18" ht="15.75" customHeight="1">
      <c r="A354" s="29"/>
      <c r="B354" s="29"/>
      <c r="C354" s="29"/>
      <c r="D354" s="29"/>
      <c r="E354" s="29"/>
      <c r="F354" s="29"/>
      <c r="G354" s="29"/>
      <c r="H354" s="74"/>
      <c r="I354" s="79"/>
      <c r="J354" s="29"/>
      <c r="K354" s="30"/>
      <c r="L354" s="330"/>
      <c r="M354" s="330"/>
      <c r="N354" s="29"/>
      <c r="O354" s="29"/>
      <c r="P354" s="29"/>
      <c r="Q354" s="29"/>
      <c r="R354" s="29"/>
    </row>
    <row r="355" spans="1:18" ht="15.75" customHeight="1">
      <c r="A355" s="31"/>
      <c r="B355" s="33"/>
      <c r="C355" s="33"/>
      <c r="D355" s="33">
        <f>SUM(D348:D354)</f>
        <v>0</v>
      </c>
      <c r="E355" s="33"/>
      <c r="F355" s="33"/>
      <c r="G355" s="33">
        <f t="shared" ref="G355:H355" si="33">SUM(G348:G354)</f>
        <v>0</v>
      </c>
      <c r="H355" s="100">
        <f t="shared" si="33"/>
        <v>4950</v>
      </c>
      <c r="I355" s="36"/>
      <c r="J355" s="33"/>
      <c r="K355" s="33"/>
      <c r="L355" s="33"/>
      <c r="M355" s="33"/>
      <c r="N355" s="33"/>
      <c r="O355" s="33">
        <f>SUM(O348:O354)</f>
        <v>5200</v>
      </c>
      <c r="P355" s="33">
        <f>SUM(P347:P354)</f>
        <v>0</v>
      </c>
      <c r="Q355" s="69">
        <f>B345+O355</f>
        <v>6058</v>
      </c>
      <c r="R355" s="10"/>
    </row>
    <row r="356" spans="1:18" ht="15.75" customHeight="1">
      <c r="A356" s="311" t="s">
        <v>364</v>
      </c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33"/>
      <c r="M356" s="333"/>
      <c r="N356" s="312"/>
      <c r="O356" s="313"/>
      <c r="P356" s="10"/>
      <c r="Q356" s="10"/>
      <c r="R356" s="29"/>
    </row>
    <row r="357" spans="1:18" ht="15.75" customHeight="1">
      <c r="A357" s="2" t="s">
        <v>1</v>
      </c>
      <c r="B357" s="3" t="s">
        <v>2</v>
      </c>
      <c r="C357" s="3" t="s">
        <v>3</v>
      </c>
      <c r="D357" s="3" t="s">
        <v>36</v>
      </c>
      <c r="E357" s="3" t="s">
        <v>108</v>
      </c>
      <c r="F357" s="4" t="s">
        <v>109</v>
      </c>
      <c r="G357" s="3" t="s">
        <v>7</v>
      </c>
      <c r="H357" s="3" t="s">
        <v>8</v>
      </c>
      <c r="I357" s="3" t="s">
        <v>8</v>
      </c>
      <c r="J357" s="3" t="s">
        <v>9</v>
      </c>
      <c r="K357" s="3" t="s">
        <v>10</v>
      </c>
      <c r="L357" s="3"/>
      <c r="M357" s="3"/>
      <c r="N357" s="3"/>
      <c r="O357" s="7" t="s">
        <v>11</v>
      </c>
      <c r="P357" s="8" t="s">
        <v>12</v>
      </c>
      <c r="Q357" s="9" t="s">
        <v>13</v>
      </c>
      <c r="R357" s="10"/>
    </row>
    <row r="358" spans="1:18" ht="15.75" customHeight="1">
      <c r="A358" s="10"/>
      <c r="B358" s="12">
        <v>6058</v>
      </c>
      <c r="C358" s="10"/>
      <c r="D358" s="10"/>
      <c r="E358" s="10"/>
      <c r="F358" s="10"/>
      <c r="G358" s="10"/>
      <c r="H358" s="14" t="s">
        <v>15</v>
      </c>
      <c r="I358" s="52"/>
      <c r="J358" s="10"/>
      <c r="K358" s="10"/>
      <c r="L358" s="10"/>
      <c r="M358" s="10"/>
      <c r="N358" s="10"/>
      <c r="O358" s="10"/>
      <c r="P358" s="10"/>
      <c r="Q358" s="62"/>
      <c r="R358" s="29"/>
    </row>
    <row r="359" spans="1:18" ht="15.75" customHeight="1">
      <c r="A359" s="10"/>
      <c r="B359" s="314" t="s">
        <v>246</v>
      </c>
      <c r="C359" s="315"/>
      <c r="D359" s="315"/>
      <c r="E359" s="315"/>
      <c r="F359" s="316"/>
      <c r="G359" s="10"/>
      <c r="H359" s="53"/>
      <c r="I359" s="10"/>
      <c r="J359" s="12"/>
      <c r="K359" s="12"/>
      <c r="L359" s="12"/>
      <c r="M359" s="12"/>
      <c r="N359" s="12"/>
      <c r="O359" s="10"/>
      <c r="P359" s="10"/>
      <c r="Q359" s="10"/>
      <c r="R359" s="29"/>
    </row>
    <row r="360" spans="1:18" ht="15.75" customHeight="1">
      <c r="A360" s="10"/>
      <c r="B360" s="29"/>
      <c r="C360" s="29"/>
      <c r="D360" s="29"/>
      <c r="E360" s="29"/>
      <c r="F360" s="29"/>
      <c r="G360" s="29"/>
      <c r="H360" s="74"/>
      <c r="I360" s="79"/>
      <c r="J360" s="29"/>
      <c r="K360" s="30"/>
      <c r="L360" s="330"/>
      <c r="M360" s="330"/>
      <c r="N360" s="29"/>
      <c r="O360" s="29"/>
      <c r="P360" s="29"/>
      <c r="Q360" s="29"/>
      <c r="R360" s="29"/>
    </row>
    <row r="361" spans="1:18" ht="15.75" customHeight="1">
      <c r="A361" s="16">
        <v>1</v>
      </c>
      <c r="B361" s="29" t="s">
        <v>329</v>
      </c>
      <c r="C361" s="29"/>
      <c r="D361" s="29">
        <v>1000</v>
      </c>
      <c r="E361" s="29"/>
      <c r="F361" s="29"/>
      <c r="G361" s="29">
        <v>3000</v>
      </c>
      <c r="H361" s="74"/>
      <c r="I361" s="79"/>
      <c r="J361" s="29">
        <v>250</v>
      </c>
      <c r="K361" s="30"/>
      <c r="L361" s="330"/>
      <c r="M361" s="330"/>
      <c r="N361" s="30"/>
      <c r="O361" s="29">
        <v>4250</v>
      </c>
      <c r="P361" s="29">
        <v>1000</v>
      </c>
      <c r="Q361" s="29" t="s">
        <v>365</v>
      </c>
      <c r="R361" s="29"/>
    </row>
    <row r="362" spans="1:18" ht="15.75" customHeight="1">
      <c r="A362" s="29">
        <v>2</v>
      </c>
      <c r="B362" s="29" t="s">
        <v>366</v>
      </c>
      <c r="C362" s="29"/>
      <c r="D362" s="29">
        <v>0</v>
      </c>
      <c r="E362" s="29"/>
      <c r="F362" s="29"/>
      <c r="G362" s="29"/>
      <c r="H362" s="74"/>
      <c r="I362" s="79"/>
      <c r="J362" s="29"/>
      <c r="K362" s="30"/>
      <c r="L362" s="330"/>
      <c r="M362" s="330"/>
      <c r="N362" s="29"/>
      <c r="O362" s="29">
        <v>0</v>
      </c>
      <c r="P362" s="29">
        <v>4000</v>
      </c>
      <c r="Q362" s="29" t="s">
        <v>367</v>
      </c>
      <c r="R362" s="29"/>
    </row>
    <row r="363" spans="1:18" ht="15.75" customHeight="1">
      <c r="A363" s="29">
        <v>3</v>
      </c>
      <c r="B363" s="29" t="s">
        <v>368</v>
      </c>
      <c r="C363" s="29"/>
      <c r="D363" s="29"/>
      <c r="E363" s="29"/>
      <c r="F363" s="29"/>
      <c r="G363" s="29"/>
      <c r="H363" s="74">
        <v>1000</v>
      </c>
      <c r="I363" s="79"/>
      <c r="J363" s="29"/>
      <c r="K363" s="30"/>
      <c r="L363" s="330"/>
      <c r="M363" s="330"/>
      <c r="N363" s="29"/>
      <c r="O363" s="29">
        <v>1000</v>
      </c>
      <c r="P363" s="29"/>
      <c r="Q363" s="29"/>
      <c r="R363" s="10"/>
    </row>
    <row r="364" spans="1:18" ht="15.75" customHeight="1">
      <c r="A364" s="29">
        <v>4</v>
      </c>
      <c r="B364" s="29" t="s">
        <v>335</v>
      </c>
      <c r="C364" s="29"/>
      <c r="D364" s="29"/>
      <c r="E364" s="29"/>
      <c r="F364" s="29"/>
      <c r="G364" s="29"/>
      <c r="H364" s="74">
        <v>1300</v>
      </c>
      <c r="I364" s="79"/>
      <c r="J364" s="29">
        <v>250</v>
      </c>
      <c r="K364" s="30"/>
      <c r="L364" s="330"/>
      <c r="M364" s="330"/>
      <c r="N364" s="29"/>
      <c r="O364" s="29">
        <v>1550</v>
      </c>
      <c r="P364" s="29"/>
      <c r="Q364" s="29"/>
      <c r="R364" s="29"/>
    </row>
    <row r="365" spans="1:18" ht="15.75" customHeight="1">
      <c r="A365" s="29">
        <v>5</v>
      </c>
      <c r="B365" s="29"/>
      <c r="C365" s="29"/>
      <c r="D365" s="29"/>
      <c r="E365" s="29"/>
      <c r="F365" s="29"/>
      <c r="G365" s="29"/>
      <c r="H365" s="74"/>
      <c r="I365" s="79"/>
      <c r="J365" s="29"/>
      <c r="K365" s="30"/>
      <c r="L365" s="330"/>
      <c r="M365" s="330"/>
      <c r="N365" s="29"/>
      <c r="O365" s="29"/>
      <c r="P365" s="29"/>
      <c r="Q365" s="29"/>
      <c r="R365" s="29"/>
    </row>
    <row r="366" spans="1:18" ht="15.75" customHeight="1">
      <c r="A366" s="29">
        <v>6</v>
      </c>
      <c r="B366" s="29"/>
      <c r="C366" s="29"/>
      <c r="D366" s="29"/>
      <c r="E366" s="29"/>
      <c r="F366" s="29"/>
      <c r="G366" s="29"/>
      <c r="H366" s="74"/>
      <c r="I366" s="79"/>
      <c r="J366" s="29"/>
      <c r="K366" s="30"/>
      <c r="L366" s="330"/>
      <c r="M366" s="330"/>
      <c r="N366" s="29"/>
      <c r="O366" s="29"/>
      <c r="P366" s="29"/>
      <c r="Q366" s="29"/>
      <c r="R366" s="29"/>
    </row>
    <row r="367" spans="1:18" ht="15.75" customHeight="1">
      <c r="A367" s="29"/>
      <c r="B367" s="29"/>
      <c r="C367" s="29"/>
      <c r="D367" s="29"/>
      <c r="E367" s="29"/>
      <c r="F367" s="29"/>
      <c r="G367" s="29"/>
      <c r="H367" s="74"/>
      <c r="I367" s="79"/>
      <c r="J367" s="29"/>
      <c r="K367" s="30"/>
      <c r="L367" s="330"/>
      <c r="M367" s="330"/>
      <c r="N367" s="29"/>
      <c r="O367" s="29"/>
      <c r="P367" s="29"/>
      <c r="Q367" s="29"/>
      <c r="R367" s="29"/>
    </row>
    <row r="368" spans="1:18" ht="15.75" customHeight="1">
      <c r="A368" s="31"/>
      <c r="B368" s="33"/>
      <c r="C368" s="33"/>
      <c r="D368" s="33">
        <f>SUM(D361:D367)</f>
        <v>1000</v>
      </c>
      <c r="E368" s="33"/>
      <c r="F368" s="33"/>
      <c r="G368" s="33">
        <f t="shared" ref="G368:H368" si="34">SUM(G361:G367)</f>
        <v>3000</v>
      </c>
      <c r="H368" s="100">
        <f t="shared" si="34"/>
        <v>2300</v>
      </c>
      <c r="I368" s="36"/>
      <c r="J368" s="33"/>
      <c r="K368" s="33"/>
      <c r="L368" s="33"/>
      <c r="M368" s="33"/>
      <c r="N368" s="33"/>
      <c r="O368" s="33">
        <f>SUM(O361:O367)</f>
        <v>6800</v>
      </c>
      <c r="P368" s="33">
        <f>SUM(P360:P367)</f>
        <v>5000</v>
      </c>
      <c r="Q368" s="69">
        <v>7858</v>
      </c>
      <c r="R368" s="10"/>
    </row>
    <row r="369" spans="1:18" ht="15.75" customHeight="1">
      <c r="A369" s="311" t="s">
        <v>369</v>
      </c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33"/>
      <c r="M369" s="333"/>
      <c r="N369" s="312"/>
      <c r="O369" s="313"/>
      <c r="P369" s="10"/>
      <c r="Q369" s="10"/>
      <c r="R369" s="29"/>
    </row>
    <row r="370" spans="1:18" ht="15.75" customHeight="1">
      <c r="A370" s="2" t="s">
        <v>1</v>
      </c>
      <c r="B370" s="3" t="s">
        <v>2</v>
      </c>
      <c r="C370" s="3" t="s">
        <v>3</v>
      </c>
      <c r="D370" s="3" t="s">
        <v>36</v>
      </c>
      <c r="E370" s="3" t="s">
        <v>228</v>
      </c>
      <c r="F370" s="4" t="s">
        <v>109</v>
      </c>
      <c r="G370" s="3" t="s">
        <v>7</v>
      </c>
      <c r="H370" s="3" t="s">
        <v>8</v>
      </c>
      <c r="I370" s="3" t="s">
        <v>8</v>
      </c>
      <c r="J370" s="3" t="s">
        <v>9</v>
      </c>
      <c r="K370" s="3" t="s">
        <v>10</v>
      </c>
      <c r="L370" s="3"/>
      <c r="M370" s="3"/>
      <c r="N370" s="3"/>
      <c r="O370" s="7" t="s">
        <v>11</v>
      </c>
      <c r="P370" s="8" t="s">
        <v>12</v>
      </c>
      <c r="Q370" s="108" t="s">
        <v>13</v>
      </c>
      <c r="R370" s="10"/>
    </row>
    <row r="371" spans="1:18" ht="15.75" customHeight="1">
      <c r="A371" s="10"/>
      <c r="B371" s="12">
        <v>7858</v>
      </c>
      <c r="C371" s="10"/>
      <c r="D371" s="10"/>
      <c r="E371" s="10"/>
      <c r="F371" s="10"/>
      <c r="G371" s="10"/>
      <c r="H371" s="14"/>
      <c r="I371" s="52"/>
      <c r="J371" s="10"/>
      <c r="K371" s="10"/>
      <c r="L371" s="10"/>
      <c r="M371" s="10"/>
      <c r="N371" s="10"/>
      <c r="O371" s="10"/>
      <c r="P371" s="10"/>
      <c r="Q371" s="10"/>
      <c r="R371" s="29"/>
    </row>
    <row r="372" spans="1:18" ht="15.75" customHeight="1">
      <c r="A372" s="10"/>
      <c r="B372" s="314" t="s">
        <v>16</v>
      </c>
      <c r="C372" s="315"/>
      <c r="D372" s="315"/>
      <c r="E372" s="315"/>
      <c r="F372" s="316"/>
      <c r="G372" s="10"/>
      <c r="H372" s="53"/>
      <c r="I372" s="10"/>
      <c r="J372" s="12"/>
      <c r="K372" s="12"/>
      <c r="L372" s="12"/>
      <c r="M372" s="12"/>
      <c r="N372" s="12"/>
      <c r="O372" s="10"/>
      <c r="P372" s="10"/>
      <c r="Q372" s="10"/>
      <c r="R372" s="29"/>
    </row>
    <row r="373" spans="1:18" ht="15.75" customHeight="1">
      <c r="A373" s="10">
        <v>1</v>
      </c>
      <c r="B373" s="29"/>
      <c r="C373" s="29"/>
      <c r="D373" s="29"/>
      <c r="E373" s="29">
        <v>1000</v>
      </c>
      <c r="F373" s="29"/>
      <c r="G373" s="29"/>
      <c r="H373" s="68"/>
      <c r="I373" s="29"/>
      <c r="J373" s="29"/>
      <c r="K373" s="29"/>
      <c r="L373" s="329"/>
      <c r="M373" s="329"/>
      <c r="N373" s="30"/>
      <c r="O373" s="29">
        <f t="shared" ref="O373:O378" si="35">SUM(D373:N373)</f>
        <v>1000</v>
      </c>
      <c r="P373" s="10"/>
      <c r="Q373" s="10"/>
      <c r="R373" s="29"/>
    </row>
    <row r="374" spans="1:18" ht="15.75" customHeight="1">
      <c r="A374" s="10">
        <v>2</v>
      </c>
      <c r="B374" s="10"/>
      <c r="C374" s="10"/>
      <c r="D374" s="10"/>
      <c r="E374" s="10">
        <v>1000</v>
      </c>
      <c r="F374" s="10"/>
      <c r="G374" s="10"/>
      <c r="H374" s="41"/>
      <c r="I374" s="10"/>
      <c r="J374" s="10"/>
      <c r="K374" s="10"/>
      <c r="L374" s="10"/>
      <c r="M374" s="10"/>
      <c r="N374" s="10"/>
      <c r="O374" s="10">
        <f t="shared" si="35"/>
        <v>1000</v>
      </c>
      <c r="P374" s="16">
        <v>17100</v>
      </c>
      <c r="Q374" s="16" t="s">
        <v>212</v>
      </c>
      <c r="R374" s="29"/>
    </row>
    <row r="375" spans="1:18" ht="15.75" customHeight="1">
      <c r="A375" s="10">
        <v>3</v>
      </c>
      <c r="B375" s="10"/>
      <c r="C375" s="10"/>
      <c r="D375" s="10"/>
      <c r="E375" s="10">
        <v>1000</v>
      </c>
      <c r="F375" s="10"/>
      <c r="G375" s="10"/>
      <c r="H375" s="41"/>
      <c r="I375" s="10"/>
      <c r="J375" s="29"/>
      <c r="K375" s="29"/>
      <c r="L375" s="329"/>
      <c r="M375" s="329"/>
      <c r="N375" s="29"/>
      <c r="O375" s="10">
        <f t="shared" si="35"/>
        <v>1000</v>
      </c>
      <c r="P375" s="10"/>
      <c r="Q375" s="10"/>
      <c r="R375" s="29"/>
    </row>
    <row r="376" spans="1:18" ht="15.75" customHeight="1">
      <c r="A376" s="29">
        <v>4</v>
      </c>
      <c r="B376" s="29"/>
      <c r="C376" s="29"/>
      <c r="D376" s="29"/>
      <c r="E376" s="29">
        <v>1000</v>
      </c>
      <c r="F376" s="29"/>
      <c r="G376" s="29"/>
      <c r="H376" s="74"/>
      <c r="I376" s="29"/>
      <c r="J376" s="29"/>
      <c r="K376" s="29"/>
      <c r="L376" s="329"/>
      <c r="M376" s="329"/>
      <c r="N376" s="30"/>
      <c r="O376" s="29">
        <f t="shared" si="35"/>
        <v>1000</v>
      </c>
      <c r="P376" s="29"/>
      <c r="Q376" s="10"/>
      <c r="R376" s="29"/>
    </row>
    <row r="377" spans="1:18" ht="15.75" customHeight="1">
      <c r="A377" s="29">
        <v>5</v>
      </c>
      <c r="B377" s="29"/>
      <c r="C377" s="29"/>
      <c r="D377" s="29"/>
      <c r="E377" s="29">
        <v>1000</v>
      </c>
      <c r="F377" s="74"/>
      <c r="G377" s="29"/>
      <c r="H377" s="68"/>
      <c r="I377" s="29"/>
      <c r="J377" s="29"/>
      <c r="K377" s="29"/>
      <c r="L377" s="329"/>
      <c r="M377" s="329"/>
      <c r="N377" s="29"/>
      <c r="O377" s="29">
        <f t="shared" si="35"/>
        <v>1000</v>
      </c>
      <c r="P377" s="29"/>
      <c r="Q377" s="10"/>
      <c r="R377" s="10"/>
    </row>
    <row r="378" spans="1:18" ht="15.75" customHeight="1">
      <c r="A378" s="29">
        <v>6</v>
      </c>
      <c r="B378" s="29"/>
      <c r="C378" s="29"/>
      <c r="D378" s="29"/>
      <c r="E378" s="29">
        <v>1000</v>
      </c>
      <c r="F378" s="74"/>
      <c r="G378" s="29"/>
      <c r="H378" s="68"/>
      <c r="I378" s="29"/>
      <c r="J378" s="29"/>
      <c r="K378" s="29"/>
      <c r="L378" s="329"/>
      <c r="M378" s="329"/>
      <c r="N378" s="29"/>
      <c r="O378" s="29">
        <f t="shared" si="35"/>
        <v>1000</v>
      </c>
      <c r="P378" s="29"/>
      <c r="Q378" s="10"/>
      <c r="R378" s="10"/>
    </row>
    <row r="379" spans="1:18" ht="15.75" customHeight="1">
      <c r="A379" s="29">
        <v>7</v>
      </c>
      <c r="B379" s="29"/>
      <c r="C379" s="29"/>
      <c r="D379" s="29"/>
      <c r="E379" s="29">
        <v>2500</v>
      </c>
      <c r="F379" s="29"/>
      <c r="G379" s="29"/>
      <c r="H379" s="74"/>
      <c r="I379" s="29"/>
      <c r="J379" s="29"/>
      <c r="K379" s="30"/>
      <c r="L379" s="330"/>
      <c r="M379" s="330"/>
      <c r="N379" s="30"/>
      <c r="O379" s="29">
        <v>2500</v>
      </c>
      <c r="P379" s="29"/>
      <c r="Q379" s="10"/>
      <c r="R379" s="10"/>
    </row>
    <row r="380" spans="1:18" ht="15.75" customHeight="1">
      <c r="A380" s="29">
        <v>8</v>
      </c>
      <c r="B380" s="29"/>
      <c r="C380" s="29"/>
      <c r="D380" s="29"/>
      <c r="E380" s="29">
        <v>1000</v>
      </c>
      <c r="F380" s="29"/>
      <c r="G380" s="29"/>
      <c r="H380" s="74"/>
      <c r="I380" s="29"/>
      <c r="J380" s="29"/>
      <c r="K380" s="29"/>
      <c r="L380" s="329"/>
      <c r="M380" s="329"/>
      <c r="N380" s="30"/>
      <c r="O380" s="29">
        <v>1000</v>
      </c>
      <c r="P380" s="29"/>
      <c r="Q380" s="10"/>
      <c r="R380" s="29"/>
    </row>
    <row r="381" spans="1:18" ht="15.75" customHeight="1">
      <c r="A381" s="29">
        <v>9</v>
      </c>
      <c r="B381" s="29"/>
      <c r="C381" s="29"/>
      <c r="D381" s="29"/>
      <c r="E381" s="29">
        <v>2000</v>
      </c>
      <c r="F381" s="29"/>
      <c r="G381" s="29"/>
      <c r="H381" s="74"/>
      <c r="I381" s="29"/>
      <c r="J381" s="29"/>
      <c r="K381" s="29"/>
      <c r="L381" s="329"/>
      <c r="M381" s="329"/>
      <c r="N381" s="29"/>
      <c r="O381" s="29">
        <v>2000</v>
      </c>
      <c r="P381" s="29"/>
      <c r="Q381" s="29"/>
      <c r="R381" s="29"/>
    </row>
    <row r="382" spans="1:18" ht="15.75" customHeight="1">
      <c r="A382" s="29">
        <v>10</v>
      </c>
      <c r="B382" s="29"/>
      <c r="C382" s="29"/>
      <c r="D382" s="29"/>
      <c r="E382" s="29">
        <v>1000</v>
      </c>
      <c r="F382" s="29"/>
      <c r="G382" s="29"/>
      <c r="H382" s="74"/>
      <c r="I382" s="29"/>
      <c r="J382" s="29"/>
      <c r="K382" s="29"/>
      <c r="L382" s="329"/>
      <c r="M382" s="329"/>
      <c r="N382" s="29"/>
      <c r="O382" s="29">
        <v>1000</v>
      </c>
      <c r="P382" s="29"/>
      <c r="Q382" s="29"/>
      <c r="R382" s="29"/>
    </row>
    <row r="383" spans="1:18" ht="15.75" customHeight="1">
      <c r="A383" s="29">
        <v>11</v>
      </c>
      <c r="B383" s="29"/>
      <c r="C383" s="29"/>
      <c r="D383" s="29"/>
      <c r="E383" s="29">
        <v>1000</v>
      </c>
      <c r="F383" s="29"/>
      <c r="G383" s="29"/>
      <c r="H383" s="74"/>
      <c r="I383" s="29"/>
      <c r="J383" s="29"/>
      <c r="K383" s="29"/>
      <c r="L383" s="329"/>
      <c r="M383" s="329"/>
      <c r="N383" s="29"/>
      <c r="O383" s="29">
        <v>1000</v>
      </c>
      <c r="P383" s="29"/>
      <c r="Q383" s="29"/>
      <c r="R383" s="29"/>
    </row>
    <row r="384" spans="1:18" ht="15.75" customHeight="1">
      <c r="A384" s="29">
        <v>12</v>
      </c>
      <c r="B384" s="29"/>
      <c r="C384" s="29"/>
      <c r="D384" s="29"/>
      <c r="E384" s="29">
        <v>2000</v>
      </c>
      <c r="F384" s="29"/>
      <c r="G384" s="29"/>
      <c r="H384" s="74"/>
      <c r="I384" s="29"/>
      <c r="J384" s="29"/>
      <c r="K384" s="29"/>
      <c r="L384" s="329"/>
      <c r="M384" s="329"/>
      <c r="N384" s="29"/>
      <c r="O384" s="29">
        <v>2000</v>
      </c>
      <c r="P384" s="29"/>
      <c r="Q384" s="29"/>
      <c r="R384" s="29"/>
    </row>
    <row r="385" spans="1:18" ht="15.75" customHeight="1">
      <c r="A385" s="29">
        <v>13</v>
      </c>
      <c r="B385" s="29"/>
      <c r="C385" s="29"/>
      <c r="D385" s="29"/>
      <c r="E385" s="29">
        <v>1000</v>
      </c>
      <c r="F385" s="29"/>
      <c r="G385" s="29"/>
      <c r="H385" s="74"/>
      <c r="I385" s="29"/>
      <c r="J385" s="29"/>
      <c r="K385" s="29"/>
      <c r="L385" s="329"/>
      <c r="M385" s="329"/>
      <c r="N385" s="29"/>
      <c r="O385" s="29">
        <v>1000</v>
      </c>
      <c r="P385" s="29"/>
      <c r="Q385" s="29"/>
      <c r="R385" s="29"/>
    </row>
    <row r="386" spans="1:18" ht="15.75" customHeight="1">
      <c r="A386" s="29">
        <v>14</v>
      </c>
      <c r="B386" s="29"/>
      <c r="C386" s="29"/>
      <c r="D386" s="29"/>
      <c r="E386" s="29">
        <v>1000</v>
      </c>
      <c r="F386" s="29"/>
      <c r="G386" s="29"/>
      <c r="H386" s="74"/>
      <c r="I386" s="29"/>
      <c r="J386" s="29"/>
      <c r="K386" s="29"/>
      <c r="L386" s="329"/>
      <c r="M386" s="329"/>
      <c r="N386" s="29"/>
      <c r="O386" s="29">
        <v>1000</v>
      </c>
      <c r="P386" s="29"/>
      <c r="Q386" s="29"/>
      <c r="R386" s="29"/>
    </row>
    <row r="387" spans="1:18" ht="15.75" customHeight="1">
      <c r="A387" s="29">
        <v>15</v>
      </c>
      <c r="B387" s="29"/>
      <c r="C387" s="29"/>
      <c r="D387" s="29"/>
      <c r="E387" s="29">
        <v>1000</v>
      </c>
      <c r="F387" s="29"/>
      <c r="G387" s="29"/>
      <c r="H387" s="74"/>
      <c r="I387" s="29"/>
      <c r="J387" s="29"/>
      <c r="K387" s="29"/>
      <c r="L387" s="329"/>
      <c r="M387" s="329"/>
      <c r="N387" s="29"/>
      <c r="O387" s="29">
        <v>1000</v>
      </c>
      <c r="P387" s="29"/>
      <c r="Q387" s="29"/>
      <c r="R387" s="29"/>
    </row>
    <row r="388" spans="1:18" ht="15.75" customHeight="1">
      <c r="A388" s="29">
        <v>16</v>
      </c>
      <c r="B388" s="29"/>
      <c r="C388" s="29"/>
      <c r="D388" s="29"/>
      <c r="E388" s="29">
        <v>1000</v>
      </c>
      <c r="F388" s="29"/>
      <c r="G388" s="29"/>
      <c r="H388" s="74"/>
      <c r="I388" s="29"/>
      <c r="J388" s="29"/>
      <c r="K388" s="29"/>
      <c r="L388" s="329"/>
      <c r="M388" s="329"/>
      <c r="N388" s="29"/>
      <c r="O388" s="29">
        <v>1000</v>
      </c>
      <c r="P388" s="29"/>
      <c r="Q388" s="29"/>
      <c r="R388" s="29"/>
    </row>
    <row r="389" spans="1:18" ht="15.75" customHeight="1">
      <c r="A389" s="29">
        <v>17</v>
      </c>
      <c r="B389" s="29"/>
      <c r="C389" s="29"/>
      <c r="D389" s="29"/>
      <c r="E389" s="29">
        <v>1000</v>
      </c>
      <c r="F389" s="29"/>
      <c r="G389" s="29"/>
      <c r="H389" s="74"/>
      <c r="I389" s="29"/>
      <c r="J389" s="29"/>
      <c r="K389" s="29"/>
      <c r="L389" s="329"/>
      <c r="M389" s="329"/>
      <c r="N389" s="29"/>
      <c r="O389" s="29">
        <v>1000</v>
      </c>
      <c r="P389" s="29"/>
      <c r="Q389" s="29"/>
      <c r="R389" s="29"/>
    </row>
    <row r="390" spans="1:18" ht="15.75" customHeight="1">
      <c r="A390" s="29">
        <v>18</v>
      </c>
      <c r="B390" s="29"/>
      <c r="C390" s="29"/>
      <c r="D390" s="29"/>
      <c r="E390" s="29">
        <v>1000</v>
      </c>
      <c r="F390" s="29"/>
      <c r="G390" s="29"/>
      <c r="H390" s="74"/>
      <c r="I390" s="29"/>
      <c r="J390" s="29"/>
      <c r="K390" s="29"/>
      <c r="L390" s="329"/>
      <c r="M390" s="329"/>
      <c r="N390" s="29"/>
      <c r="O390" s="29">
        <v>1000</v>
      </c>
      <c r="P390" s="29"/>
      <c r="Q390" s="29"/>
      <c r="R390" s="29"/>
    </row>
    <row r="391" spans="1:18" ht="15.75" customHeight="1">
      <c r="A391" s="29">
        <v>19</v>
      </c>
      <c r="B391" s="29"/>
      <c r="C391" s="29"/>
      <c r="D391" s="29"/>
      <c r="E391" s="29">
        <v>1000</v>
      </c>
      <c r="F391" s="29"/>
      <c r="G391" s="29"/>
      <c r="H391" s="74"/>
      <c r="I391" s="29"/>
      <c r="J391" s="29"/>
      <c r="K391" s="29"/>
      <c r="L391" s="329"/>
      <c r="M391" s="329"/>
      <c r="N391" s="29"/>
      <c r="O391" s="29">
        <v>1000</v>
      </c>
      <c r="P391" s="29"/>
      <c r="Q391" s="29"/>
      <c r="R391" s="29"/>
    </row>
    <row r="392" spans="1:18" ht="15.75" customHeight="1">
      <c r="A392" s="29">
        <v>20</v>
      </c>
      <c r="B392" s="29"/>
      <c r="C392" s="29"/>
      <c r="D392" s="29"/>
      <c r="E392" s="29">
        <v>1000</v>
      </c>
      <c r="F392" s="29"/>
      <c r="G392" s="29"/>
      <c r="H392" s="74"/>
      <c r="I392" s="29"/>
      <c r="J392" s="29"/>
      <c r="K392" s="29"/>
      <c r="L392" s="329"/>
      <c r="M392" s="329"/>
      <c r="N392" s="29"/>
      <c r="O392" s="29">
        <v>1000</v>
      </c>
      <c r="P392" s="29"/>
      <c r="Q392" s="29"/>
      <c r="R392" s="29"/>
    </row>
    <row r="393" spans="1:18" ht="15.75" customHeight="1">
      <c r="A393" s="29">
        <v>21</v>
      </c>
      <c r="B393" s="29"/>
      <c r="C393" s="29"/>
      <c r="D393" s="29"/>
      <c r="E393" s="29">
        <v>1000</v>
      </c>
      <c r="F393" s="29"/>
      <c r="G393" s="29"/>
      <c r="H393" s="74"/>
      <c r="I393" s="29"/>
      <c r="J393" s="29"/>
      <c r="K393" s="29"/>
      <c r="L393" s="329"/>
      <c r="M393" s="329"/>
      <c r="N393" s="29"/>
      <c r="O393" s="29">
        <v>1000</v>
      </c>
      <c r="P393" s="29"/>
      <c r="Q393" s="29"/>
      <c r="R393" s="29"/>
    </row>
    <row r="394" spans="1:18" ht="15.75" customHeight="1">
      <c r="A394" s="29">
        <v>22</v>
      </c>
      <c r="B394" s="29"/>
      <c r="C394" s="29"/>
      <c r="D394" s="29"/>
      <c r="E394" s="29">
        <v>1000</v>
      </c>
      <c r="F394" s="29"/>
      <c r="G394" s="29"/>
      <c r="H394" s="74"/>
      <c r="I394" s="29"/>
      <c r="J394" s="29"/>
      <c r="K394" s="29"/>
      <c r="L394" s="329"/>
      <c r="M394" s="329"/>
      <c r="N394" s="29"/>
      <c r="O394" s="29">
        <v>1000</v>
      </c>
      <c r="P394" s="29"/>
      <c r="Q394" s="29"/>
      <c r="R394" s="29"/>
    </row>
    <row r="395" spans="1:18" ht="15.75" customHeight="1">
      <c r="A395" s="29">
        <v>23</v>
      </c>
      <c r="B395" s="29"/>
      <c r="C395" s="29"/>
      <c r="D395" s="29"/>
      <c r="E395" s="29">
        <v>1000</v>
      </c>
      <c r="F395" s="29"/>
      <c r="G395" s="29"/>
      <c r="H395" s="74"/>
      <c r="I395" s="29"/>
      <c r="J395" s="29"/>
      <c r="K395" s="29"/>
      <c r="L395" s="329"/>
      <c r="M395" s="329"/>
      <c r="N395" s="29"/>
      <c r="O395" s="29">
        <v>1000</v>
      </c>
      <c r="P395" s="29"/>
      <c r="Q395" s="29"/>
      <c r="R395" s="29"/>
    </row>
    <row r="396" spans="1:18" ht="15.75" customHeight="1">
      <c r="A396" s="29">
        <v>24</v>
      </c>
      <c r="B396" s="29"/>
      <c r="C396" s="29"/>
      <c r="D396" s="29"/>
      <c r="E396" s="29">
        <v>1000</v>
      </c>
      <c r="F396" s="29"/>
      <c r="G396" s="29"/>
      <c r="H396" s="74"/>
      <c r="I396" s="29"/>
      <c r="J396" s="29"/>
      <c r="K396" s="29"/>
      <c r="L396" s="329"/>
      <c r="M396" s="329"/>
      <c r="N396" s="29"/>
      <c r="O396" s="29">
        <v>1000</v>
      </c>
      <c r="P396" s="29"/>
      <c r="Q396" s="29"/>
      <c r="R396" s="29"/>
    </row>
    <row r="397" spans="1:18" ht="15.75" customHeight="1">
      <c r="A397" s="29">
        <v>25</v>
      </c>
      <c r="B397" s="29"/>
      <c r="C397" s="29"/>
      <c r="D397" s="29"/>
      <c r="E397" s="29">
        <v>1000</v>
      </c>
      <c r="F397" s="29"/>
      <c r="G397" s="29"/>
      <c r="H397" s="74"/>
      <c r="I397" s="29"/>
      <c r="J397" s="29"/>
      <c r="K397" s="29"/>
      <c r="L397" s="329"/>
      <c r="M397" s="329"/>
      <c r="N397" s="29"/>
      <c r="O397" s="29">
        <v>1000</v>
      </c>
      <c r="P397" s="29"/>
      <c r="Q397" s="29"/>
      <c r="R397" s="29"/>
    </row>
    <row r="398" spans="1:18" ht="15.75" customHeight="1">
      <c r="A398" s="29"/>
      <c r="B398" s="29"/>
      <c r="C398" s="29"/>
      <c r="D398" s="29"/>
      <c r="E398" s="29"/>
      <c r="F398" s="29"/>
      <c r="G398" s="29"/>
      <c r="H398" s="68"/>
      <c r="I398" s="29"/>
      <c r="J398" s="29"/>
      <c r="K398" s="29"/>
      <c r="L398" s="329"/>
      <c r="M398" s="329"/>
      <c r="N398" s="29"/>
      <c r="O398" s="29"/>
      <c r="P398" s="29"/>
      <c r="Q398" s="29"/>
      <c r="R398" s="29"/>
    </row>
    <row r="399" spans="1:18" ht="15.75" customHeight="1">
      <c r="A399" s="31"/>
      <c r="B399" s="33"/>
      <c r="C399" s="33">
        <f t="shared" ref="C399:E399" si="36">SUM(C373:C398)</f>
        <v>0</v>
      </c>
      <c r="D399" s="33">
        <f t="shared" si="36"/>
        <v>0</v>
      </c>
      <c r="E399" s="33">
        <f t="shared" si="36"/>
        <v>28500</v>
      </c>
      <c r="F399" s="33"/>
      <c r="G399" s="33">
        <f t="shared" ref="G399:H399" si="37">SUM(G373:G398)</f>
        <v>0</v>
      </c>
      <c r="H399" s="35">
        <f t="shared" si="37"/>
        <v>0</v>
      </c>
      <c r="I399" s="33"/>
      <c r="J399" s="33">
        <f t="shared" ref="J399:K399" si="38">SUM(J373:J398)</f>
        <v>0</v>
      </c>
      <c r="K399" s="33">
        <f t="shared" si="38"/>
        <v>0</v>
      </c>
      <c r="L399" s="33"/>
      <c r="M399" s="33"/>
      <c r="N399" s="33"/>
      <c r="O399" s="33">
        <f t="shared" ref="O399:P399" si="39">SUM(O373:O398)</f>
        <v>28500</v>
      </c>
      <c r="P399" s="38">
        <f t="shared" si="39"/>
        <v>17100</v>
      </c>
      <c r="Q399" s="39">
        <f>B371-P399+O399</f>
        <v>19258</v>
      </c>
      <c r="R399" s="29"/>
    </row>
    <row r="400" spans="1:18" ht="15.75" customHeight="1">
      <c r="A400" s="29"/>
      <c r="B400" s="111">
        <v>19258</v>
      </c>
      <c r="C400" s="29"/>
      <c r="D400" s="29"/>
      <c r="E400" s="29"/>
      <c r="F400" s="29"/>
      <c r="G400" s="29"/>
      <c r="H400" s="74" t="s">
        <v>15</v>
      </c>
      <c r="I400" s="74"/>
      <c r="J400" s="10"/>
      <c r="K400" s="30"/>
      <c r="L400" s="330"/>
      <c r="M400" s="330"/>
      <c r="N400" s="29"/>
      <c r="O400" s="29"/>
      <c r="P400" s="29"/>
      <c r="Q400" s="29"/>
      <c r="R400" s="29"/>
    </row>
    <row r="401" spans="1:18" ht="15.75" customHeight="1">
      <c r="A401" s="10"/>
      <c r="B401" s="314" t="s">
        <v>16</v>
      </c>
      <c r="C401" s="315"/>
      <c r="D401" s="315"/>
      <c r="E401" s="315"/>
      <c r="F401" s="316"/>
      <c r="G401" s="10"/>
      <c r="H401" s="19"/>
      <c r="I401" s="41"/>
      <c r="J401" s="10"/>
      <c r="K401" s="54"/>
      <c r="L401" s="54"/>
      <c r="M401" s="54"/>
      <c r="N401" s="10"/>
      <c r="O401" s="10"/>
      <c r="P401" s="10"/>
      <c r="Q401" s="10"/>
      <c r="R401" s="29"/>
    </row>
    <row r="402" spans="1:18" ht="15.75" customHeight="1">
      <c r="A402" s="10">
        <v>1</v>
      </c>
      <c r="B402" s="29" t="s">
        <v>224</v>
      </c>
      <c r="C402" s="29"/>
      <c r="D402" s="29">
        <v>1000</v>
      </c>
      <c r="E402" s="29"/>
      <c r="F402" s="29"/>
      <c r="G402" s="29">
        <v>3000</v>
      </c>
      <c r="H402" s="74"/>
      <c r="I402" s="79"/>
      <c r="J402" s="29"/>
      <c r="K402" s="30"/>
      <c r="L402" s="330"/>
      <c r="M402" s="330"/>
      <c r="N402" s="29"/>
      <c r="O402" s="29">
        <f t="shared" ref="O402:O404" si="40">SUM(D402:N402)</f>
        <v>4000</v>
      </c>
      <c r="P402" s="29"/>
      <c r="Q402" s="29"/>
      <c r="R402" s="29"/>
    </row>
    <row r="403" spans="1:18" ht="15.75" customHeight="1">
      <c r="A403" s="16">
        <v>2</v>
      </c>
      <c r="B403" s="29" t="s">
        <v>370</v>
      </c>
      <c r="C403" s="29"/>
      <c r="D403" s="29">
        <v>1000</v>
      </c>
      <c r="E403" s="29"/>
      <c r="F403" s="29"/>
      <c r="G403" s="29">
        <v>3000</v>
      </c>
      <c r="H403" s="74"/>
      <c r="I403" s="79"/>
      <c r="J403" s="29"/>
      <c r="K403" s="30"/>
      <c r="L403" s="330"/>
      <c r="M403" s="330"/>
      <c r="N403" s="30"/>
      <c r="O403" s="29">
        <f t="shared" si="40"/>
        <v>4000</v>
      </c>
      <c r="P403" s="29">
        <v>8500</v>
      </c>
      <c r="Q403" s="29" t="s">
        <v>179</v>
      </c>
      <c r="R403" s="29"/>
    </row>
    <row r="404" spans="1:18" ht="15.75" customHeight="1">
      <c r="A404" s="29">
        <v>3</v>
      </c>
      <c r="B404" s="29" t="s">
        <v>329</v>
      </c>
      <c r="C404" s="29"/>
      <c r="D404" s="29">
        <v>1000</v>
      </c>
      <c r="E404" s="29"/>
      <c r="F404" s="29"/>
      <c r="G404" s="29">
        <v>3000</v>
      </c>
      <c r="H404" s="74"/>
      <c r="I404" s="79"/>
      <c r="J404" s="29">
        <v>250</v>
      </c>
      <c r="K404" s="30"/>
      <c r="L404" s="330"/>
      <c r="M404" s="330"/>
      <c r="N404" s="29"/>
      <c r="O404" s="29">
        <f t="shared" si="40"/>
        <v>4250</v>
      </c>
      <c r="P404" s="29">
        <v>4000</v>
      </c>
      <c r="Q404" s="29" t="s">
        <v>371</v>
      </c>
      <c r="R404" s="29"/>
    </row>
    <row r="405" spans="1:18" ht="15.75" customHeight="1">
      <c r="A405" s="29">
        <v>5</v>
      </c>
      <c r="B405" s="29" t="s">
        <v>163</v>
      </c>
      <c r="C405" s="29"/>
      <c r="D405" s="29">
        <v>1600</v>
      </c>
      <c r="E405" s="29"/>
      <c r="F405" s="29"/>
      <c r="G405" s="29"/>
      <c r="H405" s="74">
        <v>1000</v>
      </c>
      <c r="I405" s="79"/>
      <c r="J405" s="29"/>
      <c r="K405" s="30"/>
      <c r="L405" s="330"/>
      <c r="M405" s="330"/>
      <c r="N405" s="29"/>
      <c r="O405" s="29">
        <v>2600</v>
      </c>
      <c r="P405" s="29"/>
      <c r="Q405" s="29"/>
      <c r="R405" s="29"/>
    </row>
    <row r="406" spans="1:18" ht="15.75" customHeight="1">
      <c r="A406" s="29">
        <v>6</v>
      </c>
      <c r="B406" s="29" t="s">
        <v>349</v>
      </c>
      <c r="C406" s="29"/>
      <c r="D406" s="29"/>
      <c r="E406" s="29"/>
      <c r="F406" s="29"/>
      <c r="G406" s="29"/>
      <c r="H406" s="74">
        <v>1300</v>
      </c>
      <c r="I406" s="79"/>
      <c r="J406" s="29">
        <v>250</v>
      </c>
      <c r="K406" s="30"/>
      <c r="L406" s="330"/>
      <c r="M406" s="330"/>
      <c r="N406" s="29"/>
      <c r="O406" s="29">
        <v>1550</v>
      </c>
      <c r="P406" s="29"/>
      <c r="Q406" s="29"/>
      <c r="R406" s="29"/>
    </row>
    <row r="407" spans="1:18" ht="15.75" customHeight="1">
      <c r="A407" s="29">
        <v>7</v>
      </c>
      <c r="B407" s="29" t="s">
        <v>368</v>
      </c>
      <c r="C407" s="29"/>
      <c r="D407" s="29"/>
      <c r="E407" s="29"/>
      <c r="F407" s="29"/>
      <c r="G407" s="29"/>
      <c r="H407" s="74">
        <v>1000</v>
      </c>
      <c r="I407" s="79"/>
      <c r="J407" s="29"/>
      <c r="K407" s="30"/>
      <c r="L407" s="330"/>
      <c r="M407" s="330"/>
      <c r="N407" s="29"/>
      <c r="O407" s="29">
        <v>1000</v>
      </c>
      <c r="P407" s="29"/>
      <c r="Q407" s="29"/>
      <c r="R407" s="29"/>
    </row>
    <row r="408" spans="1:18" ht="15.75" customHeight="1">
      <c r="A408" s="29">
        <v>8</v>
      </c>
      <c r="B408" s="29" t="s">
        <v>340</v>
      </c>
      <c r="C408" s="29"/>
      <c r="D408" s="29">
        <v>1000</v>
      </c>
      <c r="E408" s="29"/>
      <c r="F408" s="29"/>
      <c r="G408" s="29">
        <v>3000</v>
      </c>
      <c r="H408" s="74"/>
      <c r="I408" s="79"/>
      <c r="J408" s="29"/>
      <c r="K408" s="30"/>
      <c r="L408" s="330"/>
      <c r="M408" s="330"/>
      <c r="N408" s="29"/>
      <c r="O408" s="29">
        <v>4000</v>
      </c>
      <c r="P408" s="29"/>
      <c r="Q408" s="29"/>
      <c r="R408" s="29"/>
    </row>
    <row r="409" spans="1:18" ht="15.75" customHeight="1">
      <c r="A409" s="29"/>
      <c r="B409" s="29"/>
      <c r="C409" s="29"/>
      <c r="D409" s="29"/>
      <c r="E409" s="29"/>
      <c r="F409" s="29"/>
      <c r="G409" s="29"/>
      <c r="H409" s="74"/>
      <c r="I409" s="79"/>
      <c r="J409" s="29"/>
      <c r="K409" s="30"/>
      <c r="L409" s="330"/>
      <c r="M409" s="330"/>
      <c r="N409" s="29"/>
      <c r="O409" s="29"/>
      <c r="P409" s="29"/>
      <c r="Q409" s="29"/>
      <c r="R409" s="29"/>
    </row>
    <row r="410" spans="1:18" ht="15.75" customHeight="1">
      <c r="A410" s="31"/>
      <c r="B410" s="33"/>
      <c r="C410" s="33"/>
      <c r="D410" s="33">
        <f t="shared" ref="D410:E410" si="41">SUM(D402:D409)</f>
        <v>5600</v>
      </c>
      <c r="E410" s="33">
        <f t="shared" si="41"/>
        <v>0</v>
      </c>
      <c r="F410" s="33"/>
      <c r="G410" s="33">
        <f>SUM(G402:G409)</f>
        <v>12000</v>
      </c>
      <c r="H410" s="100">
        <f>SUM(H405:H409)</f>
        <v>3300</v>
      </c>
      <c r="I410" s="36">
        <f t="shared" ref="I410:J410" si="42">SUM(I402:I409)</f>
        <v>0</v>
      </c>
      <c r="J410" s="33">
        <f t="shared" si="42"/>
        <v>500</v>
      </c>
      <c r="K410" s="33"/>
      <c r="L410" s="33"/>
      <c r="M410" s="33"/>
      <c r="N410" s="33"/>
      <c r="O410" s="33">
        <f>SUM(O401:O409)</f>
        <v>21400</v>
      </c>
      <c r="P410" s="33">
        <f>SUM(P402:P409)</f>
        <v>12500</v>
      </c>
      <c r="Q410" s="69">
        <f>B400+O410-P403-P404</f>
        <v>28158</v>
      </c>
      <c r="R410" s="10"/>
    </row>
    <row r="411" spans="1:18" ht="15.75" customHeight="1">
      <c r="A411" s="311" t="s">
        <v>372</v>
      </c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33"/>
      <c r="M411" s="333"/>
      <c r="N411" s="312"/>
      <c r="O411" s="313"/>
      <c r="P411" s="10"/>
      <c r="Q411" s="10"/>
      <c r="R411" s="29"/>
    </row>
    <row r="412" spans="1:18" ht="15.75" customHeight="1">
      <c r="A412" s="2" t="s">
        <v>1</v>
      </c>
      <c r="B412" s="3" t="s">
        <v>2</v>
      </c>
      <c r="C412" s="3" t="s">
        <v>3</v>
      </c>
      <c r="D412" s="3" t="s">
        <v>36</v>
      </c>
      <c r="E412" s="3" t="s">
        <v>228</v>
      </c>
      <c r="F412" s="4" t="s">
        <v>109</v>
      </c>
      <c r="G412" s="3" t="s">
        <v>7</v>
      </c>
      <c r="H412" s="3" t="s">
        <v>8</v>
      </c>
      <c r="I412" s="3" t="s">
        <v>8</v>
      </c>
      <c r="J412" s="3" t="s">
        <v>9</v>
      </c>
      <c r="K412" s="3" t="s">
        <v>10</v>
      </c>
      <c r="L412" s="3"/>
      <c r="M412" s="3"/>
      <c r="N412" s="3"/>
      <c r="O412" s="7" t="s">
        <v>11</v>
      </c>
      <c r="P412" s="8" t="s">
        <v>12</v>
      </c>
      <c r="Q412" s="9" t="s">
        <v>13</v>
      </c>
      <c r="R412" s="29"/>
    </row>
    <row r="413" spans="1:18" ht="15.75" customHeight="1">
      <c r="A413" s="10"/>
      <c r="B413" s="12">
        <v>28158</v>
      </c>
      <c r="C413" s="10"/>
      <c r="D413" s="10"/>
      <c r="E413" s="10"/>
      <c r="F413" s="10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62"/>
      <c r="R413" s="29"/>
    </row>
    <row r="414" spans="1:18" ht="15.75" customHeight="1">
      <c r="A414" s="10"/>
      <c r="B414" s="314" t="s">
        <v>229</v>
      </c>
      <c r="C414" s="315"/>
      <c r="D414" s="315"/>
      <c r="E414" s="315"/>
      <c r="F414" s="316"/>
      <c r="G414" s="10"/>
      <c r="H414" s="53"/>
      <c r="I414" s="10"/>
      <c r="J414" s="12"/>
      <c r="K414" s="12"/>
      <c r="L414" s="12"/>
      <c r="M414" s="12"/>
      <c r="N414" s="12"/>
      <c r="O414" s="10"/>
      <c r="P414" s="10"/>
      <c r="Q414" s="10"/>
      <c r="R414" s="29"/>
    </row>
    <row r="415" spans="1:18" ht="15.75" customHeight="1">
      <c r="A415" s="10"/>
      <c r="B415" s="112"/>
      <c r="C415" s="70"/>
      <c r="D415" s="10"/>
      <c r="E415" s="10"/>
      <c r="F415" s="70"/>
      <c r="G415" s="10"/>
      <c r="H415" s="53"/>
      <c r="I415" s="10"/>
      <c r="J415" s="12"/>
      <c r="K415" s="12"/>
      <c r="L415" s="12"/>
      <c r="M415" s="12"/>
      <c r="N415" s="12"/>
      <c r="O415" s="10"/>
      <c r="P415" s="10">
        <v>15600</v>
      </c>
      <c r="Q415" s="10" t="s">
        <v>212</v>
      </c>
      <c r="R415" s="29"/>
    </row>
    <row r="416" spans="1:18" ht="15.75" customHeight="1">
      <c r="A416" s="10">
        <v>1</v>
      </c>
      <c r="B416" s="15"/>
      <c r="C416" s="10"/>
      <c r="D416" s="24"/>
      <c r="E416" s="10">
        <v>1000</v>
      </c>
      <c r="F416" s="10"/>
      <c r="G416" s="10"/>
      <c r="H416" s="41"/>
      <c r="I416" s="10"/>
      <c r="J416" s="10"/>
      <c r="K416" s="10"/>
      <c r="L416" s="10"/>
      <c r="M416" s="10"/>
      <c r="N416" s="10"/>
      <c r="O416" s="10">
        <v>1000</v>
      </c>
      <c r="P416" s="10">
        <v>4000</v>
      </c>
      <c r="Q416" s="10" t="s">
        <v>371</v>
      </c>
      <c r="R416" s="29"/>
    </row>
    <row r="417" spans="1:18" ht="15.75" customHeight="1">
      <c r="A417" s="10">
        <v>2</v>
      </c>
      <c r="B417" s="15"/>
      <c r="C417" s="10"/>
      <c r="D417" s="22"/>
      <c r="E417" s="22">
        <v>1000</v>
      </c>
      <c r="F417" s="10"/>
      <c r="G417" s="10"/>
      <c r="H417" s="41"/>
      <c r="I417" s="10"/>
      <c r="J417" s="10"/>
      <c r="K417" s="10"/>
      <c r="L417" s="10"/>
      <c r="M417" s="10"/>
      <c r="N417" s="10"/>
      <c r="O417" s="10">
        <v>1000</v>
      </c>
      <c r="P417" s="16"/>
      <c r="Q417" s="16"/>
      <c r="R417" s="29"/>
    </row>
    <row r="418" spans="1:18" ht="15.75" customHeight="1">
      <c r="A418" s="10">
        <v>3</v>
      </c>
      <c r="B418" s="10"/>
      <c r="C418" s="29"/>
      <c r="D418" s="24"/>
      <c r="E418" s="10">
        <v>1000</v>
      </c>
      <c r="F418" s="29"/>
      <c r="G418" s="29"/>
      <c r="H418" s="68"/>
      <c r="I418" s="29"/>
      <c r="J418" s="10"/>
      <c r="K418" s="30"/>
      <c r="L418" s="330"/>
      <c r="M418" s="330"/>
      <c r="N418" s="29"/>
      <c r="O418" s="29">
        <v>1000</v>
      </c>
      <c r="P418" s="10"/>
      <c r="Q418" s="10"/>
      <c r="R418" s="10"/>
    </row>
    <row r="419" spans="1:18" ht="15.75" customHeight="1">
      <c r="A419" s="29">
        <v>4</v>
      </c>
      <c r="B419" s="29"/>
      <c r="C419" s="29"/>
      <c r="D419" s="90"/>
      <c r="E419" s="29">
        <v>1000</v>
      </c>
      <c r="F419" s="29"/>
      <c r="G419" s="29"/>
      <c r="H419" s="68"/>
      <c r="I419" s="29"/>
      <c r="J419" s="10"/>
      <c r="K419" s="30"/>
      <c r="L419" s="330"/>
      <c r="M419" s="330"/>
      <c r="N419" s="30"/>
      <c r="O419" s="29">
        <v>1000</v>
      </c>
      <c r="P419" s="29"/>
      <c r="Q419" s="10"/>
      <c r="R419" s="10"/>
    </row>
    <row r="420" spans="1:18" ht="15.75" customHeight="1">
      <c r="A420" s="29">
        <v>5</v>
      </c>
      <c r="B420" s="29"/>
      <c r="C420" s="29"/>
      <c r="D420" s="90"/>
      <c r="E420" s="29">
        <v>1000</v>
      </c>
      <c r="F420" s="29"/>
      <c r="G420" s="29"/>
      <c r="H420" s="68"/>
      <c r="I420" s="29"/>
      <c r="J420" s="29"/>
      <c r="K420" s="30"/>
      <c r="L420" s="330"/>
      <c r="M420" s="330"/>
      <c r="N420" s="30"/>
      <c r="O420" s="29">
        <v>1000</v>
      </c>
      <c r="P420" s="29"/>
      <c r="Q420" s="10"/>
      <c r="R420" s="10"/>
    </row>
    <row r="421" spans="1:18" ht="15.75" customHeight="1">
      <c r="A421" s="29">
        <v>6</v>
      </c>
      <c r="B421" s="29"/>
      <c r="C421" s="29"/>
      <c r="D421" s="90"/>
      <c r="E421" s="29">
        <v>1000</v>
      </c>
      <c r="F421" s="29"/>
      <c r="G421" s="29"/>
      <c r="H421" s="68"/>
      <c r="I421" s="29"/>
      <c r="J421" s="29"/>
      <c r="K421" s="29"/>
      <c r="L421" s="329"/>
      <c r="M421" s="329"/>
      <c r="N421" s="29"/>
      <c r="O421" s="29">
        <v>1000</v>
      </c>
      <c r="P421" s="29"/>
      <c r="Q421" s="10"/>
      <c r="R421" s="29"/>
    </row>
    <row r="422" spans="1:18" ht="15.75" customHeight="1">
      <c r="A422" s="29">
        <v>7</v>
      </c>
      <c r="B422" s="29"/>
      <c r="C422" s="29"/>
      <c r="D422" s="90"/>
      <c r="E422" s="29">
        <v>1000</v>
      </c>
      <c r="F422" s="29"/>
      <c r="G422" s="29"/>
      <c r="H422" s="68"/>
      <c r="I422" s="29"/>
      <c r="J422" s="29"/>
      <c r="K422" s="29"/>
      <c r="L422" s="329"/>
      <c r="M422" s="329"/>
      <c r="N422" s="29"/>
      <c r="O422" s="29">
        <v>1000</v>
      </c>
      <c r="P422" s="29"/>
      <c r="Q422" s="10"/>
      <c r="R422" s="29"/>
    </row>
    <row r="423" spans="1:18" ht="15.75" customHeight="1">
      <c r="A423" s="29">
        <v>8</v>
      </c>
      <c r="B423" s="29"/>
      <c r="C423" s="29"/>
      <c r="D423" s="90"/>
      <c r="E423" s="29">
        <v>2000</v>
      </c>
      <c r="F423" s="29"/>
      <c r="G423" s="29"/>
      <c r="H423" s="68"/>
      <c r="I423" s="29"/>
      <c r="J423" s="29"/>
      <c r="K423" s="29"/>
      <c r="L423" s="329"/>
      <c r="M423" s="329"/>
      <c r="N423" s="29"/>
      <c r="O423" s="29">
        <v>2000</v>
      </c>
      <c r="P423" s="29"/>
      <c r="Q423" s="29"/>
      <c r="R423" s="29"/>
    </row>
    <row r="424" spans="1:18" ht="15.75" customHeight="1">
      <c r="A424" s="29">
        <v>9</v>
      </c>
      <c r="B424" s="29"/>
      <c r="C424" s="29"/>
      <c r="D424" s="90"/>
      <c r="E424" s="29">
        <v>1000</v>
      </c>
      <c r="F424" s="29"/>
      <c r="G424" s="29"/>
      <c r="H424" s="68"/>
      <c r="I424" s="29"/>
      <c r="J424" s="29"/>
      <c r="K424" s="29"/>
      <c r="L424" s="329"/>
      <c r="M424" s="329"/>
      <c r="N424" s="29"/>
      <c r="O424" s="29">
        <v>1000</v>
      </c>
      <c r="P424" s="29"/>
      <c r="Q424" s="29"/>
      <c r="R424" s="29"/>
    </row>
    <row r="425" spans="1:18" ht="15.75" customHeight="1">
      <c r="A425" s="29">
        <v>10</v>
      </c>
      <c r="B425" s="29"/>
      <c r="C425" s="29"/>
      <c r="D425" s="90"/>
      <c r="E425" s="29">
        <v>1000</v>
      </c>
      <c r="F425" s="29"/>
      <c r="G425" s="29"/>
      <c r="H425" s="68"/>
      <c r="I425" s="29"/>
      <c r="J425" s="29"/>
      <c r="K425" s="29"/>
      <c r="L425" s="329"/>
      <c r="M425" s="329"/>
      <c r="N425" s="29"/>
      <c r="O425" s="29">
        <v>1000</v>
      </c>
      <c r="P425" s="29"/>
      <c r="Q425" s="29"/>
      <c r="R425" s="29"/>
    </row>
    <row r="426" spans="1:18" ht="15.75" customHeight="1">
      <c r="A426" s="29">
        <v>11</v>
      </c>
      <c r="B426" s="29"/>
      <c r="C426" s="29"/>
      <c r="D426" s="90"/>
      <c r="E426" s="29">
        <v>1000</v>
      </c>
      <c r="F426" s="29"/>
      <c r="G426" s="29"/>
      <c r="H426" s="68"/>
      <c r="I426" s="29"/>
      <c r="J426" s="29"/>
      <c r="K426" s="29"/>
      <c r="L426" s="329"/>
      <c r="M426" s="329"/>
      <c r="N426" s="29"/>
      <c r="O426" s="29">
        <v>1000</v>
      </c>
      <c r="P426" s="29"/>
      <c r="Q426" s="29"/>
      <c r="R426" s="29"/>
    </row>
    <row r="427" spans="1:18" ht="15.75" customHeight="1">
      <c r="A427" s="29">
        <v>12</v>
      </c>
      <c r="B427" s="29"/>
      <c r="C427" s="29"/>
      <c r="D427" s="90"/>
      <c r="E427" s="29">
        <v>1000</v>
      </c>
      <c r="F427" s="29"/>
      <c r="G427" s="29"/>
      <c r="H427" s="68"/>
      <c r="I427" s="29"/>
      <c r="J427" s="29"/>
      <c r="K427" s="29"/>
      <c r="L427" s="329"/>
      <c r="M427" s="329"/>
      <c r="N427" s="29"/>
      <c r="O427" s="29">
        <v>1000</v>
      </c>
      <c r="P427" s="29"/>
      <c r="Q427" s="29"/>
      <c r="R427" s="29"/>
    </row>
    <row r="428" spans="1:18" ht="15.75" customHeight="1">
      <c r="A428" s="29">
        <v>13</v>
      </c>
      <c r="B428" s="29"/>
      <c r="C428" s="29"/>
      <c r="D428" s="90"/>
      <c r="E428" s="29">
        <v>1000</v>
      </c>
      <c r="F428" s="29"/>
      <c r="G428" s="29"/>
      <c r="H428" s="68"/>
      <c r="I428" s="29"/>
      <c r="J428" s="29"/>
      <c r="K428" s="29"/>
      <c r="L428" s="329"/>
      <c r="M428" s="329"/>
      <c r="N428" s="29"/>
      <c r="O428" s="29">
        <v>1000</v>
      </c>
      <c r="P428" s="29"/>
      <c r="Q428" s="29"/>
      <c r="R428" s="29"/>
    </row>
    <row r="429" spans="1:18" ht="15.75" customHeight="1">
      <c r="A429" s="29">
        <v>14</v>
      </c>
      <c r="B429" s="29"/>
      <c r="C429" s="29"/>
      <c r="D429" s="90"/>
      <c r="E429" s="29">
        <v>1000</v>
      </c>
      <c r="F429" s="29"/>
      <c r="G429" s="29"/>
      <c r="H429" s="68"/>
      <c r="I429" s="29"/>
      <c r="J429" s="29"/>
      <c r="K429" s="29"/>
      <c r="L429" s="329"/>
      <c r="M429" s="329"/>
      <c r="N429" s="29"/>
      <c r="O429" s="29">
        <v>1000</v>
      </c>
      <c r="P429" s="29"/>
      <c r="Q429" s="29"/>
      <c r="R429" s="29"/>
    </row>
    <row r="430" spans="1:18" ht="15.75" customHeight="1">
      <c r="A430" s="29">
        <v>15</v>
      </c>
      <c r="B430" s="29"/>
      <c r="C430" s="29"/>
      <c r="D430" s="90"/>
      <c r="E430" s="29">
        <v>1000</v>
      </c>
      <c r="F430" s="29"/>
      <c r="G430" s="29"/>
      <c r="H430" s="68"/>
      <c r="I430" s="29"/>
      <c r="J430" s="29"/>
      <c r="K430" s="29"/>
      <c r="L430" s="329"/>
      <c r="M430" s="329"/>
      <c r="N430" s="29"/>
      <c r="O430" s="29">
        <v>1000</v>
      </c>
      <c r="P430" s="29"/>
      <c r="Q430" s="29"/>
      <c r="R430" s="29"/>
    </row>
    <row r="431" spans="1:18" ht="15.75" customHeight="1">
      <c r="A431" s="29">
        <v>16</v>
      </c>
      <c r="B431" s="29"/>
      <c r="C431" s="29"/>
      <c r="D431" s="90"/>
      <c r="E431" s="29">
        <v>1000</v>
      </c>
      <c r="F431" s="29"/>
      <c r="G431" s="29"/>
      <c r="H431" s="68"/>
      <c r="I431" s="29"/>
      <c r="J431" s="29"/>
      <c r="K431" s="29"/>
      <c r="L431" s="329"/>
      <c r="M431" s="329"/>
      <c r="N431" s="29"/>
      <c r="O431" s="29">
        <v>1000</v>
      </c>
      <c r="P431" s="29"/>
      <c r="Q431" s="29"/>
      <c r="R431" s="29"/>
    </row>
    <row r="432" spans="1:18" ht="15.75" customHeight="1">
      <c r="A432" s="29">
        <v>17</v>
      </c>
      <c r="B432" s="29"/>
      <c r="C432" s="29"/>
      <c r="D432" s="90"/>
      <c r="E432" s="29">
        <v>1000</v>
      </c>
      <c r="F432" s="29"/>
      <c r="G432" s="29"/>
      <c r="H432" s="68"/>
      <c r="I432" s="29"/>
      <c r="J432" s="29"/>
      <c r="K432" s="29"/>
      <c r="L432" s="329"/>
      <c r="M432" s="329"/>
      <c r="N432" s="29"/>
      <c r="O432" s="29">
        <v>1000</v>
      </c>
      <c r="P432" s="29"/>
      <c r="Q432" s="29"/>
      <c r="R432" s="29"/>
    </row>
    <row r="433" spans="1:18" ht="15.75" customHeight="1">
      <c r="A433" s="29">
        <v>18</v>
      </c>
      <c r="B433" s="29"/>
      <c r="C433" s="29"/>
      <c r="D433" s="90"/>
      <c r="E433" s="29">
        <v>2000</v>
      </c>
      <c r="F433" s="29"/>
      <c r="G433" s="29"/>
      <c r="H433" s="68"/>
      <c r="I433" s="29"/>
      <c r="J433" s="29"/>
      <c r="K433" s="29"/>
      <c r="L433" s="329"/>
      <c r="M433" s="329"/>
      <c r="N433" s="29"/>
      <c r="O433" s="29">
        <v>2000</v>
      </c>
      <c r="P433" s="29"/>
      <c r="Q433" s="29"/>
      <c r="R433" s="29"/>
    </row>
    <row r="434" spans="1:18" ht="15.75" customHeight="1">
      <c r="A434" s="29">
        <v>19</v>
      </c>
      <c r="B434" s="29"/>
      <c r="C434" s="29"/>
      <c r="D434" s="90"/>
      <c r="E434" s="29">
        <v>1000</v>
      </c>
      <c r="F434" s="29"/>
      <c r="G434" s="29"/>
      <c r="H434" s="68"/>
      <c r="I434" s="29"/>
      <c r="J434" s="29"/>
      <c r="K434" s="29"/>
      <c r="L434" s="329"/>
      <c r="M434" s="329"/>
      <c r="N434" s="29"/>
      <c r="O434" s="29">
        <v>1000</v>
      </c>
      <c r="P434" s="29"/>
      <c r="Q434" s="29"/>
      <c r="R434" s="29"/>
    </row>
    <row r="435" spans="1:18" ht="15.75" customHeight="1">
      <c r="A435" s="29">
        <v>20</v>
      </c>
      <c r="B435" s="29"/>
      <c r="C435" s="29"/>
      <c r="D435" s="90"/>
      <c r="E435" s="29">
        <v>1000</v>
      </c>
      <c r="F435" s="29"/>
      <c r="G435" s="29"/>
      <c r="H435" s="68"/>
      <c r="I435" s="29"/>
      <c r="J435" s="29"/>
      <c r="K435" s="29"/>
      <c r="L435" s="329"/>
      <c r="M435" s="329"/>
      <c r="N435" s="29"/>
      <c r="O435" s="29">
        <v>1000</v>
      </c>
      <c r="P435" s="29"/>
      <c r="Q435" s="29"/>
      <c r="R435" s="29"/>
    </row>
    <row r="436" spans="1:18" ht="15.75" customHeight="1">
      <c r="A436" s="29">
        <v>21</v>
      </c>
      <c r="B436" s="29"/>
      <c r="C436" s="29"/>
      <c r="D436" s="90"/>
      <c r="E436" s="29">
        <v>1000</v>
      </c>
      <c r="F436" s="29"/>
      <c r="G436" s="29"/>
      <c r="H436" s="68"/>
      <c r="I436" s="29"/>
      <c r="J436" s="29"/>
      <c r="K436" s="29"/>
      <c r="L436" s="329"/>
      <c r="M436" s="329"/>
      <c r="N436" s="29"/>
      <c r="O436" s="29">
        <v>1000</v>
      </c>
      <c r="P436" s="29"/>
      <c r="Q436" s="29"/>
      <c r="R436" s="29"/>
    </row>
    <row r="437" spans="1:18" ht="15.75" customHeight="1">
      <c r="A437" s="29">
        <v>22</v>
      </c>
      <c r="B437" s="29"/>
      <c r="C437" s="29"/>
      <c r="D437" s="90"/>
      <c r="E437" s="29">
        <v>1000</v>
      </c>
      <c r="F437" s="29"/>
      <c r="G437" s="29"/>
      <c r="H437" s="68"/>
      <c r="I437" s="29"/>
      <c r="J437" s="29"/>
      <c r="K437" s="29"/>
      <c r="L437" s="329"/>
      <c r="M437" s="329"/>
      <c r="N437" s="29"/>
      <c r="O437" s="29">
        <v>1000</v>
      </c>
      <c r="P437" s="29"/>
      <c r="Q437" s="29"/>
      <c r="R437" s="29"/>
    </row>
    <row r="438" spans="1:18" ht="15.75" customHeight="1">
      <c r="A438" s="29">
        <v>23</v>
      </c>
      <c r="B438" s="29"/>
      <c r="C438" s="29"/>
      <c r="D438" s="90"/>
      <c r="E438" s="29">
        <v>1000</v>
      </c>
      <c r="F438" s="29"/>
      <c r="G438" s="29"/>
      <c r="H438" s="68"/>
      <c r="I438" s="29"/>
      <c r="J438" s="29"/>
      <c r="K438" s="29"/>
      <c r="L438" s="329"/>
      <c r="M438" s="329"/>
      <c r="N438" s="29"/>
      <c r="O438" s="29">
        <v>1000</v>
      </c>
      <c r="P438" s="29"/>
      <c r="Q438" s="29"/>
      <c r="R438" s="29"/>
    </row>
    <row r="439" spans="1:18" ht="15.75" customHeight="1">
      <c r="A439" s="29">
        <v>24</v>
      </c>
      <c r="B439" s="29"/>
      <c r="C439" s="29"/>
      <c r="D439" s="90"/>
      <c r="E439" s="29">
        <v>1000</v>
      </c>
      <c r="F439" s="29"/>
      <c r="G439" s="29"/>
      <c r="H439" s="68"/>
      <c r="I439" s="29"/>
      <c r="J439" s="29"/>
      <c r="K439" s="29"/>
      <c r="L439" s="329"/>
      <c r="M439" s="329"/>
      <c r="N439" s="29"/>
      <c r="O439" s="29">
        <v>1000</v>
      </c>
      <c r="P439" s="29"/>
      <c r="Q439" s="29"/>
      <c r="R439" s="29"/>
    </row>
    <row r="440" spans="1:18" ht="15.75" customHeight="1">
      <c r="A440" s="29">
        <v>25</v>
      </c>
      <c r="B440" s="29"/>
      <c r="C440" s="29"/>
      <c r="D440" s="90"/>
      <c r="E440" s="29"/>
      <c r="F440" s="29"/>
      <c r="G440" s="29"/>
      <c r="H440" s="68"/>
      <c r="I440" s="29"/>
      <c r="J440" s="29"/>
      <c r="K440" s="29"/>
      <c r="L440" s="329"/>
      <c r="M440" s="329"/>
      <c r="N440" s="29"/>
      <c r="O440" s="29"/>
      <c r="P440" s="29"/>
      <c r="Q440" s="29"/>
      <c r="R440" s="29"/>
    </row>
    <row r="441" spans="1:18" ht="15.75" customHeight="1">
      <c r="A441" s="29">
        <v>26</v>
      </c>
      <c r="B441" s="29"/>
      <c r="C441" s="29"/>
      <c r="D441" s="90"/>
      <c r="E441" s="29"/>
      <c r="F441" s="29"/>
      <c r="G441" s="29"/>
      <c r="H441" s="68"/>
      <c r="I441" s="29"/>
      <c r="J441" s="29"/>
      <c r="K441" s="29"/>
      <c r="L441" s="329"/>
      <c r="M441" s="329"/>
      <c r="N441" s="29"/>
      <c r="O441" s="29"/>
      <c r="P441" s="29"/>
      <c r="Q441" s="29"/>
      <c r="R441" s="29"/>
    </row>
    <row r="442" spans="1:18" ht="15.75" customHeight="1">
      <c r="A442" s="29">
        <v>27</v>
      </c>
      <c r="B442" s="29"/>
      <c r="C442" s="29"/>
      <c r="D442" s="90"/>
      <c r="E442" s="29"/>
      <c r="F442" s="29"/>
      <c r="G442" s="29"/>
      <c r="H442" s="68"/>
      <c r="I442" s="29"/>
      <c r="J442" s="29"/>
      <c r="K442" s="29"/>
      <c r="L442" s="329"/>
      <c r="M442" s="329"/>
      <c r="N442" s="29"/>
      <c r="O442" s="29"/>
      <c r="P442" s="29"/>
      <c r="Q442" s="29"/>
      <c r="R442" s="29"/>
    </row>
    <row r="443" spans="1:18" ht="15.75" customHeight="1">
      <c r="A443" s="29"/>
      <c r="B443" s="29"/>
      <c r="C443" s="29"/>
      <c r="D443" s="90"/>
      <c r="E443" s="29"/>
      <c r="F443" s="29"/>
      <c r="G443" s="29"/>
      <c r="H443" s="68"/>
      <c r="I443" s="29"/>
      <c r="J443" s="29"/>
      <c r="K443" s="29"/>
      <c r="L443" s="329"/>
      <c r="M443" s="329"/>
      <c r="N443" s="29"/>
      <c r="O443" s="29"/>
      <c r="P443" s="29"/>
      <c r="Q443" s="29"/>
      <c r="R443" s="29"/>
    </row>
    <row r="444" spans="1:18" ht="15.75" customHeight="1">
      <c r="A444" s="31"/>
      <c r="B444" s="33"/>
      <c r="C444" s="33"/>
      <c r="D444" s="33"/>
      <c r="E444" s="33">
        <f>SUM(E416:E443)</f>
        <v>26000</v>
      </c>
      <c r="F444" s="33"/>
      <c r="G444" s="33"/>
      <c r="H444" s="100"/>
      <c r="I444" s="36"/>
      <c r="J444" s="33"/>
      <c r="K444" s="33"/>
      <c r="L444" s="33"/>
      <c r="M444" s="33"/>
      <c r="N444" s="33"/>
      <c r="O444" s="33">
        <f>SUM(O416:O443)</f>
        <v>26000</v>
      </c>
      <c r="P444" s="33">
        <f>SUM(P415:P443)</f>
        <v>19600</v>
      </c>
      <c r="Q444" s="69">
        <f>B413+O444-P415-P416</f>
        <v>34558</v>
      </c>
      <c r="R444" s="10"/>
    </row>
    <row r="445" spans="1:18" ht="15.75" customHeight="1">
      <c r="A445" s="311"/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33"/>
      <c r="M445" s="333"/>
      <c r="N445" s="312"/>
      <c r="O445" s="313"/>
      <c r="P445" s="10"/>
      <c r="Q445" s="63"/>
      <c r="R445" s="29"/>
    </row>
    <row r="446" spans="1:18" ht="15.75" customHeight="1">
      <c r="A446" s="2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7"/>
      <c r="P446" s="8"/>
      <c r="Q446" s="108"/>
      <c r="R446" s="29"/>
    </row>
    <row r="447" spans="1:18" ht="15.75" customHeight="1">
      <c r="A447" s="10"/>
      <c r="B447" s="12"/>
      <c r="C447" s="10"/>
      <c r="D447" s="10"/>
      <c r="E447" s="10"/>
      <c r="F447" s="10"/>
      <c r="G447" s="10"/>
      <c r="H447" s="14"/>
      <c r="I447" s="52"/>
      <c r="J447" s="10"/>
      <c r="K447" s="10"/>
      <c r="L447" s="10"/>
      <c r="M447" s="10"/>
      <c r="N447" s="10"/>
      <c r="O447" s="10"/>
      <c r="P447" s="10"/>
      <c r="Q447" s="10"/>
      <c r="R447" s="29"/>
    </row>
    <row r="448" spans="1:18" ht="15.75" customHeight="1">
      <c r="A448" s="10"/>
      <c r="B448" s="314"/>
      <c r="C448" s="315"/>
      <c r="D448" s="315"/>
      <c r="E448" s="315"/>
      <c r="F448" s="316"/>
      <c r="G448" s="10"/>
      <c r="H448" s="53"/>
      <c r="I448" s="10"/>
      <c r="J448" s="12"/>
      <c r="K448" s="12"/>
      <c r="L448" s="12"/>
      <c r="M448" s="12"/>
      <c r="N448" s="12"/>
      <c r="O448" s="10"/>
      <c r="P448" s="10"/>
      <c r="Q448" s="10"/>
      <c r="R448" s="29"/>
    </row>
    <row r="449" spans="1:18" ht="15.75" customHeight="1">
      <c r="A449" s="10"/>
      <c r="B449" s="10"/>
      <c r="C449" s="10"/>
      <c r="D449" s="10"/>
      <c r="E449" s="10"/>
      <c r="F449" s="10"/>
      <c r="G449" s="10"/>
      <c r="H449" s="41"/>
      <c r="I449" s="10"/>
      <c r="J449" s="10"/>
      <c r="K449" s="10"/>
      <c r="L449" s="10"/>
      <c r="M449" s="10"/>
      <c r="N449" s="10"/>
      <c r="O449" s="10"/>
      <c r="P449" s="10"/>
      <c r="Q449" s="10"/>
      <c r="R449" s="29"/>
    </row>
    <row r="450" spans="1:18" ht="15.75" customHeight="1">
      <c r="A450" s="10"/>
      <c r="B450" s="10"/>
      <c r="C450" s="10"/>
      <c r="D450" s="10"/>
      <c r="E450" s="10"/>
      <c r="F450" s="10"/>
      <c r="G450" s="10"/>
      <c r="H450" s="41"/>
      <c r="I450" s="10"/>
      <c r="J450" s="10"/>
      <c r="K450" s="10"/>
      <c r="L450" s="10"/>
      <c r="M450" s="10"/>
      <c r="N450" s="10"/>
      <c r="O450" s="10"/>
      <c r="P450" s="16"/>
      <c r="Q450" s="16"/>
      <c r="R450" s="29"/>
    </row>
    <row r="451" spans="1:18" ht="15.75" customHeight="1">
      <c r="A451" s="10"/>
      <c r="B451" s="10"/>
      <c r="C451" s="10"/>
      <c r="D451" s="10"/>
      <c r="E451" s="10"/>
      <c r="F451" s="10"/>
      <c r="G451" s="10"/>
      <c r="H451" s="41"/>
      <c r="I451" s="10"/>
      <c r="J451" s="29"/>
      <c r="K451" s="29"/>
      <c r="L451" s="329"/>
      <c r="M451" s="329"/>
      <c r="N451" s="29"/>
      <c r="O451" s="10"/>
      <c r="P451" s="10"/>
      <c r="Q451" s="10"/>
      <c r="R451" s="10"/>
    </row>
    <row r="452" spans="1:18" ht="15.75" customHeight="1">
      <c r="A452" s="29"/>
      <c r="B452" s="29"/>
      <c r="C452" s="29"/>
      <c r="D452" s="29"/>
      <c r="E452" s="29"/>
      <c r="F452" s="74"/>
      <c r="G452" s="29"/>
      <c r="H452" s="68"/>
      <c r="I452" s="29"/>
      <c r="J452" s="29"/>
      <c r="K452" s="29"/>
      <c r="L452" s="329"/>
      <c r="M452" s="329"/>
      <c r="N452" s="29"/>
      <c r="O452" s="29"/>
      <c r="P452" s="29"/>
      <c r="Q452" s="10"/>
      <c r="R452" s="10"/>
    </row>
    <row r="453" spans="1:18" ht="15.75" customHeight="1">
      <c r="A453" s="29"/>
      <c r="B453" s="29"/>
      <c r="C453" s="29"/>
      <c r="D453" s="29"/>
      <c r="E453" s="29"/>
      <c r="F453" s="74"/>
      <c r="G453" s="29"/>
      <c r="H453" s="68"/>
      <c r="I453" s="29"/>
      <c r="J453" s="29"/>
      <c r="K453" s="29"/>
      <c r="L453" s="329"/>
      <c r="M453" s="329"/>
      <c r="N453" s="29"/>
      <c r="O453" s="29"/>
      <c r="P453" s="29"/>
      <c r="Q453" s="10"/>
      <c r="R453" s="10"/>
    </row>
    <row r="454" spans="1:18" ht="15.75" customHeight="1">
      <c r="A454" s="29"/>
      <c r="B454" s="29"/>
      <c r="C454" s="29"/>
      <c r="D454" s="29"/>
      <c r="E454" s="29"/>
      <c r="F454" s="74"/>
      <c r="G454" s="29"/>
      <c r="H454" s="68"/>
      <c r="I454" s="29"/>
      <c r="J454" s="29"/>
      <c r="K454" s="29"/>
      <c r="L454" s="329"/>
      <c r="M454" s="329"/>
      <c r="N454" s="29"/>
      <c r="O454" s="29"/>
      <c r="P454" s="29"/>
      <c r="Q454" s="10"/>
      <c r="R454" s="29"/>
    </row>
    <row r="455" spans="1:18" ht="15.75" customHeight="1">
      <c r="A455" s="29"/>
      <c r="B455" s="29"/>
      <c r="C455" s="29"/>
      <c r="D455" s="29"/>
      <c r="E455" s="29"/>
      <c r="F455" s="29"/>
      <c r="G455" s="29"/>
      <c r="H455" s="68"/>
      <c r="I455" s="29"/>
      <c r="J455" s="29"/>
      <c r="K455" s="29"/>
      <c r="L455" s="329"/>
      <c r="M455" s="329"/>
      <c r="N455" s="29"/>
      <c r="O455" s="29"/>
      <c r="P455" s="29"/>
      <c r="Q455" s="10"/>
      <c r="R455" s="29"/>
    </row>
    <row r="456" spans="1:18" ht="15.75" customHeight="1">
      <c r="A456" s="29"/>
      <c r="B456" s="29"/>
      <c r="C456" s="29"/>
      <c r="D456" s="29"/>
      <c r="E456" s="29"/>
      <c r="F456" s="29"/>
      <c r="G456" s="29"/>
      <c r="H456" s="68"/>
      <c r="I456" s="29"/>
      <c r="J456" s="29"/>
      <c r="K456" s="29"/>
      <c r="L456" s="329"/>
      <c r="M456" s="329"/>
      <c r="N456" s="29"/>
      <c r="O456" s="29"/>
      <c r="P456" s="29"/>
      <c r="Q456" s="10"/>
      <c r="R456" s="29"/>
    </row>
    <row r="457" spans="1:18" ht="15.75" customHeight="1">
      <c r="A457" s="29"/>
      <c r="B457" s="29"/>
      <c r="C457" s="29"/>
      <c r="D457" s="29"/>
      <c r="E457" s="29"/>
      <c r="F457" s="29"/>
      <c r="G457" s="29"/>
      <c r="H457" s="68"/>
      <c r="I457" s="29"/>
      <c r="J457" s="29"/>
      <c r="K457" s="29"/>
      <c r="L457" s="329"/>
      <c r="M457" s="329"/>
      <c r="N457" s="29"/>
      <c r="O457" s="29"/>
      <c r="P457" s="29"/>
      <c r="Q457" s="10"/>
      <c r="R457" s="29"/>
    </row>
    <row r="458" spans="1:18" ht="15.75" customHeight="1">
      <c r="A458" s="29"/>
      <c r="B458" s="29"/>
      <c r="C458" s="29"/>
      <c r="D458" s="29"/>
      <c r="E458" s="29"/>
      <c r="F458" s="29"/>
      <c r="G458" s="29"/>
      <c r="H458" s="68"/>
      <c r="I458" s="29"/>
      <c r="J458" s="29"/>
      <c r="K458" s="29"/>
      <c r="L458" s="329"/>
      <c r="M458" s="329"/>
      <c r="N458" s="29"/>
      <c r="O458" s="29"/>
      <c r="P458" s="29"/>
      <c r="Q458" s="29"/>
      <c r="R458" s="29"/>
    </row>
    <row r="459" spans="1:18" ht="15.75" customHeight="1">
      <c r="A459" s="29"/>
      <c r="B459" s="29"/>
      <c r="C459" s="29"/>
      <c r="D459" s="29"/>
      <c r="E459" s="29"/>
      <c r="F459" s="29"/>
      <c r="G459" s="29"/>
      <c r="H459" s="68"/>
      <c r="I459" s="29"/>
      <c r="J459" s="29"/>
      <c r="K459" s="29"/>
      <c r="L459" s="329"/>
      <c r="M459" s="329"/>
      <c r="N459" s="29"/>
      <c r="O459" s="29"/>
      <c r="P459" s="29"/>
      <c r="Q459" s="29"/>
      <c r="R459" s="29"/>
    </row>
    <row r="460" spans="1:18" ht="15.75" customHeight="1">
      <c r="A460" s="29"/>
      <c r="B460" s="29"/>
      <c r="C460" s="29"/>
      <c r="D460" s="29"/>
      <c r="E460" s="29"/>
      <c r="F460" s="29"/>
      <c r="G460" s="29"/>
      <c r="H460" s="68"/>
      <c r="I460" s="29"/>
      <c r="J460" s="29"/>
      <c r="K460" s="29"/>
      <c r="L460" s="329"/>
      <c r="M460" s="329"/>
      <c r="N460" s="29"/>
      <c r="O460" s="29"/>
      <c r="P460" s="29"/>
      <c r="Q460" s="29"/>
      <c r="R460" s="29"/>
    </row>
    <row r="461" spans="1:18" ht="15.75" customHeight="1">
      <c r="A461" s="29"/>
      <c r="B461" s="29"/>
      <c r="C461" s="29"/>
      <c r="D461" s="29"/>
      <c r="E461" s="29"/>
      <c r="F461" s="29"/>
      <c r="G461" s="29"/>
      <c r="H461" s="68"/>
      <c r="I461" s="29"/>
      <c r="J461" s="29"/>
      <c r="K461" s="29"/>
      <c r="L461" s="329"/>
      <c r="M461" s="329"/>
      <c r="N461" s="29"/>
      <c r="O461" s="29"/>
      <c r="P461" s="29"/>
      <c r="Q461" s="29"/>
      <c r="R461" s="29"/>
    </row>
    <row r="462" spans="1:18" ht="15.75" customHeight="1">
      <c r="A462" s="29"/>
      <c r="B462" s="29"/>
      <c r="C462" s="29"/>
      <c r="D462" s="29"/>
      <c r="E462" s="29"/>
      <c r="F462" s="29"/>
      <c r="G462" s="29"/>
      <c r="H462" s="68"/>
      <c r="I462" s="29"/>
      <c r="J462" s="29"/>
      <c r="K462" s="29"/>
      <c r="L462" s="329"/>
      <c r="M462" s="329"/>
      <c r="N462" s="29"/>
      <c r="O462" s="29"/>
      <c r="P462" s="29"/>
      <c r="Q462" s="29"/>
      <c r="R462" s="29"/>
    </row>
    <row r="463" spans="1:18" ht="15.75" customHeight="1">
      <c r="A463" s="29"/>
      <c r="B463" s="111"/>
      <c r="C463" s="29"/>
      <c r="D463" s="29"/>
      <c r="E463" s="29"/>
      <c r="F463" s="29"/>
      <c r="G463" s="29"/>
      <c r="H463" s="68"/>
      <c r="I463" s="29"/>
      <c r="J463" s="29"/>
      <c r="K463" s="29"/>
      <c r="L463" s="329"/>
      <c r="M463" s="329"/>
      <c r="N463" s="29"/>
      <c r="O463" s="29"/>
      <c r="P463" s="29"/>
      <c r="Q463" s="29"/>
      <c r="R463" s="29"/>
    </row>
    <row r="464" spans="1:18" ht="15.75" customHeight="1">
      <c r="A464" s="29"/>
      <c r="B464" s="29"/>
      <c r="C464" s="29"/>
      <c r="D464" s="29"/>
      <c r="E464" s="29"/>
      <c r="F464" s="29"/>
      <c r="G464" s="29"/>
      <c r="H464" s="68"/>
      <c r="I464" s="29"/>
      <c r="J464" s="29"/>
      <c r="K464" s="29"/>
      <c r="L464" s="329"/>
      <c r="M464" s="329"/>
      <c r="N464" s="29"/>
      <c r="O464" s="29"/>
      <c r="P464" s="29"/>
      <c r="Q464" s="29"/>
      <c r="R464" s="29"/>
    </row>
    <row r="465" spans="1:18" ht="15.75" customHeight="1">
      <c r="A465" s="29"/>
      <c r="B465" s="29"/>
      <c r="C465" s="29"/>
      <c r="D465" s="29"/>
      <c r="E465" s="29"/>
      <c r="F465" s="29"/>
      <c r="G465" s="29"/>
      <c r="H465" s="68"/>
      <c r="I465" s="29"/>
      <c r="J465" s="29"/>
      <c r="K465" s="29"/>
      <c r="L465" s="329"/>
      <c r="M465" s="329"/>
      <c r="N465" s="29"/>
      <c r="O465" s="29"/>
      <c r="P465" s="29"/>
      <c r="Q465" s="29"/>
      <c r="R465" s="29"/>
    </row>
    <row r="466" spans="1:18" ht="15.75" customHeight="1">
      <c r="A466" s="29"/>
      <c r="B466" s="29"/>
      <c r="C466" s="29"/>
      <c r="D466" s="29"/>
      <c r="E466" s="29"/>
      <c r="F466" s="29"/>
      <c r="G466" s="29"/>
      <c r="H466" s="68"/>
      <c r="I466" s="29"/>
      <c r="J466" s="29"/>
      <c r="K466" s="29"/>
      <c r="L466" s="329"/>
      <c r="M466" s="329"/>
      <c r="N466" s="29"/>
      <c r="O466" s="29"/>
      <c r="P466" s="29"/>
      <c r="Q466" s="29"/>
      <c r="R466" s="29"/>
    </row>
    <row r="467" spans="1:18" ht="15.75" customHeight="1">
      <c r="A467" s="29"/>
      <c r="B467" s="29"/>
      <c r="C467" s="29"/>
      <c r="D467" s="29"/>
      <c r="E467" s="29"/>
      <c r="F467" s="29"/>
      <c r="G467" s="29"/>
      <c r="H467" s="68"/>
      <c r="I467" s="29"/>
      <c r="J467" s="29"/>
      <c r="K467" s="29"/>
      <c r="L467" s="329"/>
      <c r="M467" s="329"/>
      <c r="N467" s="29"/>
      <c r="O467" s="29"/>
      <c r="P467" s="29"/>
      <c r="Q467" s="29"/>
      <c r="R467" s="29"/>
    </row>
    <row r="468" spans="1:18" ht="15.75" customHeight="1">
      <c r="A468" s="31"/>
      <c r="B468" s="33"/>
      <c r="C468" s="33"/>
      <c r="D468" s="33"/>
      <c r="E468" s="33"/>
      <c r="F468" s="33"/>
      <c r="G468" s="33"/>
      <c r="H468" s="35"/>
      <c r="I468" s="33"/>
      <c r="J468" s="33"/>
      <c r="K468" s="33"/>
      <c r="L468" s="33"/>
      <c r="M468" s="33"/>
      <c r="N468" s="33"/>
      <c r="O468" s="33"/>
      <c r="P468" s="38"/>
      <c r="Q468" s="39"/>
    </row>
    <row r="469" spans="1:18" ht="15.75" customHeight="1">
      <c r="C469" s="118"/>
      <c r="D469" s="67"/>
      <c r="E469" s="118"/>
      <c r="F469" s="67"/>
      <c r="G469" s="110" t="s">
        <v>373</v>
      </c>
      <c r="H469" s="110" t="s">
        <v>15</v>
      </c>
      <c r="I469" s="110" t="s">
        <v>374</v>
      </c>
      <c r="J469" s="110" t="s">
        <v>375</v>
      </c>
      <c r="K469" s="110" t="s">
        <v>376</v>
      </c>
      <c r="L469" s="110"/>
      <c r="M469" s="110"/>
      <c r="N469" s="110" t="s">
        <v>76</v>
      </c>
      <c r="O469" s="110" t="s">
        <v>77</v>
      </c>
      <c r="P469" s="110" t="s">
        <v>269</v>
      </c>
      <c r="Q469" s="110" t="s">
        <v>270</v>
      </c>
    </row>
    <row r="470" spans="1:18" ht="15.75" customHeight="1">
      <c r="C470" s="118"/>
      <c r="D470" s="67"/>
      <c r="E470" s="118"/>
      <c r="F470" s="67"/>
      <c r="G470" s="67"/>
      <c r="H470" s="110" t="e">
        <f>H19+H36+#REF!+H58+H75+H88+#REF!+H105+#REF!+H142+H162+#REF!+H201+#REF!+H212+#REF!</f>
        <v>#REF!</v>
      </c>
      <c r="I470" s="110"/>
      <c r="J470" s="110"/>
      <c r="K470" s="110"/>
      <c r="L470" s="110"/>
      <c r="M470" s="110"/>
      <c r="N470" s="110" t="e">
        <f>C19+C36+C75+#REF!+C105+#REF!</f>
        <v>#REF!</v>
      </c>
      <c r="O470" s="110" t="e">
        <f>#REF!+#REF!+#REF!+#REF!+#REF!+#REF!+#REF!+#REF!+#REF!+#REF!+#REF!</f>
        <v>#REF!</v>
      </c>
      <c r="P470" s="110" t="e">
        <f>#REF!+#REF!+#REF!+E212</f>
        <v>#REF!</v>
      </c>
      <c r="Q470" s="110" t="e">
        <f>D341+#REF!</f>
        <v>#REF!</v>
      </c>
    </row>
    <row r="471" spans="1:18" ht="15.75" customHeight="1">
      <c r="C471" s="118"/>
      <c r="D471" s="67"/>
      <c r="E471" s="118"/>
      <c r="F471" s="67"/>
      <c r="G471" s="67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</row>
    <row r="472" spans="1:18" ht="15.75" customHeight="1">
      <c r="C472" s="118"/>
      <c r="D472" s="67"/>
      <c r="E472" s="118"/>
      <c r="F472" s="67"/>
      <c r="G472" s="67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</row>
    <row r="473" spans="1:18" ht="15.75" customHeight="1">
      <c r="C473" s="118"/>
      <c r="D473" s="67"/>
      <c r="E473" s="118"/>
      <c r="F473" s="67"/>
      <c r="G473" s="67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</row>
    <row r="474" spans="1:18" ht="15.75" customHeight="1">
      <c r="C474" s="118"/>
      <c r="D474" s="67"/>
      <c r="E474" s="118"/>
      <c r="F474" s="67"/>
      <c r="G474" s="67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</row>
    <row r="475" spans="1:18" ht="15.75" customHeight="1">
      <c r="C475" s="118"/>
      <c r="D475" s="67"/>
      <c r="E475" s="118"/>
      <c r="F475" s="67"/>
      <c r="G475" s="67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</row>
    <row r="476" spans="1:18" ht="15.75" customHeight="1">
      <c r="C476" s="118"/>
      <c r="D476" s="67"/>
      <c r="E476" s="118"/>
      <c r="F476" s="67"/>
      <c r="G476" s="67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</row>
    <row r="477" spans="1:18" ht="15.75" customHeight="1">
      <c r="C477" s="118"/>
      <c r="D477" s="67"/>
      <c r="E477" s="118"/>
      <c r="F477" s="67"/>
      <c r="G477" s="67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</row>
    <row r="478" spans="1:18" ht="15.75" customHeight="1">
      <c r="C478" s="118"/>
      <c r="D478" s="67"/>
      <c r="E478" s="118"/>
      <c r="F478" s="67"/>
      <c r="G478" s="67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</row>
    <row r="479" spans="1:18" ht="15.75" customHeight="1">
      <c r="C479" s="118"/>
      <c r="D479" s="67"/>
      <c r="E479" s="118"/>
      <c r="F479" s="67"/>
      <c r="G479" s="67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</row>
    <row r="480" spans="1:18" ht="15.75" customHeight="1">
      <c r="C480" s="118"/>
      <c r="D480" s="67"/>
      <c r="E480" s="118"/>
      <c r="F480" s="67"/>
      <c r="G480" s="67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</row>
    <row r="481" spans="3:17" ht="15.75" customHeight="1">
      <c r="C481" s="118"/>
      <c r="D481" s="67"/>
      <c r="E481" s="118"/>
      <c r="F481" s="67"/>
      <c r="G481" s="67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</row>
    <row r="482" spans="3:17" ht="15.75" customHeight="1">
      <c r="C482" s="118"/>
      <c r="D482" s="67"/>
      <c r="E482" s="118"/>
      <c r="F482" s="67"/>
      <c r="G482" s="67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</row>
    <row r="483" spans="3:17" ht="15.75" customHeight="1">
      <c r="C483" s="118"/>
      <c r="D483" s="67"/>
      <c r="E483" s="118"/>
      <c r="F483" s="67"/>
      <c r="G483" s="67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</row>
    <row r="484" spans="3:17" ht="15.75" customHeight="1">
      <c r="C484" s="118"/>
      <c r="D484" s="67"/>
      <c r="E484" s="118"/>
      <c r="F484" s="67"/>
      <c r="G484" s="67"/>
      <c r="H484" s="67"/>
      <c r="I484" s="67"/>
      <c r="J484" s="67"/>
      <c r="K484" s="67"/>
      <c r="L484" s="67"/>
      <c r="M484" s="67"/>
    </row>
    <row r="485" spans="3:17" ht="15.75" customHeight="1">
      <c r="C485" s="118"/>
      <c r="D485" s="67"/>
      <c r="E485" s="118"/>
      <c r="F485" s="67"/>
      <c r="G485" s="67"/>
      <c r="H485" s="67"/>
      <c r="I485" s="67"/>
      <c r="J485" s="67"/>
      <c r="K485" s="67"/>
      <c r="L485" s="67"/>
      <c r="M485" s="67"/>
    </row>
    <row r="486" spans="3:17" ht="15.75" customHeight="1">
      <c r="C486" s="119"/>
      <c r="D486" s="67"/>
      <c r="E486" s="118"/>
      <c r="F486" s="67"/>
      <c r="G486" s="67"/>
      <c r="H486" s="67"/>
      <c r="I486" s="67"/>
      <c r="J486" s="67"/>
      <c r="K486" s="67"/>
      <c r="L486" s="67"/>
      <c r="M486" s="67"/>
    </row>
    <row r="487" spans="3:17" ht="15.75" customHeight="1">
      <c r="C487" s="120"/>
      <c r="D487" s="67"/>
      <c r="E487" s="119"/>
      <c r="F487" s="67"/>
      <c r="G487" s="67"/>
      <c r="H487" s="67"/>
      <c r="I487" s="67"/>
      <c r="J487" s="67"/>
      <c r="K487" s="67"/>
      <c r="L487" s="67"/>
      <c r="M487" s="67"/>
    </row>
    <row r="488" spans="3:17" ht="15.75" customHeight="1">
      <c r="C488" s="120"/>
      <c r="D488" s="67"/>
      <c r="E488" s="120"/>
      <c r="F488" s="67"/>
      <c r="G488" s="67"/>
      <c r="H488" s="67"/>
      <c r="I488" s="67"/>
      <c r="J488" s="67"/>
      <c r="K488" s="67"/>
      <c r="L488" s="67"/>
      <c r="M488" s="67"/>
    </row>
    <row r="489" spans="3:17" ht="15.75" customHeight="1">
      <c r="C489" s="120"/>
      <c r="D489" s="67"/>
      <c r="E489" s="120"/>
      <c r="G489" s="67"/>
      <c r="H489" s="67"/>
      <c r="I489" s="67"/>
      <c r="J489" s="67"/>
      <c r="K489" s="67"/>
      <c r="L489" s="67"/>
      <c r="M489" s="67"/>
    </row>
    <row r="490" spans="3:17" ht="15.75" customHeight="1">
      <c r="C490" s="120"/>
      <c r="D490" s="67"/>
      <c r="E490" s="120"/>
      <c r="F490" s="67"/>
      <c r="G490" s="67"/>
      <c r="H490" s="67"/>
      <c r="I490" s="67"/>
      <c r="J490" s="67"/>
      <c r="K490" s="67"/>
      <c r="L490" s="67"/>
      <c r="M490" s="67"/>
    </row>
    <row r="491" spans="3:17" ht="15.75" customHeight="1">
      <c r="C491" s="120"/>
      <c r="D491" s="67"/>
      <c r="E491" s="120"/>
      <c r="F491" s="67"/>
      <c r="G491" s="67"/>
      <c r="H491" s="67"/>
      <c r="I491" s="67"/>
      <c r="J491" s="67"/>
      <c r="K491" s="67"/>
      <c r="L491" s="67"/>
      <c r="M491" s="67"/>
    </row>
    <row r="492" spans="3:17" ht="15.75" customHeight="1">
      <c r="C492" s="120"/>
      <c r="D492" s="67"/>
      <c r="E492" s="120"/>
      <c r="F492" s="67"/>
      <c r="G492" s="67"/>
      <c r="H492" s="67"/>
      <c r="I492" s="67"/>
      <c r="J492" s="67"/>
      <c r="K492" s="67"/>
      <c r="L492" s="67"/>
      <c r="M492" s="67"/>
    </row>
    <row r="493" spans="3:17" ht="15.75" customHeight="1">
      <c r="C493" s="120"/>
      <c r="D493" s="67"/>
      <c r="E493" s="120"/>
      <c r="F493" s="67"/>
      <c r="G493" s="67"/>
      <c r="H493" s="67"/>
      <c r="I493" s="67"/>
      <c r="J493" s="67"/>
      <c r="K493" s="67"/>
      <c r="L493" s="67"/>
      <c r="M493" s="67"/>
    </row>
    <row r="494" spans="3:17" ht="15.75" customHeight="1">
      <c r="C494" s="120"/>
      <c r="D494" s="67"/>
      <c r="E494" s="120"/>
      <c r="F494" s="67"/>
      <c r="G494" s="67"/>
      <c r="H494" s="67"/>
      <c r="I494" s="67"/>
      <c r="J494" s="67"/>
      <c r="K494" s="67"/>
      <c r="L494" s="67"/>
      <c r="M494" s="67"/>
    </row>
    <row r="495" spans="3:17" ht="15.75" customHeight="1">
      <c r="C495" s="120"/>
      <c r="D495" s="67"/>
      <c r="E495" s="120"/>
      <c r="F495" s="67"/>
      <c r="G495" s="67"/>
      <c r="H495" s="67"/>
      <c r="I495" s="67"/>
      <c r="J495" s="67"/>
      <c r="K495" s="67"/>
      <c r="L495" s="67"/>
      <c r="M495" s="67"/>
    </row>
    <row r="496" spans="3:17" ht="15.75" customHeight="1">
      <c r="C496" s="120"/>
      <c r="D496" s="67"/>
      <c r="E496" s="67"/>
      <c r="F496" s="67"/>
      <c r="G496" s="67"/>
      <c r="H496" s="67"/>
      <c r="I496" s="67"/>
      <c r="J496" s="67"/>
      <c r="K496" s="67"/>
      <c r="L496" s="67"/>
      <c r="M496" s="67"/>
    </row>
    <row r="497" spans="3:13" ht="15.75" customHeight="1"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</row>
    <row r="498" spans="3:13" ht="15.75" customHeight="1"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</row>
    <row r="499" spans="3:13" ht="15.75" customHeight="1"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</row>
    <row r="500" spans="3:13" ht="15.75" customHeight="1"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</row>
    <row r="501" spans="3:13" ht="15.75" customHeight="1"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</row>
    <row r="502" spans="3:13" ht="15.75" customHeight="1"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</row>
    <row r="503" spans="3:13" ht="15.75" customHeight="1"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</row>
    <row r="504" spans="3:13" ht="15.75" customHeight="1"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</row>
    <row r="505" spans="3:13" ht="15.75" customHeight="1"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</row>
    <row r="506" spans="3:13" ht="15.75" customHeight="1"/>
    <row r="507" spans="3:13" ht="15.75" customHeight="1"/>
    <row r="508" spans="3:13" ht="15.75" customHeight="1"/>
    <row r="509" spans="3:13" ht="15.75" customHeight="1"/>
    <row r="510" spans="3:13" ht="15.75" customHeight="1"/>
    <row r="511" spans="3:13" ht="15.75" customHeight="1"/>
    <row r="512" spans="3:13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401:F401"/>
    <mergeCell ref="A411:O411"/>
    <mergeCell ref="B414:F414"/>
    <mergeCell ref="A445:O445"/>
    <mergeCell ref="B448:F448"/>
    <mergeCell ref="A301:O301"/>
    <mergeCell ref="B304:F304"/>
    <mergeCell ref="B359:F359"/>
    <mergeCell ref="A369:O369"/>
    <mergeCell ref="B372:F372"/>
    <mergeCell ref="A316:O316"/>
    <mergeCell ref="B319:F319"/>
    <mergeCell ref="A332:O332"/>
    <mergeCell ref="B335:F335"/>
    <mergeCell ref="A343:O343"/>
    <mergeCell ref="B346:F346"/>
    <mergeCell ref="A356:O356"/>
    <mergeCell ref="B261:F261"/>
    <mergeCell ref="A273:O273"/>
    <mergeCell ref="B276:F276"/>
    <mergeCell ref="A286:O286"/>
    <mergeCell ref="B289:F289"/>
    <mergeCell ref="A226:O226"/>
    <mergeCell ref="B229:F229"/>
    <mergeCell ref="A243:O243"/>
    <mergeCell ref="B246:F246"/>
    <mergeCell ref="A258:O258"/>
    <mergeCell ref="B166:F166"/>
    <mergeCell ref="A202:O202"/>
    <mergeCell ref="B205:F205"/>
    <mergeCell ref="A213:O213"/>
    <mergeCell ref="B216:F216"/>
    <mergeCell ref="B113:F113"/>
    <mergeCell ref="A143:O143"/>
    <mergeCell ref="N145:R145"/>
    <mergeCell ref="B146:F146"/>
    <mergeCell ref="A163:O163"/>
    <mergeCell ref="N91:R91"/>
    <mergeCell ref="B92:F92"/>
    <mergeCell ref="A106:O106"/>
    <mergeCell ref="N108:R108"/>
    <mergeCell ref="B109:F109"/>
    <mergeCell ref="B62:F62"/>
    <mergeCell ref="A76:O76"/>
    <mergeCell ref="N78:R78"/>
    <mergeCell ref="B79:F79"/>
    <mergeCell ref="A89:O89"/>
    <mergeCell ref="A37:O37"/>
    <mergeCell ref="N39:R39"/>
    <mergeCell ref="B40:F40"/>
    <mergeCell ref="A59:O59"/>
    <mergeCell ref="N61:R61"/>
    <mergeCell ref="A1:R1"/>
    <mergeCell ref="B4:F4"/>
    <mergeCell ref="A20:O20"/>
    <mergeCell ref="K22:Q22"/>
    <mergeCell ref="B23:F23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>
      <selection activeCell="L2" sqref="L1:L1048576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10.7109375" customWidth="1"/>
    <col min="8" max="8" width="11.5703125" customWidth="1"/>
    <col min="9" max="9" width="8.28515625" customWidth="1"/>
    <col min="10" max="10" width="10.28515625" customWidth="1"/>
    <col min="11" max="13" width="10.140625" customWidth="1"/>
    <col min="14" max="14" width="10" customWidth="1"/>
    <col min="15" max="15" width="10.140625" customWidth="1"/>
    <col min="16" max="16" width="11.42578125" customWidth="1"/>
    <col min="17" max="17" width="12.140625" customWidth="1"/>
    <col min="18" max="18" width="9.85546875" customWidth="1"/>
    <col min="19" max="19" width="13.140625" customWidth="1"/>
    <col min="20" max="20" width="7.42578125" customWidth="1"/>
    <col min="21" max="34" width="8.7109375" customWidth="1"/>
  </cols>
  <sheetData>
    <row r="1" spans="1:22" ht="15.75">
      <c r="A1" s="311" t="s">
        <v>377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33"/>
      <c r="M1" s="333"/>
      <c r="N1" s="312"/>
      <c r="O1" s="313"/>
      <c r="P1" s="10"/>
      <c r="Q1" s="63"/>
      <c r="R1" s="10"/>
      <c r="S1" s="10"/>
      <c r="T1" s="10"/>
      <c r="U1" s="10"/>
      <c r="V1" s="10"/>
    </row>
    <row r="2" spans="1:22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228</v>
      </c>
      <c r="F2" s="4" t="s">
        <v>109</v>
      </c>
      <c r="G2" s="3" t="s">
        <v>7</v>
      </c>
      <c r="H2" s="3" t="s">
        <v>378</v>
      </c>
      <c r="I2" s="3" t="s">
        <v>8</v>
      </c>
      <c r="J2" s="3" t="s">
        <v>9</v>
      </c>
      <c r="K2" s="3" t="s">
        <v>10</v>
      </c>
      <c r="L2" s="3"/>
      <c r="M2" s="3"/>
      <c r="N2" s="3"/>
      <c r="O2" s="7" t="s">
        <v>11</v>
      </c>
      <c r="P2" s="8" t="s">
        <v>12</v>
      </c>
      <c r="Q2" s="240" t="s">
        <v>13</v>
      </c>
      <c r="R2" s="10"/>
      <c r="S2" s="10"/>
      <c r="T2" s="10"/>
      <c r="U2" s="10"/>
      <c r="V2" s="10"/>
    </row>
    <row r="3" spans="1:22">
      <c r="A3" s="10"/>
      <c r="B3" s="12">
        <v>34558</v>
      </c>
      <c r="C3" s="10"/>
      <c r="D3" s="10"/>
      <c r="E3" s="10"/>
      <c r="F3" s="10"/>
      <c r="G3" s="10"/>
      <c r="H3" s="14"/>
      <c r="I3" s="52"/>
      <c r="J3" s="10"/>
      <c r="K3" s="10"/>
      <c r="L3" s="10"/>
      <c r="M3" s="10"/>
      <c r="N3" s="10"/>
      <c r="O3" s="10"/>
      <c r="P3" s="10"/>
      <c r="Q3" s="15"/>
      <c r="R3" s="10"/>
      <c r="S3" s="10"/>
      <c r="T3" s="10"/>
      <c r="U3" s="10"/>
      <c r="V3" s="10"/>
    </row>
    <row r="4" spans="1:22">
      <c r="A4" s="10"/>
      <c r="B4" s="314" t="s">
        <v>229</v>
      </c>
      <c r="C4" s="315"/>
      <c r="D4" s="315"/>
      <c r="E4" s="315"/>
      <c r="F4" s="316"/>
      <c r="G4" s="10"/>
      <c r="H4" s="53"/>
      <c r="I4" s="10"/>
      <c r="J4" s="12"/>
      <c r="K4" s="12"/>
      <c r="L4" s="12"/>
      <c r="M4" s="12"/>
      <c r="N4" s="12"/>
      <c r="O4" s="10"/>
      <c r="P4" s="10"/>
      <c r="Q4" s="15"/>
      <c r="R4" s="10"/>
      <c r="S4" s="10"/>
      <c r="T4" s="10"/>
      <c r="U4" s="10"/>
      <c r="V4" s="10"/>
    </row>
    <row r="5" spans="1:22">
      <c r="A5" s="10">
        <v>1</v>
      </c>
      <c r="B5" s="10"/>
      <c r="C5" s="10"/>
      <c r="D5" s="10"/>
      <c r="E5" s="10">
        <v>1000</v>
      </c>
      <c r="F5" s="10"/>
      <c r="G5" s="10"/>
      <c r="H5" s="41"/>
      <c r="I5" s="10"/>
      <c r="J5" s="10"/>
      <c r="K5" s="10"/>
      <c r="L5" s="10"/>
      <c r="M5" s="10"/>
      <c r="N5" s="10"/>
      <c r="O5" s="10">
        <v>1000</v>
      </c>
      <c r="P5" s="10">
        <v>8340</v>
      </c>
      <c r="Q5" s="15" t="s">
        <v>212</v>
      </c>
      <c r="R5" s="10"/>
      <c r="S5" s="10"/>
      <c r="T5" s="10"/>
      <c r="U5" s="10"/>
      <c r="V5" s="10"/>
    </row>
    <row r="6" spans="1:22">
      <c r="A6" s="10">
        <v>2</v>
      </c>
      <c r="B6" s="10"/>
      <c r="C6" s="10"/>
      <c r="D6" s="10"/>
      <c r="E6" s="10">
        <v>1000</v>
      </c>
      <c r="F6" s="10"/>
      <c r="G6" s="10"/>
      <c r="H6" s="41"/>
      <c r="I6" s="10"/>
      <c r="J6" s="10"/>
      <c r="K6" s="10"/>
      <c r="L6" s="10"/>
      <c r="M6" s="10"/>
      <c r="N6" s="10"/>
      <c r="O6" s="10">
        <v>1000</v>
      </c>
      <c r="P6" s="16">
        <v>5000</v>
      </c>
      <c r="Q6" s="55" t="s">
        <v>371</v>
      </c>
      <c r="R6" s="10"/>
      <c r="S6" s="10"/>
      <c r="T6" s="10"/>
      <c r="U6" s="10"/>
      <c r="V6" s="10"/>
    </row>
    <row r="7" spans="1:22">
      <c r="A7" s="10">
        <v>3</v>
      </c>
      <c r="B7" s="10"/>
      <c r="C7" s="10"/>
      <c r="D7" s="10"/>
      <c r="E7" s="10">
        <v>1000</v>
      </c>
      <c r="F7" s="10"/>
      <c r="G7" s="10"/>
      <c r="H7" s="41"/>
      <c r="I7" s="10"/>
      <c r="J7" s="29"/>
      <c r="K7" s="29"/>
      <c r="L7" s="329"/>
      <c r="M7" s="329"/>
      <c r="N7" s="29"/>
      <c r="O7" s="10">
        <v>1000</v>
      </c>
      <c r="P7" s="10"/>
      <c r="Q7" s="15"/>
      <c r="R7" s="10"/>
      <c r="S7" s="10"/>
      <c r="T7" s="10"/>
      <c r="U7" s="10"/>
      <c r="V7" s="10"/>
    </row>
    <row r="8" spans="1:22">
      <c r="A8" s="29">
        <v>4</v>
      </c>
      <c r="B8" s="29"/>
      <c r="C8" s="29"/>
      <c r="D8" s="29"/>
      <c r="E8" s="29">
        <v>1000</v>
      </c>
      <c r="F8" s="74"/>
      <c r="G8" s="29"/>
      <c r="H8" s="68"/>
      <c r="I8" s="29"/>
      <c r="J8" s="29"/>
      <c r="K8" s="29"/>
      <c r="L8" s="329"/>
      <c r="M8" s="329"/>
      <c r="N8" s="29"/>
      <c r="O8" s="29">
        <v>1000</v>
      </c>
      <c r="P8" s="29"/>
      <c r="Q8" s="15"/>
      <c r="R8" s="10"/>
      <c r="S8" s="10"/>
      <c r="T8" s="10"/>
      <c r="U8" s="10"/>
      <c r="V8" s="10"/>
    </row>
    <row r="9" spans="1:22">
      <c r="A9" s="29">
        <v>5</v>
      </c>
      <c r="B9" s="29"/>
      <c r="C9" s="29"/>
      <c r="D9" s="29"/>
      <c r="E9" s="29">
        <v>1000</v>
      </c>
      <c r="F9" s="74"/>
      <c r="G9" s="29"/>
      <c r="H9" s="68"/>
      <c r="I9" s="29"/>
      <c r="J9" s="29"/>
      <c r="K9" s="29"/>
      <c r="L9" s="329"/>
      <c r="M9" s="329"/>
      <c r="N9" s="29"/>
      <c r="O9" s="29">
        <v>1000</v>
      </c>
      <c r="P9" s="29"/>
      <c r="Q9" s="15"/>
      <c r="R9" s="10"/>
      <c r="S9" s="10"/>
      <c r="T9" s="10"/>
      <c r="U9" s="10"/>
      <c r="V9" s="10"/>
    </row>
    <row r="10" spans="1:22">
      <c r="A10" s="29">
        <v>6</v>
      </c>
      <c r="B10" s="29"/>
      <c r="C10" s="29"/>
      <c r="D10" s="29"/>
      <c r="E10" s="29">
        <v>1000</v>
      </c>
      <c r="F10" s="74"/>
      <c r="G10" s="29"/>
      <c r="H10" s="68"/>
      <c r="I10" s="29"/>
      <c r="J10" s="29"/>
      <c r="K10" s="29"/>
      <c r="L10" s="329"/>
      <c r="M10" s="329"/>
      <c r="N10" s="29"/>
      <c r="O10" s="29">
        <v>1000</v>
      </c>
      <c r="P10" s="29"/>
      <c r="Q10" s="15"/>
      <c r="R10" s="10"/>
      <c r="S10" s="10"/>
      <c r="T10" s="10"/>
      <c r="U10" s="10"/>
      <c r="V10" s="10"/>
    </row>
    <row r="11" spans="1:22">
      <c r="A11" s="29">
        <v>7</v>
      </c>
      <c r="B11" s="29"/>
      <c r="C11" s="29"/>
      <c r="D11" s="29"/>
      <c r="E11" s="29">
        <v>1000</v>
      </c>
      <c r="F11" s="29"/>
      <c r="G11" s="29"/>
      <c r="H11" s="68"/>
      <c r="I11" s="29"/>
      <c r="J11" s="29"/>
      <c r="K11" s="29"/>
      <c r="L11" s="329"/>
      <c r="M11" s="329"/>
      <c r="N11" s="29"/>
      <c r="O11" s="29">
        <v>1000</v>
      </c>
      <c r="P11" s="29"/>
      <c r="Q11" s="15"/>
      <c r="R11" s="10"/>
      <c r="S11" s="10"/>
      <c r="T11" s="10"/>
      <c r="U11" s="10"/>
      <c r="V11" s="10"/>
    </row>
    <row r="12" spans="1:22">
      <c r="A12" s="29">
        <v>8</v>
      </c>
      <c r="B12" s="29"/>
      <c r="C12" s="29"/>
      <c r="D12" s="29"/>
      <c r="E12" s="29">
        <v>1000</v>
      </c>
      <c r="F12" s="29"/>
      <c r="G12" s="29"/>
      <c r="H12" s="68"/>
      <c r="I12" s="29"/>
      <c r="J12" s="29"/>
      <c r="K12" s="29"/>
      <c r="L12" s="329"/>
      <c r="M12" s="329"/>
      <c r="N12" s="29"/>
      <c r="O12" s="29">
        <v>1000</v>
      </c>
      <c r="P12" s="29"/>
      <c r="Q12" s="15"/>
      <c r="R12" s="10"/>
      <c r="S12" s="10"/>
      <c r="T12" s="10"/>
      <c r="U12" s="10"/>
      <c r="V12" s="10"/>
    </row>
    <row r="13" spans="1:22">
      <c r="A13" s="29">
        <v>9</v>
      </c>
      <c r="B13" s="29"/>
      <c r="C13" s="29"/>
      <c r="D13" s="29"/>
      <c r="E13" s="29">
        <v>1000</v>
      </c>
      <c r="F13" s="29"/>
      <c r="G13" s="29"/>
      <c r="H13" s="68"/>
      <c r="I13" s="29"/>
      <c r="J13" s="29"/>
      <c r="K13" s="29"/>
      <c r="L13" s="329"/>
      <c r="M13" s="329"/>
      <c r="N13" s="29"/>
      <c r="O13" s="29">
        <v>1000</v>
      </c>
      <c r="P13" s="29"/>
      <c r="Q13" s="15"/>
      <c r="R13" s="10"/>
      <c r="S13" s="10"/>
      <c r="T13" s="10"/>
      <c r="U13" s="10"/>
      <c r="V13" s="10"/>
    </row>
    <row r="14" spans="1:22">
      <c r="A14" s="29">
        <v>10</v>
      </c>
      <c r="B14" s="29"/>
      <c r="C14" s="29"/>
      <c r="D14" s="29"/>
      <c r="E14" s="29">
        <v>1000</v>
      </c>
      <c r="F14" s="29"/>
      <c r="G14" s="29"/>
      <c r="H14" s="68"/>
      <c r="I14" s="29"/>
      <c r="J14" s="29"/>
      <c r="K14" s="29"/>
      <c r="L14" s="329"/>
      <c r="M14" s="329"/>
      <c r="N14" s="29"/>
      <c r="O14" s="29">
        <v>1000</v>
      </c>
      <c r="P14" s="29"/>
      <c r="Q14" s="63"/>
      <c r="R14" s="10"/>
      <c r="S14" s="10"/>
      <c r="T14" s="10"/>
      <c r="U14" s="10"/>
      <c r="V14" s="10"/>
    </row>
    <row r="15" spans="1:22">
      <c r="A15" s="29">
        <v>11</v>
      </c>
      <c r="B15" s="29"/>
      <c r="C15" s="29"/>
      <c r="D15" s="29"/>
      <c r="E15" s="29">
        <v>900</v>
      </c>
      <c r="F15" s="29"/>
      <c r="G15" s="29"/>
      <c r="H15" s="68"/>
      <c r="I15" s="29"/>
      <c r="J15" s="29"/>
      <c r="K15" s="29"/>
      <c r="L15" s="329"/>
      <c r="M15" s="329"/>
      <c r="N15" s="29"/>
      <c r="O15" s="29">
        <v>900</v>
      </c>
      <c r="P15" s="29"/>
      <c r="Q15" s="63"/>
      <c r="R15" s="10"/>
      <c r="S15" s="10"/>
      <c r="T15" s="10"/>
      <c r="U15" s="10"/>
      <c r="V15" s="10"/>
    </row>
    <row r="16" spans="1:22">
      <c r="A16" s="29">
        <v>12</v>
      </c>
      <c r="B16" s="29"/>
      <c r="C16" s="29"/>
      <c r="D16" s="29"/>
      <c r="E16" s="29">
        <v>1000</v>
      </c>
      <c r="F16" s="29"/>
      <c r="G16" s="29"/>
      <c r="H16" s="68"/>
      <c r="I16" s="29"/>
      <c r="J16" s="29"/>
      <c r="K16" s="29"/>
      <c r="L16" s="329"/>
      <c r="M16" s="329"/>
      <c r="N16" s="29"/>
      <c r="O16" s="29">
        <v>1000</v>
      </c>
      <c r="P16" s="29"/>
      <c r="Q16" s="63"/>
      <c r="R16" s="10"/>
      <c r="S16" s="10"/>
      <c r="T16" s="10"/>
      <c r="U16" s="10"/>
      <c r="V16" s="10"/>
    </row>
    <row r="17" spans="1:34">
      <c r="A17" s="29">
        <v>13</v>
      </c>
      <c r="B17" s="29"/>
      <c r="C17" s="29"/>
      <c r="D17" s="29"/>
      <c r="E17" s="29">
        <v>1000</v>
      </c>
      <c r="F17" s="29"/>
      <c r="G17" s="29"/>
      <c r="H17" s="68"/>
      <c r="I17" s="29"/>
      <c r="J17" s="29"/>
      <c r="K17" s="29"/>
      <c r="L17" s="329"/>
      <c r="M17" s="329"/>
      <c r="N17" s="29"/>
      <c r="O17" s="29">
        <v>1000</v>
      </c>
      <c r="P17" s="29"/>
      <c r="Q17" s="63"/>
      <c r="R17" s="10"/>
      <c r="S17" s="10"/>
      <c r="T17" s="10"/>
      <c r="U17" s="10"/>
      <c r="V17" s="10"/>
    </row>
    <row r="18" spans="1:34">
      <c r="A18" s="29">
        <v>14</v>
      </c>
      <c r="B18" s="29"/>
      <c r="C18" s="29"/>
      <c r="D18" s="29"/>
      <c r="E18" s="29">
        <v>1000</v>
      </c>
      <c r="F18" s="29"/>
      <c r="G18" s="29"/>
      <c r="H18" s="68"/>
      <c r="I18" s="29"/>
      <c r="J18" s="29"/>
      <c r="K18" s="29"/>
      <c r="L18" s="329"/>
      <c r="M18" s="329"/>
      <c r="N18" s="29"/>
      <c r="O18" s="29">
        <v>1000</v>
      </c>
      <c r="P18" s="29"/>
      <c r="Q18" s="63"/>
      <c r="R18" s="29"/>
      <c r="S18" s="29"/>
      <c r="T18" s="10"/>
      <c r="U18" s="10"/>
      <c r="V18" s="10"/>
    </row>
    <row r="19" spans="1:34">
      <c r="A19" s="31"/>
      <c r="B19" s="33"/>
      <c r="C19" s="33"/>
      <c r="D19" s="33"/>
      <c r="E19" s="33">
        <f>SUM(E5:E18)</f>
        <v>13900</v>
      </c>
      <c r="F19" s="33"/>
      <c r="G19" s="33"/>
      <c r="H19" s="35"/>
      <c r="I19" s="33"/>
      <c r="J19" s="33"/>
      <c r="K19" s="33"/>
      <c r="L19" s="33"/>
      <c r="M19" s="33"/>
      <c r="N19" s="33"/>
      <c r="O19" s="33">
        <f>SUM(O5:O18)</f>
        <v>13900</v>
      </c>
      <c r="P19" s="33"/>
      <c r="Q19" s="38">
        <f>B3+O19-P5-P6</f>
        <v>35118</v>
      </c>
      <c r="R19" s="33"/>
      <c r="S19" s="195"/>
      <c r="T19" s="44"/>
      <c r="U19" s="10"/>
      <c r="V19" s="10"/>
    </row>
    <row r="20" spans="1:34">
      <c r="A20" s="141"/>
      <c r="B20" s="141">
        <v>35118</v>
      </c>
      <c r="C20" s="141"/>
      <c r="D20" s="141"/>
      <c r="E20" s="141"/>
      <c r="F20" s="141"/>
      <c r="G20" s="141"/>
      <c r="H20" s="184" t="s">
        <v>15</v>
      </c>
      <c r="I20" s="141"/>
      <c r="J20" s="141"/>
      <c r="K20" s="141"/>
      <c r="L20" s="141"/>
      <c r="M20" s="141"/>
      <c r="N20" s="141"/>
      <c r="O20" s="141"/>
      <c r="P20" s="141"/>
      <c r="Q20" s="185"/>
      <c r="R20" s="62"/>
      <c r="S20" s="62"/>
      <c r="T20" s="10"/>
      <c r="U20" s="10"/>
      <c r="V20" s="10"/>
    </row>
    <row r="21" spans="1:34" ht="15.75" customHeight="1">
      <c r="A21" s="29"/>
      <c r="B21" s="111" t="s">
        <v>246</v>
      </c>
      <c r="C21" s="29"/>
      <c r="D21" s="29"/>
      <c r="E21" s="29"/>
      <c r="F21" s="29"/>
      <c r="G21" s="29"/>
      <c r="H21" s="68"/>
      <c r="I21" s="29"/>
      <c r="J21" s="29"/>
      <c r="K21" s="29"/>
      <c r="L21" s="329"/>
      <c r="M21" s="329"/>
      <c r="N21" s="29"/>
      <c r="O21" s="29"/>
      <c r="P21" s="29"/>
      <c r="Q21" s="63"/>
      <c r="R21" s="10"/>
      <c r="S21" s="10"/>
      <c r="T21" s="10"/>
      <c r="U21" s="10"/>
      <c r="V21" s="10"/>
    </row>
    <row r="22" spans="1:34" ht="15.75" customHeight="1">
      <c r="A22" s="29">
        <v>1</v>
      </c>
      <c r="B22" s="29" t="s">
        <v>341</v>
      </c>
      <c r="C22" s="29"/>
      <c r="D22" s="29"/>
      <c r="E22" s="29"/>
      <c r="F22" s="29"/>
      <c r="G22" s="29"/>
      <c r="H22" s="68">
        <v>650</v>
      </c>
      <c r="I22" s="29"/>
      <c r="J22" s="29"/>
      <c r="K22" s="29"/>
      <c r="L22" s="329"/>
      <c r="M22" s="329"/>
      <c r="N22" s="29" t="s">
        <v>379</v>
      </c>
      <c r="O22" s="29">
        <v>1000</v>
      </c>
      <c r="P22" s="29">
        <v>30000</v>
      </c>
      <c r="Q22" s="63" t="s">
        <v>380</v>
      </c>
      <c r="R22" s="10"/>
      <c r="S22" s="10"/>
      <c r="T22" s="10"/>
      <c r="U22" s="10"/>
      <c r="V22" s="10"/>
    </row>
    <row r="23" spans="1:34" ht="15.75" customHeight="1">
      <c r="A23" s="29">
        <v>2</v>
      </c>
      <c r="B23" s="29" t="s">
        <v>163</v>
      </c>
      <c r="C23" s="29"/>
      <c r="D23" s="29"/>
      <c r="E23" s="29"/>
      <c r="F23" s="29"/>
      <c r="G23" s="29"/>
      <c r="H23" s="68">
        <v>1000</v>
      </c>
      <c r="I23" s="29"/>
      <c r="J23" s="29"/>
      <c r="K23" s="29"/>
      <c r="L23" s="329"/>
      <c r="M23" s="329"/>
      <c r="N23" s="29"/>
      <c r="O23" s="29">
        <v>1000</v>
      </c>
      <c r="P23" s="29"/>
      <c r="Q23" s="63"/>
      <c r="R23" s="10"/>
      <c r="S23" s="10"/>
      <c r="T23" s="10"/>
      <c r="U23" s="10"/>
      <c r="V23" s="10"/>
    </row>
    <row r="24" spans="1:34" ht="15.75" customHeight="1">
      <c r="A24" s="29">
        <v>3</v>
      </c>
      <c r="B24" s="29"/>
      <c r="C24" s="29"/>
      <c r="D24" s="29"/>
      <c r="E24" s="29"/>
      <c r="F24" s="29"/>
      <c r="G24" s="29"/>
      <c r="H24" s="68"/>
      <c r="I24" s="29"/>
      <c r="J24" s="29"/>
      <c r="K24" s="29"/>
      <c r="L24" s="329"/>
      <c r="M24" s="329"/>
      <c r="N24" s="29"/>
      <c r="O24" s="29"/>
      <c r="P24" s="29"/>
      <c r="Q24" s="63"/>
      <c r="R24" s="10"/>
      <c r="S24" s="10"/>
      <c r="T24" s="10"/>
      <c r="U24" s="10"/>
      <c r="V24" s="10"/>
    </row>
    <row r="25" spans="1:34" ht="15.75" customHeight="1">
      <c r="A25" s="29"/>
      <c r="B25" s="29"/>
      <c r="C25" s="29"/>
      <c r="D25" s="29"/>
      <c r="E25" s="29"/>
      <c r="F25" s="29"/>
      <c r="G25" s="29"/>
      <c r="H25" s="68"/>
      <c r="I25" s="29"/>
      <c r="J25" s="29"/>
      <c r="K25" s="29"/>
      <c r="L25" s="329"/>
      <c r="M25" s="329"/>
      <c r="N25" s="29"/>
      <c r="O25" s="29"/>
      <c r="P25" s="29"/>
      <c r="Q25" s="63"/>
      <c r="R25" s="29"/>
      <c r="S25" s="29"/>
      <c r="T25" s="10"/>
      <c r="U25" s="10"/>
      <c r="V25" s="10"/>
    </row>
    <row r="26" spans="1:34" ht="15.75" customHeight="1">
      <c r="A26" s="31"/>
      <c r="B26" s="33"/>
      <c r="C26" s="33">
        <f t="shared" ref="C26:D26" si="0">SUM(C5:C25)</f>
        <v>0</v>
      </c>
      <c r="D26" s="33">
        <f t="shared" si="0"/>
        <v>0</v>
      </c>
      <c r="E26" s="33"/>
      <c r="F26" s="33"/>
      <c r="G26" s="33">
        <f t="shared" ref="G26:H26" si="1">SUM(G5:G25)</f>
        <v>0</v>
      </c>
      <c r="H26" s="35">
        <f t="shared" si="1"/>
        <v>1650</v>
      </c>
      <c r="I26" s="33"/>
      <c r="J26" s="33">
        <f t="shared" ref="J26:K26" si="2">SUM(J5:J25)</f>
        <v>0</v>
      </c>
      <c r="K26" s="33">
        <f t="shared" si="2"/>
        <v>0</v>
      </c>
      <c r="L26" s="33"/>
      <c r="M26" s="33"/>
      <c r="N26" s="33"/>
      <c r="O26" s="33">
        <f>SUM(O22:O25)</f>
        <v>2000</v>
      </c>
      <c r="P26" s="38"/>
      <c r="Q26" s="241">
        <f>B20+O26-P22</f>
        <v>7118</v>
      </c>
      <c r="R26" s="31"/>
      <c r="S26" s="195"/>
      <c r="T26" s="44"/>
      <c r="U26" s="10"/>
      <c r="V26" s="10"/>
    </row>
    <row r="27" spans="1:34" ht="15.75" customHeight="1">
      <c r="A27" s="317" t="s">
        <v>381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28"/>
      <c r="M27" s="328"/>
      <c r="N27" s="318"/>
      <c r="O27" s="318"/>
      <c r="P27" s="318"/>
      <c r="Q27" s="318"/>
      <c r="R27" s="318"/>
      <c r="S27" s="318"/>
      <c r="T27" s="322"/>
      <c r="U27" s="197"/>
      <c r="V27" s="197"/>
      <c r="W27" s="197"/>
      <c r="X27" s="197"/>
      <c r="Y27" s="198"/>
    </row>
    <row r="28" spans="1:34" ht="15.75" customHeight="1">
      <c r="A28" s="2" t="s">
        <v>1</v>
      </c>
      <c r="B28" s="3" t="s">
        <v>2</v>
      </c>
      <c r="C28" s="3" t="s">
        <v>3</v>
      </c>
      <c r="D28" s="3" t="s">
        <v>36</v>
      </c>
      <c r="E28" s="3" t="s">
        <v>182</v>
      </c>
      <c r="F28" s="4" t="s">
        <v>109</v>
      </c>
      <c r="G28" s="5"/>
      <c r="H28" s="6"/>
      <c r="I28" s="3" t="s">
        <v>7</v>
      </c>
      <c r="J28" s="3" t="s">
        <v>8</v>
      </c>
      <c r="K28" s="3" t="s">
        <v>8</v>
      </c>
      <c r="L28" s="3"/>
      <c r="M28" s="3"/>
      <c r="N28" s="3" t="s">
        <v>9</v>
      </c>
      <c r="O28" s="3" t="s">
        <v>10</v>
      </c>
      <c r="P28" s="3"/>
      <c r="Q28" s="7" t="s">
        <v>11</v>
      </c>
      <c r="R28" s="8" t="s">
        <v>12</v>
      </c>
      <c r="S28" s="9" t="s">
        <v>13</v>
      </c>
      <c r="T28" s="10" t="s">
        <v>14</v>
      </c>
      <c r="Y28" s="11" t="e">
        <f>SUM(#REF!+Q45+#REF!+#REF!+#REF!+#REF!+#REF!+Q153+#REF!+#REF!+#REF!+#REF!+#REF!+#REF!+#REF!+#REF!+#REF!+#REF!+#REF!+#REF!+Q364+Q386)</f>
        <v>#REF!</v>
      </c>
    </row>
    <row r="29" spans="1:34" ht="15.75" customHeight="1">
      <c r="A29" s="10"/>
      <c r="B29" s="12">
        <v>7118</v>
      </c>
      <c r="C29" s="10"/>
      <c r="D29" s="10"/>
      <c r="E29" s="10"/>
      <c r="F29" s="10"/>
      <c r="G29" s="13"/>
      <c r="H29" s="10"/>
      <c r="I29" s="10"/>
      <c r="J29" s="14" t="s">
        <v>15</v>
      </c>
      <c r="K29" s="10"/>
      <c r="L29" s="10"/>
      <c r="M29" s="10"/>
      <c r="N29" s="10"/>
      <c r="O29" s="10"/>
      <c r="P29" s="10"/>
      <c r="Q29" s="10"/>
      <c r="R29" s="10"/>
      <c r="S29" s="62"/>
      <c r="T29" s="16"/>
      <c r="U29" s="17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5.75" customHeight="1">
      <c r="A30" s="29"/>
      <c r="B30" s="314" t="s">
        <v>16</v>
      </c>
      <c r="C30" s="315"/>
      <c r="D30" s="315"/>
      <c r="E30" s="315"/>
      <c r="F30" s="316"/>
      <c r="G30" s="13"/>
      <c r="H30" s="10"/>
      <c r="I30" s="10"/>
      <c r="J30" s="19"/>
      <c r="K30" s="10"/>
      <c r="L30" s="10"/>
      <c r="M30" s="10"/>
      <c r="N30" s="12"/>
      <c r="O30" s="12"/>
      <c r="P30" s="12"/>
      <c r="Q30" s="10"/>
      <c r="R30" s="10"/>
      <c r="S30" s="10"/>
      <c r="T30" s="10"/>
    </row>
    <row r="31" spans="1:34" ht="15.75" customHeight="1">
      <c r="A31" s="29"/>
      <c r="B31" s="112"/>
      <c r="C31" s="113"/>
      <c r="D31" s="113"/>
      <c r="E31" s="113"/>
      <c r="F31" s="114"/>
      <c r="G31" s="13"/>
      <c r="H31" s="10"/>
      <c r="I31" s="10"/>
      <c r="J31" s="19"/>
      <c r="K31" s="10"/>
      <c r="L31" s="10"/>
      <c r="M31" s="10"/>
      <c r="N31" s="12"/>
      <c r="O31" s="12"/>
      <c r="P31" s="12"/>
      <c r="Q31" s="10"/>
      <c r="R31" s="10">
        <v>2000</v>
      </c>
      <c r="S31" s="10" t="s">
        <v>382</v>
      </c>
      <c r="T31" s="10"/>
    </row>
    <row r="32" spans="1:34" ht="15.75" customHeight="1">
      <c r="A32" s="10">
        <v>1</v>
      </c>
      <c r="B32" s="227" t="s">
        <v>147</v>
      </c>
      <c r="C32" s="21"/>
      <c r="D32" s="21"/>
      <c r="E32" s="22"/>
      <c r="F32" s="22"/>
      <c r="G32" s="23"/>
      <c r="H32" s="24"/>
      <c r="I32" s="24"/>
      <c r="J32" s="41"/>
      <c r="K32" s="10"/>
      <c r="L32" s="10"/>
      <c r="M32" s="10"/>
      <c r="N32" s="10"/>
      <c r="O32" s="10"/>
      <c r="P32" s="10"/>
      <c r="Q32" s="10">
        <v>13000</v>
      </c>
      <c r="R32" s="10">
        <v>1000</v>
      </c>
      <c r="S32" s="10" t="s">
        <v>276</v>
      </c>
      <c r="T32" s="10"/>
    </row>
    <row r="33" spans="1:20" ht="15.75" customHeight="1">
      <c r="A33" s="10">
        <v>2</v>
      </c>
      <c r="B33" s="29" t="s">
        <v>349</v>
      </c>
      <c r="C33" s="29"/>
      <c r="D33" s="29"/>
      <c r="E33" s="29"/>
      <c r="F33" s="29"/>
      <c r="G33" s="66"/>
      <c r="H33" s="29"/>
      <c r="I33" s="29"/>
      <c r="J33" s="68">
        <v>1300</v>
      </c>
      <c r="K33" s="29"/>
      <c r="L33" s="329"/>
      <c r="M33" s="329"/>
      <c r="N33" s="29">
        <v>250</v>
      </c>
      <c r="O33" s="29"/>
      <c r="P33" s="30"/>
      <c r="Q33" s="29">
        <v>1550</v>
      </c>
      <c r="R33" s="16">
        <v>1000</v>
      </c>
      <c r="S33" s="16" t="s">
        <v>383</v>
      </c>
      <c r="T33" s="10"/>
    </row>
    <row r="34" spans="1:20" ht="15.75" customHeight="1">
      <c r="A34" s="10">
        <v>3</v>
      </c>
      <c r="B34" s="29"/>
      <c r="C34" s="29"/>
      <c r="D34" s="29"/>
      <c r="E34" s="29"/>
      <c r="F34" s="29"/>
      <c r="G34" s="77"/>
      <c r="H34" s="29"/>
      <c r="I34" s="29"/>
      <c r="J34" s="41"/>
      <c r="K34" s="10"/>
      <c r="L34" s="10"/>
      <c r="M34" s="10"/>
      <c r="N34" s="10"/>
      <c r="O34" s="30"/>
      <c r="P34" s="30"/>
      <c r="Q34" s="29"/>
      <c r="R34" s="29"/>
      <c r="S34" s="10"/>
      <c r="T34" s="29"/>
    </row>
    <row r="35" spans="1:20" ht="15.75" customHeight="1">
      <c r="A35" s="10">
        <v>4</v>
      </c>
      <c r="B35" s="29"/>
      <c r="C35" s="29"/>
      <c r="D35" s="29"/>
      <c r="E35" s="29"/>
      <c r="F35" s="29"/>
      <c r="G35" s="77"/>
      <c r="H35" s="29"/>
      <c r="I35" s="29"/>
      <c r="J35" s="68"/>
      <c r="K35" s="29"/>
      <c r="L35" s="329"/>
      <c r="M35" s="329"/>
      <c r="N35" s="29"/>
      <c r="O35" s="30"/>
      <c r="P35" s="30"/>
      <c r="Q35" s="29"/>
      <c r="R35" s="29"/>
      <c r="S35" s="10"/>
      <c r="T35" s="29"/>
    </row>
    <row r="36" spans="1:20" ht="15.75" customHeight="1">
      <c r="A36" s="29"/>
      <c r="B36" s="29"/>
      <c r="C36" s="29"/>
      <c r="D36" s="29"/>
      <c r="E36" s="29"/>
      <c r="F36" s="29"/>
      <c r="G36" s="77"/>
      <c r="H36" s="29"/>
      <c r="I36" s="29"/>
      <c r="J36" s="68"/>
      <c r="K36" s="29"/>
      <c r="L36" s="329"/>
      <c r="M36" s="329"/>
      <c r="N36" s="29"/>
      <c r="O36" s="29"/>
      <c r="P36" s="29"/>
      <c r="Q36" s="29"/>
      <c r="R36" s="29"/>
      <c r="S36" s="10"/>
      <c r="T36" s="29"/>
    </row>
    <row r="37" spans="1:20" ht="15.75" customHeight="1">
      <c r="A37" s="31"/>
      <c r="B37" s="32"/>
      <c r="C37" s="32">
        <f t="shared" ref="C37:E37" si="3">SUM(C29:C36)</f>
        <v>0</v>
      </c>
      <c r="D37" s="33">
        <f t="shared" si="3"/>
        <v>0</v>
      </c>
      <c r="E37" s="33">
        <f t="shared" si="3"/>
        <v>0</v>
      </c>
      <c r="F37" s="33"/>
      <c r="G37" s="34">
        <f>SUM(G29:G36)</f>
        <v>0</v>
      </c>
      <c r="H37" s="33"/>
      <c r="I37" s="33">
        <f t="shared" ref="I37:J37" si="4">SUM(I29:I36)</f>
        <v>0</v>
      </c>
      <c r="J37" s="35">
        <f t="shared" si="4"/>
        <v>1300</v>
      </c>
      <c r="K37" s="36"/>
      <c r="L37" s="36"/>
      <c r="M37" s="36"/>
      <c r="N37" s="33">
        <f>SUM(N29:N36)</f>
        <v>250</v>
      </c>
      <c r="O37" s="37"/>
      <c r="P37" s="33"/>
      <c r="Q37" s="33">
        <f>SUM(Q32:Q36)</f>
        <v>14550</v>
      </c>
      <c r="R37" s="38"/>
      <c r="S37" s="39">
        <f>B29+Q37-R31-R32-R33</f>
        <v>17668</v>
      </c>
      <c r="T37" s="199"/>
    </row>
    <row r="38" spans="1:20" ht="15.75" customHeight="1">
      <c r="A38" s="317" t="s">
        <v>384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28"/>
      <c r="M38" s="328"/>
      <c r="N38" s="318"/>
      <c r="O38" s="318"/>
      <c r="P38" s="318"/>
      <c r="Q38" s="319"/>
      <c r="R38" s="1"/>
    </row>
    <row r="39" spans="1:20" ht="15.75" customHeight="1">
      <c r="A39" s="2" t="s">
        <v>1</v>
      </c>
      <c r="B39" s="3" t="s">
        <v>2</v>
      </c>
      <c r="C39" s="3" t="s">
        <v>3</v>
      </c>
      <c r="D39" s="3" t="s">
        <v>36</v>
      </c>
      <c r="E39" s="3" t="s">
        <v>182</v>
      </c>
      <c r="F39" s="4" t="s">
        <v>109</v>
      </c>
      <c r="G39" s="5" t="s">
        <v>5</v>
      </c>
      <c r="H39" s="6" t="s">
        <v>6</v>
      </c>
      <c r="I39" s="3" t="s">
        <v>7</v>
      </c>
      <c r="J39" s="3" t="s">
        <v>8</v>
      </c>
      <c r="K39" s="3" t="s">
        <v>8</v>
      </c>
      <c r="L39" s="3"/>
      <c r="M39" s="3"/>
      <c r="N39" s="3" t="s">
        <v>9</v>
      </c>
      <c r="O39" s="3" t="s">
        <v>10</v>
      </c>
      <c r="P39" s="3"/>
      <c r="Q39" s="7" t="s">
        <v>11</v>
      </c>
      <c r="R39" s="8" t="s">
        <v>12</v>
      </c>
      <c r="S39" s="40" t="s">
        <v>13</v>
      </c>
      <c r="T39" s="10" t="s">
        <v>14</v>
      </c>
    </row>
    <row r="40" spans="1:20" ht="15.75" customHeight="1">
      <c r="A40" s="10"/>
      <c r="B40" s="12">
        <v>17668</v>
      </c>
      <c r="C40" s="10"/>
      <c r="D40" s="10"/>
      <c r="E40" s="10"/>
      <c r="F40" s="10"/>
      <c r="G40" s="10"/>
      <c r="H40" s="10"/>
      <c r="I40" s="10"/>
      <c r="J40" s="14" t="s">
        <v>15</v>
      </c>
      <c r="K40" s="41"/>
      <c r="L40" s="41"/>
      <c r="M40" s="41"/>
      <c r="N40" s="10"/>
      <c r="O40" s="314"/>
      <c r="P40" s="315"/>
      <c r="Q40" s="315"/>
      <c r="R40" s="315"/>
      <c r="S40" s="316"/>
      <c r="T40" s="10"/>
    </row>
    <row r="41" spans="1:20" ht="15.75" customHeight="1">
      <c r="A41" s="10"/>
      <c r="B41" s="314"/>
      <c r="C41" s="315"/>
      <c r="D41" s="315"/>
      <c r="E41" s="315"/>
      <c r="F41" s="316"/>
      <c r="G41" s="10"/>
      <c r="H41" s="10"/>
      <c r="I41" s="10"/>
      <c r="J41" s="25"/>
      <c r="K41" s="10"/>
      <c r="L41" s="10"/>
      <c r="M41" s="10"/>
      <c r="N41" s="10"/>
      <c r="O41" s="10"/>
      <c r="P41" s="10"/>
      <c r="Q41" s="10"/>
      <c r="R41" s="10"/>
      <c r="S41" s="15"/>
      <c r="T41" s="10"/>
    </row>
    <row r="42" spans="1:20" ht="15.75" customHeight="1">
      <c r="A42" s="10">
        <v>1</v>
      </c>
      <c r="B42" s="29" t="s">
        <v>349</v>
      </c>
      <c r="C42" s="29"/>
      <c r="D42" s="29"/>
      <c r="E42" s="29"/>
      <c r="F42" s="29"/>
      <c r="G42" s="77"/>
      <c r="H42" s="29"/>
      <c r="I42" s="29"/>
      <c r="J42" s="87">
        <v>1300</v>
      </c>
      <c r="K42" s="29"/>
      <c r="L42" s="329"/>
      <c r="M42" s="329"/>
      <c r="N42" s="29"/>
      <c r="O42" s="10" t="s">
        <v>385</v>
      </c>
      <c r="P42" s="54" t="s">
        <v>386</v>
      </c>
      <c r="Q42" s="10">
        <v>1250</v>
      </c>
      <c r="R42" s="10"/>
      <c r="S42" s="10"/>
      <c r="T42" s="10"/>
    </row>
    <row r="43" spans="1:20" ht="15.75" customHeight="1">
      <c r="A43" s="10">
        <v>2</v>
      </c>
      <c r="B43" s="29"/>
      <c r="C43" s="10"/>
      <c r="D43" s="10"/>
      <c r="E43" s="10"/>
      <c r="F43" s="10"/>
      <c r="G43" s="75"/>
      <c r="H43" s="10"/>
      <c r="I43" s="10"/>
      <c r="J43" s="25"/>
      <c r="K43" s="10"/>
      <c r="L43" s="10"/>
      <c r="M43" s="10"/>
      <c r="N43" s="10"/>
      <c r="O43" s="10"/>
      <c r="P43" s="115"/>
      <c r="Q43" s="10"/>
      <c r="R43" s="10"/>
      <c r="S43" s="10"/>
      <c r="T43" s="10"/>
    </row>
    <row r="44" spans="1:20" ht="15.75" customHeight="1">
      <c r="A44" s="29"/>
      <c r="B44" s="29"/>
      <c r="C44" s="90"/>
      <c r="D44" s="90"/>
      <c r="E44" s="29"/>
      <c r="F44" s="89"/>
      <c r="G44" s="77"/>
      <c r="H44" s="29"/>
      <c r="I44" s="29"/>
      <c r="J44" s="87"/>
      <c r="K44" s="29"/>
      <c r="L44" s="329"/>
      <c r="M44" s="329"/>
      <c r="N44" s="29"/>
      <c r="O44" s="29"/>
      <c r="P44" s="29"/>
      <c r="Q44" s="29"/>
      <c r="R44" s="29"/>
      <c r="S44" s="63"/>
      <c r="T44" s="10"/>
    </row>
    <row r="45" spans="1:20" ht="15.75" customHeight="1">
      <c r="A45" s="31"/>
      <c r="B45" s="33"/>
      <c r="C45" s="48">
        <f t="shared" ref="C45:D45" si="5">SUM(C42:C44)</f>
        <v>0</v>
      </c>
      <c r="D45" s="48">
        <f t="shared" si="5"/>
        <v>0</v>
      </c>
      <c r="E45" s="33"/>
      <c r="F45" s="49">
        <f t="shared" ref="F45:G45" si="6">SUM(F42:F44)</f>
        <v>0</v>
      </c>
      <c r="G45" s="34">
        <f t="shared" si="6"/>
        <v>0</v>
      </c>
      <c r="H45" s="33"/>
      <c r="I45" s="33">
        <f t="shared" ref="I45:J45" si="7">SUM(I42:I44)</f>
        <v>0</v>
      </c>
      <c r="J45" s="134">
        <f t="shared" si="7"/>
        <v>1300</v>
      </c>
      <c r="K45" s="33"/>
      <c r="L45" s="33"/>
      <c r="M45" s="33"/>
      <c r="N45" s="33">
        <f t="shared" ref="N45:O45" si="8">SUM(N42:N44)</f>
        <v>0</v>
      </c>
      <c r="O45" s="33">
        <f t="shared" si="8"/>
        <v>0</v>
      </c>
      <c r="P45" s="33"/>
      <c r="Q45" s="33">
        <f t="shared" ref="Q45:R45" si="9">SUM(Q42:Q44)</f>
        <v>1250</v>
      </c>
      <c r="R45" s="33">
        <f t="shared" si="9"/>
        <v>0</v>
      </c>
      <c r="S45" s="51">
        <f>B40+Q45</f>
        <v>18918</v>
      </c>
      <c r="T45" s="12"/>
    </row>
    <row r="46" spans="1:20" ht="15.75" customHeight="1">
      <c r="A46" s="317" t="s">
        <v>387</v>
      </c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28"/>
      <c r="M46" s="328"/>
      <c r="N46" s="318"/>
      <c r="O46" s="318"/>
      <c r="P46" s="318"/>
      <c r="Q46" s="319"/>
      <c r="R46" s="1"/>
    </row>
    <row r="47" spans="1:20" ht="15.75" customHeight="1">
      <c r="A47" s="2" t="s">
        <v>1</v>
      </c>
      <c r="B47" s="3" t="s">
        <v>2</v>
      </c>
      <c r="C47" s="3" t="s">
        <v>3</v>
      </c>
      <c r="D47" s="3" t="s">
        <v>36</v>
      </c>
      <c r="E47" s="3" t="s">
        <v>182</v>
      </c>
      <c r="F47" s="4" t="s">
        <v>109</v>
      </c>
      <c r="G47" s="5"/>
      <c r="H47" s="6"/>
      <c r="I47" s="3" t="s">
        <v>7</v>
      </c>
      <c r="J47" s="3" t="s">
        <v>8</v>
      </c>
      <c r="K47" s="3" t="s">
        <v>8</v>
      </c>
      <c r="L47" s="3"/>
      <c r="M47" s="3"/>
      <c r="N47" s="3" t="s">
        <v>9</v>
      </c>
      <c r="O47" s="3" t="s">
        <v>10</v>
      </c>
      <c r="P47" s="3"/>
      <c r="Q47" s="7" t="s">
        <v>11</v>
      </c>
      <c r="R47" s="8" t="s">
        <v>12</v>
      </c>
      <c r="S47" s="40" t="s">
        <v>13</v>
      </c>
      <c r="T47" s="10" t="s">
        <v>14</v>
      </c>
    </row>
    <row r="48" spans="1:20" ht="15.75" customHeight="1">
      <c r="A48" s="10"/>
      <c r="B48" s="51">
        <v>18918</v>
      </c>
      <c r="C48" s="10"/>
      <c r="D48" s="10"/>
      <c r="E48" s="10"/>
      <c r="F48" s="10"/>
      <c r="G48" s="13"/>
      <c r="H48" s="10"/>
      <c r="I48" s="10"/>
      <c r="J48" s="14"/>
      <c r="K48" s="52"/>
      <c r="L48" s="52"/>
      <c r="M48" s="52"/>
      <c r="N48" s="10"/>
      <c r="O48" s="10"/>
      <c r="P48" s="320"/>
      <c r="Q48" s="315"/>
      <c r="R48" s="315"/>
      <c r="S48" s="315"/>
      <c r="T48" s="316"/>
    </row>
    <row r="49" spans="1:34" ht="15.75" customHeight="1">
      <c r="A49" s="10"/>
      <c r="B49" s="314" t="s">
        <v>16</v>
      </c>
      <c r="C49" s="315"/>
      <c r="D49" s="315"/>
      <c r="E49" s="315"/>
      <c r="F49" s="316"/>
      <c r="G49" s="13"/>
      <c r="H49" s="10"/>
      <c r="I49" s="10"/>
      <c r="J49" s="53"/>
      <c r="K49" s="10"/>
      <c r="L49" s="10"/>
      <c r="M49" s="10"/>
      <c r="N49" s="10"/>
      <c r="O49" s="10"/>
      <c r="P49" s="10"/>
      <c r="Q49" s="10"/>
      <c r="R49" s="10"/>
      <c r="S49" s="15"/>
      <c r="T49" s="10"/>
    </row>
    <row r="50" spans="1:34" ht="15.75" customHeight="1">
      <c r="A50" s="16">
        <v>1</v>
      </c>
      <c r="B50" s="20"/>
      <c r="C50" s="29"/>
      <c r="D50" s="29"/>
      <c r="E50" s="29">
        <v>22500</v>
      </c>
      <c r="F50" s="29"/>
      <c r="G50" s="77"/>
      <c r="H50" s="29"/>
      <c r="I50" s="29"/>
      <c r="J50" s="25"/>
      <c r="K50" s="24"/>
      <c r="L50" s="24"/>
      <c r="M50" s="24"/>
      <c r="N50" s="24"/>
      <c r="O50" s="29"/>
      <c r="P50" s="30"/>
      <c r="Q50" s="29">
        <v>22500</v>
      </c>
      <c r="R50" s="16"/>
      <c r="S50" s="55"/>
      <c r="T50" s="16"/>
    </row>
    <row r="51" spans="1:34" ht="15.75" customHeight="1">
      <c r="A51" s="10">
        <v>2</v>
      </c>
      <c r="B51" s="20"/>
      <c r="C51" s="21"/>
      <c r="D51" s="21"/>
      <c r="E51" s="22">
        <v>1000</v>
      </c>
      <c r="F51" s="22"/>
      <c r="G51" s="242"/>
      <c r="H51" s="24"/>
      <c r="I51" s="24"/>
      <c r="J51" s="25"/>
      <c r="K51" s="24"/>
      <c r="L51" s="24"/>
      <c r="M51" s="24"/>
      <c r="N51" s="24"/>
      <c r="O51" s="24"/>
      <c r="P51" s="28"/>
      <c r="Q51" s="10">
        <v>1000</v>
      </c>
      <c r="R51" s="10">
        <v>14100</v>
      </c>
      <c r="S51" s="55" t="s">
        <v>212</v>
      </c>
      <c r="T51" s="10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15.75" customHeight="1">
      <c r="A52" s="29">
        <v>3</v>
      </c>
      <c r="B52" s="29"/>
      <c r="C52" s="10"/>
      <c r="D52" s="10"/>
      <c r="E52" s="10"/>
      <c r="F52" s="10"/>
      <c r="G52" s="75"/>
      <c r="H52" s="10"/>
      <c r="I52" s="10"/>
      <c r="J52" s="41"/>
      <c r="K52" s="10"/>
      <c r="L52" s="10"/>
      <c r="M52" s="10"/>
      <c r="N52" s="10"/>
      <c r="O52" s="10"/>
      <c r="P52" s="115"/>
      <c r="Q52" s="10"/>
      <c r="R52" s="29"/>
      <c r="S52" s="243"/>
      <c r="T52" s="10"/>
    </row>
    <row r="53" spans="1:34" ht="15.75" customHeight="1">
      <c r="A53" s="10"/>
      <c r="B53" s="10"/>
      <c r="C53" s="10"/>
      <c r="D53" s="10"/>
      <c r="E53" s="10"/>
      <c r="F53" s="10"/>
      <c r="G53" s="75"/>
      <c r="H53" s="10"/>
      <c r="I53" s="10"/>
      <c r="J53" s="41"/>
      <c r="K53" s="52"/>
      <c r="L53" s="52"/>
      <c r="M53" s="52"/>
      <c r="N53" s="10"/>
      <c r="O53" s="10"/>
      <c r="P53" s="10"/>
      <c r="Q53" s="10"/>
      <c r="R53" s="10"/>
      <c r="S53" s="10"/>
      <c r="T53" s="29"/>
    </row>
    <row r="54" spans="1:34" ht="15.75" customHeight="1">
      <c r="A54" s="56"/>
      <c r="B54" s="57"/>
      <c r="C54" s="58">
        <f t="shared" ref="C54:E54" si="10">SUM(C50:C53)</f>
        <v>0</v>
      </c>
      <c r="D54" s="33">
        <f t="shared" si="10"/>
        <v>0</v>
      </c>
      <c r="E54" s="33">
        <f t="shared" si="10"/>
        <v>23500</v>
      </c>
      <c r="F54" s="33"/>
      <c r="G54" s="49">
        <f>SUM(G50:G53)</f>
        <v>0</v>
      </c>
      <c r="H54" s="33"/>
      <c r="I54" s="33">
        <f>SUM(I50:I53)</f>
        <v>0</v>
      </c>
      <c r="J54" s="35"/>
      <c r="K54" s="36">
        <f t="shared" ref="K54:O54" si="11">SUM(K50:K53)</f>
        <v>0</v>
      </c>
      <c r="L54" s="36"/>
      <c r="M54" s="36"/>
      <c r="N54" s="33">
        <f t="shared" si="11"/>
        <v>0</v>
      </c>
      <c r="O54" s="33">
        <f t="shared" si="11"/>
        <v>0</v>
      </c>
      <c r="P54" s="33"/>
      <c r="Q54" s="33">
        <f t="shared" ref="Q54:R54" si="12">SUM(Q50:Q53)</f>
        <v>23500</v>
      </c>
      <c r="R54" s="33">
        <f t="shared" si="12"/>
        <v>14100</v>
      </c>
      <c r="S54" s="51">
        <f>B48+Q54-R51</f>
        <v>28318</v>
      </c>
      <c r="T54" s="10"/>
      <c r="U54" s="10"/>
      <c r="V54" s="10"/>
    </row>
    <row r="55" spans="1:34" ht="15.75" customHeight="1">
      <c r="A55" s="29"/>
      <c r="B55" s="111">
        <v>28318</v>
      </c>
      <c r="C55" s="29"/>
      <c r="D55" s="29"/>
      <c r="E55" s="74"/>
      <c r="F55" s="29"/>
      <c r="G55" s="74"/>
      <c r="H55" s="29"/>
      <c r="I55" s="29"/>
      <c r="J55" s="74" t="s">
        <v>15</v>
      </c>
      <c r="K55" s="74"/>
      <c r="L55" s="337"/>
      <c r="M55" s="337"/>
      <c r="N55" s="314"/>
      <c r="O55" s="315"/>
      <c r="P55" s="315"/>
      <c r="Q55" s="315"/>
      <c r="R55" s="316"/>
      <c r="S55" s="29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ht="15.75" customHeight="1">
      <c r="A56" s="10"/>
      <c r="B56" s="314" t="s">
        <v>16</v>
      </c>
      <c r="C56" s="315"/>
      <c r="D56" s="315"/>
      <c r="E56" s="315"/>
      <c r="F56" s="316"/>
      <c r="G56" s="13"/>
      <c r="H56" s="10"/>
      <c r="I56" s="10"/>
      <c r="J56" s="19"/>
      <c r="K56" s="19"/>
      <c r="L56" s="19"/>
      <c r="M56" s="19"/>
      <c r="N56" s="10"/>
      <c r="O56" s="54"/>
      <c r="P56" s="10"/>
      <c r="Q56" s="10"/>
      <c r="R56" s="10"/>
      <c r="S56" s="10"/>
      <c r="T56" s="10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ht="15.75" customHeight="1">
      <c r="A57" s="10">
        <v>1</v>
      </c>
      <c r="B57" s="29" t="s">
        <v>224</v>
      </c>
      <c r="C57" s="29"/>
      <c r="D57" s="29">
        <v>1000</v>
      </c>
      <c r="E57" s="29"/>
      <c r="F57" s="29"/>
      <c r="G57" s="66"/>
      <c r="H57" s="29"/>
      <c r="I57" s="29">
        <v>3000</v>
      </c>
      <c r="J57" s="74"/>
      <c r="K57" s="74"/>
      <c r="L57" s="338"/>
      <c r="M57" s="338"/>
      <c r="N57" s="29"/>
      <c r="O57" s="30"/>
      <c r="P57" s="30"/>
      <c r="Q57" s="29">
        <v>4000</v>
      </c>
      <c r="R57" s="29"/>
      <c r="S57" s="29"/>
      <c r="T57" s="10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ht="15.75" customHeight="1">
      <c r="A58" s="16">
        <v>2</v>
      </c>
      <c r="B58" s="29" t="s">
        <v>163</v>
      </c>
      <c r="C58" s="29"/>
      <c r="D58" s="29"/>
      <c r="E58" s="29"/>
      <c r="F58" s="29"/>
      <c r="G58" s="66"/>
      <c r="H58" s="29"/>
      <c r="I58" s="29"/>
      <c r="J58" s="74">
        <v>1000</v>
      </c>
      <c r="K58" s="74"/>
      <c r="L58" s="338"/>
      <c r="M58" s="338"/>
      <c r="N58" s="29"/>
      <c r="O58" s="30"/>
      <c r="P58" s="30"/>
      <c r="Q58" s="29">
        <v>1000</v>
      </c>
      <c r="R58" s="29"/>
      <c r="S58" s="29"/>
      <c r="T58" s="10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 spans="1:34" ht="15.75" customHeight="1">
      <c r="A59" s="29"/>
      <c r="B59" s="29"/>
      <c r="C59" s="29"/>
      <c r="D59" s="29"/>
      <c r="E59" s="29"/>
      <c r="F59" s="29"/>
      <c r="G59" s="66"/>
      <c r="H59" s="29"/>
      <c r="I59" s="29"/>
      <c r="J59" s="74"/>
      <c r="K59" s="74"/>
      <c r="L59" s="338"/>
      <c r="M59" s="338"/>
      <c r="N59" s="29"/>
      <c r="O59" s="30"/>
      <c r="P59" s="30"/>
      <c r="Q59" s="29"/>
      <c r="R59" s="29"/>
      <c r="S59" s="29"/>
      <c r="T59" s="29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ht="15.75" customHeight="1">
      <c r="A60" s="29"/>
      <c r="B60" s="29"/>
      <c r="C60" s="29"/>
      <c r="D60" s="29"/>
      <c r="E60" s="29"/>
      <c r="F60" s="29"/>
      <c r="G60" s="66"/>
      <c r="H60" s="29"/>
      <c r="I60" s="29"/>
      <c r="J60" s="74"/>
      <c r="K60" s="74"/>
      <c r="L60" s="338"/>
      <c r="M60" s="338"/>
      <c r="N60" s="29"/>
      <c r="O60" s="30"/>
      <c r="P60" s="30"/>
      <c r="Q60" s="29"/>
      <c r="R60" s="29"/>
      <c r="S60" s="29"/>
      <c r="T60" s="29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ht="15.75" customHeight="1">
      <c r="A61" s="29"/>
      <c r="B61" s="29"/>
      <c r="C61" s="29"/>
      <c r="D61" s="29"/>
      <c r="E61" s="29"/>
      <c r="F61" s="29"/>
      <c r="G61" s="66"/>
      <c r="H61" s="29"/>
      <c r="I61" s="29"/>
      <c r="J61" s="74"/>
      <c r="K61" s="74"/>
      <c r="L61" s="338"/>
      <c r="M61" s="338"/>
      <c r="N61" s="29"/>
      <c r="O61" s="30"/>
      <c r="P61" s="30"/>
      <c r="Q61" s="29"/>
      <c r="R61" s="29"/>
      <c r="S61" s="29"/>
      <c r="T61" s="29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ht="15.75" customHeight="1">
      <c r="A62" s="31"/>
      <c r="B62" s="33"/>
      <c r="C62" s="33"/>
      <c r="D62" s="33">
        <v>1000</v>
      </c>
      <c r="E62" s="33">
        <f>SUM(E57:E61)</f>
        <v>0</v>
      </c>
      <c r="F62" s="33"/>
      <c r="G62" s="34"/>
      <c r="H62" s="33"/>
      <c r="I62" s="33">
        <f t="shared" ref="I62:J62" si="13">SUM(I57:I61)</f>
        <v>3000</v>
      </c>
      <c r="J62" s="100">
        <f t="shared" si="13"/>
        <v>1000</v>
      </c>
      <c r="K62" s="100"/>
      <c r="L62" s="100"/>
      <c r="M62" s="100"/>
      <c r="N62" s="33">
        <f>SUM(N57:N61)</f>
        <v>0</v>
      </c>
      <c r="O62" s="33"/>
      <c r="P62" s="33"/>
      <c r="Q62" s="33">
        <f>SUM(Q57:Q61)</f>
        <v>5000</v>
      </c>
      <c r="R62" s="33"/>
      <c r="S62" s="69">
        <f>B55-R62+Q62</f>
        <v>33318</v>
      </c>
      <c r="T62" s="29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 spans="1:34" ht="15.75" customHeight="1">
      <c r="A63" s="56"/>
      <c r="B63" s="123"/>
      <c r="C63" s="123"/>
      <c r="D63" s="123"/>
      <c r="E63" s="123"/>
      <c r="F63" s="123"/>
      <c r="G63" s="138"/>
      <c r="H63" s="123"/>
      <c r="I63" s="123"/>
      <c r="J63" s="139"/>
      <c r="K63" s="244"/>
      <c r="L63" s="339"/>
      <c r="M63" s="339"/>
      <c r="N63" s="123"/>
      <c r="O63" s="123"/>
      <c r="P63" s="123"/>
      <c r="Q63" s="58"/>
      <c r="R63" s="33"/>
      <c r="S63" s="145"/>
      <c r="T63" s="67"/>
      <c r="U63" s="67"/>
      <c r="V63" s="67"/>
    </row>
    <row r="64" spans="1:34" ht="15.75" customHeight="1">
      <c r="A64" s="311" t="s">
        <v>388</v>
      </c>
      <c r="B64" s="312"/>
      <c r="C64" s="312"/>
      <c r="D64" s="312"/>
      <c r="E64" s="312"/>
      <c r="F64" s="312"/>
      <c r="G64" s="312"/>
      <c r="H64" s="312"/>
      <c r="I64" s="312"/>
      <c r="J64" s="312"/>
      <c r="K64" s="312"/>
      <c r="L64" s="333"/>
      <c r="M64" s="333"/>
      <c r="N64" s="312"/>
      <c r="O64" s="312"/>
      <c r="P64" s="312"/>
      <c r="Q64" s="313"/>
      <c r="R64" s="33"/>
      <c r="S64" s="40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5.75" customHeight="1">
      <c r="A65" s="2" t="s">
        <v>1</v>
      </c>
      <c r="B65" s="3" t="s">
        <v>2</v>
      </c>
      <c r="C65" s="3" t="s">
        <v>3</v>
      </c>
      <c r="D65" s="3" t="s">
        <v>36</v>
      </c>
      <c r="E65" s="3" t="s">
        <v>182</v>
      </c>
      <c r="F65" s="4" t="s">
        <v>109</v>
      </c>
      <c r="G65" s="5"/>
      <c r="H65" s="6" t="s">
        <v>6</v>
      </c>
      <c r="I65" s="3" t="s">
        <v>7</v>
      </c>
      <c r="J65" s="3" t="s">
        <v>8</v>
      </c>
      <c r="K65" s="3" t="s">
        <v>8</v>
      </c>
      <c r="L65" s="3"/>
      <c r="M65" s="3"/>
      <c r="N65" s="3" t="s">
        <v>9</v>
      </c>
      <c r="O65" s="3" t="s">
        <v>10</v>
      </c>
      <c r="P65" s="3"/>
      <c r="Q65" s="7" t="s">
        <v>11</v>
      </c>
      <c r="R65" s="8" t="s">
        <v>12</v>
      </c>
      <c r="S65" s="40" t="s">
        <v>13</v>
      </c>
      <c r="T65" s="10" t="s">
        <v>14</v>
      </c>
    </row>
    <row r="66" spans="1:34" ht="15.75" customHeight="1">
      <c r="A66" s="10"/>
      <c r="B66" s="12">
        <v>33318</v>
      </c>
      <c r="C66" s="10"/>
      <c r="D66" s="10"/>
      <c r="E66" s="10"/>
      <c r="F66" s="10"/>
      <c r="G66" s="10"/>
      <c r="H66" s="10"/>
      <c r="I66" s="10"/>
      <c r="J66" s="14"/>
      <c r="K66" s="10"/>
      <c r="L66" s="10"/>
      <c r="M66" s="10"/>
      <c r="N66" s="10"/>
      <c r="O66" s="10"/>
      <c r="P66" s="320"/>
      <c r="Q66" s="315"/>
      <c r="R66" s="315"/>
      <c r="S66" s="315"/>
      <c r="T66" s="316"/>
    </row>
    <row r="67" spans="1:34" ht="15.75" customHeight="1">
      <c r="A67" s="16"/>
      <c r="B67" s="314" t="s">
        <v>16</v>
      </c>
      <c r="C67" s="315"/>
      <c r="D67" s="315"/>
      <c r="E67" s="315"/>
      <c r="F67" s="316"/>
      <c r="G67" s="10"/>
      <c r="H67" s="10"/>
      <c r="I67" s="10"/>
      <c r="J67" s="53"/>
      <c r="K67" s="10"/>
      <c r="L67" s="10"/>
      <c r="M67" s="10"/>
      <c r="N67" s="10"/>
      <c r="O67" s="10"/>
      <c r="P67" s="10"/>
      <c r="Q67" s="10"/>
      <c r="R67" s="10"/>
      <c r="S67" s="15"/>
      <c r="T67" s="10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5.75" customHeight="1">
      <c r="A68" s="10">
        <v>1</v>
      </c>
      <c r="B68" s="20"/>
      <c r="C68" s="29"/>
      <c r="D68" s="29"/>
      <c r="E68" s="29">
        <v>3000</v>
      </c>
      <c r="F68" s="29"/>
      <c r="G68" s="77"/>
      <c r="H68" s="29"/>
      <c r="I68" s="29"/>
      <c r="J68" s="25"/>
      <c r="K68" s="24"/>
      <c r="L68" s="24"/>
      <c r="M68" s="24"/>
      <c r="N68" s="24"/>
      <c r="O68" s="29"/>
      <c r="P68" s="30"/>
      <c r="Q68" s="29">
        <v>3000</v>
      </c>
      <c r="R68" s="16"/>
      <c r="S68" s="55"/>
      <c r="T68" s="16"/>
    </row>
    <row r="69" spans="1:34" ht="15.75" customHeight="1">
      <c r="A69" s="29">
        <v>2</v>
      </c>
      <c r="B69" s="20"/>
      <c r="C69" s="29"/>
      <c r="D69" s="29"/>
      <c r="E69" s="29">
        <v>10000</v>
      </c>
      <c r="F69" s="29"/>
      <c r="G69" s="77"/>
      <c r="H69" s="29"/>
      <c r="I69" s="29"/>
      <c r="J69" s="68"/>
      <c r="K69" s="29"/>
      <c r="L69" s="329"/>
      <c r="M69" s="329"/>
      <c r="N69" s="29"/>
      <c r="O69" s="10"/>
      <c r="P69" s="54"/>
      <c r="Q69" s="10">
        <v>10000</v>
      </c>
      <c r="R69" s="10">
        <v>17400</v>
      </c>
      <c r="S69" s="15" t="s">
        <v>212</v>
      </c>
      <c r="T69" s="10"/>
    </row>
    <row r="70" spans="1:34" ht="15.75" customHeight="1">
      <c r="A70" s="29">
        <v>3</v>
      </c>
      <c r="B70" s="10"/>
      <c r="C70" s="10"/>
      <c r="D70" s="10"/>
      <c r="E70" s="10">
        <v>1000</v>
      </c>
      <c r="F70" s="10"/>
      <c r="G70" s="75"/>
      <c r="H70" s="10"/>
      <c r="I70" s="10"/>
      <c r="J70" s="47"/>
      <c r="K70" s="10"/>
      <c r="L70" s="10"/>
      <c r="M70" s="10"/>
      <c r="N70" s="10"/>
      <c r="O70" s="10"/>
      <c r="P70" s="54"/>
      <c r="Q70" s="10">
        <v>1000</v>
      </c>
      <c r="R70" s="29"/>
      <c r="S70" s="63"/>
      <c r="T70" s="10"/>
    </row>
    <row r="71" spans="1:34" ht="15.75" customHeight="1">
      <c r="A71" s="10">
        <v>4</v>
      </c>
      <c r="B71" s="29"/>
      <c r="C71" s="29"/>
      <c r="D71" s="29"/>
      <c r="E71" s="29">
        <v>14000</v>
      </c>
      <c r="F71" s="66"/>
      <c r="G71" s="77"/>
      <c r="H71" s="29"/>
      <c r="I71" s="29"/>
      <c r="J71" s="68"/>
      <c r="K71" s="29"/>
      <c r="L71" s="329"/>
      <c r="M71" s="329"/>
      <c r="N71" s="29"/>
      <c r="O71" s="29"/>
      <c r="P71" s="30"/>
      <c r="Q71" s="29">
        <v>14000</v>
      </c>
      <c r="R71" s="29"/>
      <c r="S71" s="63"/>
      <c r="T71" s="29"/>
    </row>
    <row r="72" spans="1:34" ht="15.75" customHeight="1">
      <c r="A72" s="29">
        <v>5</v>
      </c>
      <c r="B72" s="29"/>
      <c r="C72" s="21"/>
      <c r="D72" s="21"/>
      <c r="E72" s="22">
        <v>1000</v>
      </c>
      <c r="F72" s="22"/>
      <c r="G72" s="77"/>
      <c r="H72" s="24"/>
      <c r="I72" s="24"/>
      <c r="J72" s="25"/>
      <c r="K72" s="24"/>
      <c r="L72" s="24"/>
      <c r="M72" s="24"/>
      <c r="N72" s="24"/>
      <c r="O72" s="24"/>
      <c r="P72" s="28"/>
      <c r="Q72" s="24">
        <v>1000</v>
      </c>
      <c r="R72" s="29"/>
      <c r="S72" s="63"/>
      <c r="T72" s="29"/>
    </row>
    <row r="73" spans="1:34" ht="15.75" customHeight="1">
      <c r="A73" s="29">
        <v>6</v>
      </c>
      <c r="B73" s="29"/>
      <c r="C73" s="29"/>
      <c r="D73" s="10"/>
      <c r="E73" s="10"/>
      <c r="F73" s="29"/>
      <c r="G73" s="75"/>
      <c r="H73" s="10"/>
      <c r="I73" s="10"/>
      <c r="J73" s="68"/>
      <c r="K73" s="79"/>
      <c r="L73" s="340"/>
      <c r="M73" s="340"/>
      <c r="N73" s="29"/>
      <c r="O73" s="29"/>
      <c r="P73" s="54"/>
      <c r="Q73" s="29"/>
      <c r="R73" s="29"/>
      <c r="S73" s="63"/>
      <c r="T73" s="29"/>
    </row>
    <row r="74" spans="1:34" ht="15.75" customHeight="1">
      <c r="A74" s="29"/>
      <c r="B74" s="29"/>
      <c r="C74" s="29"/>
      <c r="D74" s="29"/>
      <c r="E74" s="29"/>
      <c r="F74" s="66"/>
      <c r="G74" s="66"/>
      <c r="H74" s="29"/>
      <c r="I74" s="29"/>
      <c r="J74" s="68"/>
      <c r="K74" s="29"/>
      <c r="L74" s="329"/>
      <c r="M74" s="329"/>
      <c r="N74" s="29"/>
      <c r="O74" s="29"/>
      <c r="P74" s="29"/>
      <c r="Q74" s="29"/>
      <c r="R74" s="29"/>
      <c r="S74" s="63"/>
      <c r="T74" s="29"/>
    </row>
    <row r="75" spans="1:34" ht="15.75" customHeight="1">
      <c r="A75" s="31"/>
      <c r="B75" s="33"/>
      <c r="C75" s="33">
        <f t="shared" ref="C75:D75" si="14">SUM(C67:C74)</f>
        <v>0</v>
      </c>
      <c r="D75" s="33">
        <f t="shared" si="14"/>
        <v>0</v>
      </c>
      <c r="E75" s="33">
        <f>SUM(E68:E74)</f>
        <v>29000</v>
      </c>
      <c r="F75" s="34">
        <f>SUM(F67:F74)</f>
        <v>0</v>
      </c>
      <c r="G75" s="34">
        <f>SUM(G68:G74)</f>
        <v>0</v>
      </c>
      <c r="H75" s="33"/>
      <c r="I75" s="33">
        <f t="shared" ref="I75:J75" si="15">SUM(I67:I74)</f>
        <v>0</v>
      </c>
      <c r="J75" s="35">
        <f t="shared" si="15"/>
        <v>0</v>
      </c>
      <c r="K75" s="33"/>
      <c r="L75" s="33"/>
      <c r="M75" s="33"/>
      <c r="N75" s="33">
        <f t="shared" ref="N75:O75" si="16">SUM(N67:N74)</f>
        <v>0</v>
      </c>
      <c r="O75" s="33">
        <f t="shared" si="16"/>
        <v>0</v>
      </c>
      <c r="P75" s="33"/>
      <c r="Q75" s="33">
        <f>SUM(Q68:Q74)</f>
        <v>29000</v>
      </c>
      <c r="R75" s="33"/>
      <c r="S75" s="51">
        <f>B66+Q75-R69</f>
        <v>44918</v>
      </c>
      <c r="T75" s="3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</row>
    <row r="76" spans="1:34" ht="15.75" customHeight="1">
      <c r="A76" s="311" t="s">
        <v>389</v>
      </c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33"/>
      <c r="M76" s="333"/>
      <c r="N76" s="312"/>
      <c r="O76" s="312"/>
      <c r="P76" s="312"/>
      <c r="Q76" s="313"/>
      <c r="R76" s="33"/>
      <c r="S76" s="72"/>
      <c r="T76" s="73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 spans="1:34" ht="15.75" customHeight="1">
      <c r="A77" s="2" t="s">
        <v>1</v>
      </c>
      <c r="B77" s="3" t="s">
        <v>2</v>
      </c>
      <c r="C77" s="3" t="s">
        <v>3</v>
      </c>
      <c r="D77" s="3" t="s">
        <v>36</v>
      </c>
      <c r="E77" s="3" t="s">
        <v>182</v>
      </c>
      <c r="F77" s="4" t="s">
        <v>109</v>
      </c>
      <c r="G77" s="5" t="s">
        <v>5</v>
      </c>
      <c r="H77" s="6" t="s">
        <v>6</v>
      </c>
      <c r="I77" s="3" t="s">
        <v>7</v>
      </c>
      <c r="J77" s="3" t="s">
        <v>8</v>
      </c>
      <c r="K77" s="3" t="s">
        <v>8</v>
      </c>
      <c r="L77" s="3"/>
      <c r="M77" s="3"/>
      <c r="N77" s="3" t="s">
        <v>9</v>
      </c>
      <c r="O77" s="3" t="s">
        <v>10</v>
      </c>
      <c r="P77" s="3"/>
      <c r="Q77" s="7" t="s">
        <v>11</v>
      </c>
      <c r="R77" s="8" t="s">
        <v>12</v>
      </c>
      <c r="S77" s="40" t="s">
        <v>13</v>
      </c>
      <c r="T77" s="10" t="s">
        <v>14</v>
      </c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 spans="1:34" ht="15.75" customHeight="1">
      <c r="A78" s="10"/>
      <c r="B78" s="12">
        <v>44918</v>
      </c>
      <c r="C78" s="10"/>
      <c r="D78" s="10"/>
      <c r="E78" s="10"/>
      <c r="F78" s="10"/>
      <c r="G78" s="10"/>
      <c r="H78" s="10"/>
      <c r="I78" s="10"/>
      <c r="J78" s="14" t="s">
        <v>15</v>
      </c>
      <c r="K78" s="53"/>
      <c r="L78" s="53"/>
      <c r="M78" s="53"/>
      <c r="N78" s="10"/>
      <c r="O78" s="10"/>
      <c r="P78" s="314"/>
      <c r="Q78" s="315"/>
      <c r="R78" s="315"/>
      <c r="S78" s="315"/>
      <c r="T78" s="316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 spans="1:34" ht="15.75" customHeight="1">
      <c r="A79" s="10"/>
      <c r="B79" s="314" t="s">
        <v>16</v>
      </c>
      <c r="C79" s="315"/>
      <c r="D79" s="315"/>
      <c r="E79" s="315"/>
      <c r="F79" s="316"/>
      <c r="G79" s="10"/>
      <c r="H79" s="10"/>
      <c r="I79" s="10"/>
      <c r="J79" s="53"/>
      <c r="K79" s="10"/>
      <c r="L79" s="10"/>
      <c r="M79" s="10"/>
      <c r="N79" s="10"/>
      <c r="O79" s="10"/>
      <c r="P79" s="10"/>
      <c r="Q79" s="10"/>
      <c r="R79" s="10"/>
      <c r="S79" s="15"/>
      <c r="T79" s="10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 spans="1:34" ht="15.75" customHeight="1">
      <c r="A80" s="10"/>
      <c r="B80" s="70"/>
      <c r="C80" s="70"/>
      <c r="D80" s="70"/>
      <c r="E80" s="70"/>
      <c r="F80" s="70"/>
      <c r="G80" s="10"/>
      <c r="H80" s="10"/>
      <c r="I80" s="10"/>
      <c r="J80" s="53"/>
      <c r="K80" s="10"/>
      <c r="L80" s="10"/>
      <c r="M80" s="10"/>
      <c r="N80" s="10"/>
      <c r="O80" s="10"/>
      <c r="P80" s="10"/>
      <c r="Q80" s="10"/>
      <c r="R80" s="10"/>
      <c r="S80" s="15"/>
      <c r="T80" s="10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 spans="1:34" ht="15.75" customHeight="1">
      <c r="A81" s="10">
        <v>1</v>
      </c>
      <c r="B81" s="16" t="s">
        <v>163</v>
      </c>
      <c r="C81" s="10"/>
      <c r="D81" s="10"/>
      <c r="E81" s="10"/>
      <c r="F81" s="41"/>
      <c r="G81" s="13"/>
      <c r="H81" s="10"/>
      <c r="I81" s="10"/>
      <c r="J81" s="41">
        <v>1000</v>
      </c>
      <c r="K81" s="53"/>
      <c r="L81" s="53"/>
      <c r="M81" s="53"/>
      <c r="N81" s="10"/>
      <c r="O81" s="71"/>
      <c r="P81" s="71"/>
      <c r="Q81" s="55">
        <f>SUM(D81:P81)</f>
        <v>1000</v>
      </c>
      <c r="R81" s="16"/>
      <c r="S81" s="55"/>
      <c r="T81" s="16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 spans="1:34" ht="15.75" customHeight="1">
      <c r="A82" s="16">
        <v>2</v>
      </c>
      <c r="B82" s="10" t="s">
        <v>287</v>
      </c>
      <c r="C82" s="10"/>
      <c r="D82" s="10"/>
      <c r="E82" s="10"/>
      <c r="F82" s="41"/>
      <c r="G82" s="13"/>
      <c r="H82" s="10"/>
      <c r="I82" s="10"/>
      <c r="J82" s="41">
        <v>1300</v>
      </c>
      <c r="K82" s="53"/>
      <c r="L82" s="53"/>
      <c r="M82" s="53"/>
      <c r="N82" s="10"/>
      <c r="O82" s="71"/>
      <c r="P82" s="71"/>
      <c r="Q82" s="55">
        <v>1350</v>
      </c>
      <c r="R82" s="16">
        <v>49880</v>
      </c>
      <c r="S82" s="55" t="s">
        <v>390</v>
      </c>
      <c r="T82" s="16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 spans="1:34" ht="15.75" customHeight="1">
      <c r="A83" s="10">
        <v>3</v>
      </c>
      <c r="B83" s="29" t="s">
        <v>391</v>
      </c>
      <c r="C83" s="21"/>
      <c r="D83" s="21">
        <v>2000</v>
      </c>
      <c r="E83" s="22"/>
      <c r="F83" s="22"/>
      <c r="G83" s="242"/>
      <c r="H83" s="24"/>
      <c r="I83" s="24">
        <v>3000</v>
      </c>
      <c r="J83" s="25"/>
      <c r="K83" s="24"/>
      <c r="L83" s="24"/>
      <c r="M83" s="24"/>
      <c r="N83" s="24"/>
      <c r="O83" s="24"/>
      <c r="P83" s="28"/>
      <c r="Q83" s="10">
        <v>5000</v>
      </c>
      <c r="R83" s="10"/>
      <c r="S83" s="15"/>
      <c r="T83" s="10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 spans="1:34" ht="15.75" customHeight="1">
      <c r="A84" s="10">
        <v>4</v>
      </c>
      <c r="B84" s="10"/>
      <c r="C84" s="29"/>
      <c r="D84" s="29"/>
      <c r="E84" s="29"/>
      <c r="F84" s="66"/>
      <c r="G84" s="66"/>
      <c r="H84" s="29"/>
      <c r="I84" s="29"/>
      <c r="J84" s="68"/>
      <c r="K84" s="78"/>
      <c r="L84" s="341"/>
      <c r="M84" s="341"/>
      <c r="N84" s="29"/>
      <c r="O84" s="10"/>
      <c r="P84" s="54"/>
      <c r="Q84" s="24"/>
      <c r="R84" s="10"/>
      <c r="S84" s="15"/>
      <c r="T84" s="10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 spans="1:34" ht="15.75" customHeight="1">
      <c r="A85" s="29">
        <v>5</v>
      </c>
      <c r="B85" s="10"/>
      <c r="C85" s="24"/>
      <c r="D85" s="24"/>
      <c r="E85" s="10"/>
      <c r="F85" s="13"/>
      <c r="G85" s="13"/>
      <c r="H85" s="10"/>
      <c r="I85" s="10"/>
      <c r="J85" s="68"/>
      <c r="K85" s="29"/>
      <c r="L85" s="329"/>
      <c r="M85" s="329"/>
      <c r="N85" s="29"/>
      <c r="O85" s="29"/>
      <c r="P85" s="30"/>
      <c r="Q85" s="29"/>
      <c r="R85" s="10"/>
      <c r="S85" s="15"/>
      <c r="T85" s="10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 spans="1:34" ht="15.75" customHeight="1">
      <c r="A86" s="29">
        <v>6</v>
      </c>
      <c r="B86" s="29"/>
      <c r="C86" s="90"/>
      <c r="D86" s="90"/>
      <c r="E86" s="29"/>
      <c r="F86" s="66"/>
      <c r="G86" s="66"/>
      <c r="H86" s="29"/>
      <c r="I86" s="29"/>
      <c r="J86" s="68"/>
      <c r="K86" s="29"/>
      <c r="L86" s="329"/>
      <c r="M86" s="329"/>
      <c r="N86" s="29"/>
      <c r="O86" s="29"/>
      <c r="P86" s="30"/>
      <c r="Q86" s="29"/>
      <c r="R86" s="29"/>
      <c r="S86" s="63"/>
      <c r="T86" s="29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 spans="1:34" ht="15.75" customHeight="1">
      <c r="A87" s="29">
        <v>7</v>
      </c>
      <c r="B87" s="29"/>
      <c r="C87" s="90"/>
      <c r="D87" s="90"/>
      <c r="E87" s="29"/>
      <c r="F87" s="66"/>
      <c r="G87" s="66"/>
      <c r="H87" s="29"/>
      <c r="I87" s="29"/>
      <c r="J87" s="68"/>
      <c r="K87" s="29"/>
      <c r="L87" s="329"/>
      <c r="M87" s="329"/>
      <c r="N87" s="29"/>
      <c r="O87" s="29"/>
      <c r="P87" s="30"/>
      <c r="Q87" s="29"/>
      <c r="R87" s="29"/>
      <c r="S87" s="63"/>
      <c r="T87" s="29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 spans="1:34" ht="15.75" customHeight="1">
      <c r="A88" s="29"/>
      <c r="B88" s="29"/>
      <c r="C88" s="90"/>
      <c r="D88" s="90"/>
      <c r="E88" s="29"/>
      <c r="F88" s="66"/>
      <c r="G88" s="66"/>
      <c r="H88" s="29"/>
      <c r="I88" s="29"/>
      <c r="J88" s="68"/>
      <c r="K88" s="29"/>
      <c r="L88" s="329"/>
      <c r="M88" s="329"/>
      <c r="N88" s="90"/>
      <c r="O88" s="29"/>
      <c r="P88" s="30"/>
      <c r="Q88" s="90"/>
      <c r="R88" s="29"/>
      <c r="S88" s="63"/>
      <c r="T88" s="29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 spans="1:34" ht="15.75" customHeight="1">
      <c r="A89" s="31"/>
      <c r="B89" s="33"/>
      <c r="C89" s="48">
        <f t="shared" ref="C89:G89" si="17">SUM(C81:C88)</f>
        <v>0</v>
      </c>
      <c r="D89" s="48">
        <f t="shared" si="17"/>
        <v>2000</v>
      </c>
      <c r="E89" s="33">
        <f t="shared" si="17"/>
        <v>0</v>
      </c>
      <c r="F89" s="34">
        <f t="shared" si="17"/>
        <v>0</v>
      </c>
      <c r="G89" s="34">
        <f t="shared" si="17"/>
        <v>0</v>
      </c>
      <c r="H89" s="33"/>
      <c r="I89" s="33">
        <f t="shared" ref="I89:N89" si="18">SUM(I81:I88)</f>
        <v>3000</v>
      </c>
      <c r="J89" s="35">
        <f t="shared" si="18"/>
        <v>2300</v>
      </c>
      <c r="K89" s="80">
        <f t="shared" si="18"/>
        <v>0</v>
      </c>
      <c r="L89" s="80"/>
      <c r="M89" s="80"/>
      <c r="N89" s="48">
        <f t="shared" si="18"/>
        <v>0</v>
      </c>
      <c r="O89" s="33"/>
      <c r="P89" s="37"/>
      <c r="Q89" s="48">
        <f>SUM(D89:P89)</f>
        <v>7300</v>
      </c>
      <c r="R89" s="33">
        <f>SUM(R81:R88)</f>
        <v>49880</v>
      </c>
      <c r="S89" s="51">
        <f>B78-R89+Q89</f>
        <v>2338</v>
      </c>
      <c r="T89" s="81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 spans="1:34" ht="15.75" customHeight="1">
      <c r="A90" s="317" t="s">
        <v>392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28"/>
      <c r="M90" s="328"/>
      <c r="N90" s="318"/>
      <c r="O90" s="318"/>
      <c r="P90" s="318"/>
      <c r="Q90" s="319"/>
      <c r="R90" s="33"/>
      <c r="S90" s="72"/>
      <c r="T90" s="73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 spans="1:34" ht="15.75" customHeight="1">
      <c r="A91" s="2" t="s">
        <v>1</v>
      </c>
      <c r="B91" s="3" t="s">
        <v>2</v>
      </c>
      <c r="C91" s="3" t="s">
        <v>3</v>
      </c>
      <c r="D91" s="3" t="s">
        <v>36</v>
      </c>
      <c r="E91" s="3" t="s">
        <v>228</v>
      </c>
      <c r="F91" s="4" t="s">
        <v>109</v>
      </c>
      <c r="G91" s="5" t="s">
        <v>5</v>
      </c>
      <c r="H91" s="6" t="s">
        <v>6</v>
      </c>
      <c r="I91" s="3" t="s">
        <v>7</v>
      </c>
      <c r="J91" s="3" t="s">
        <v>8</v>
      </c>
      <c r="K91" s="3" t="s">
        <v>8</v>
      </c>
      <c r="L91" s="3"/>
      <c r="M91" s="3"/>
      <c r="N91" s="3" t="s">
        <v>9</v>
      </c>
      <c r="O91" s="3" t="s">
        <v>10</v>
      </c>
      <c r="P91" s="3"/>
      <c r="Q91" s="7" t="s">
        <v>11</v>
      </c>
      <c r="R91" s="8" t="s">
        <v>12</v>
      </c>
      <c r="S91" s="40" t="s">
        <v>13</v>
      </c>
      <c r="T91" s="10" t="s">
        <v>14</v>
      </c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 spans="1:34" ht="15.75" customHeight="1">
      <c r="A92" s="10"/>
      <c r="B92" s="12">
        <v>2338</v>
      </c>
      <c r="C92" s="10"/>
      <c r="D92" s="10"/>
      <c r="E92" s="10"/>
      <c r="F92" s="10"/>
      <c r="G92" s="10"/>
      <c r="H92" s="10"/>
      <c r="I92" s="10"/>
      <c r="J92" s="14" t="s">
        <v>15</v>
      </c>
      <c r="K92" s="53"/>
      <c r="L92" s="53"/>
      <c r="M92" s="53"/>
      <c r="N92" s="10"/>
      <c r="O92" s="10"/>
      <c r="P92" s="314"/>
      <c r="Q92" s="315"/>
      <c r="R92" s="315"/>
      <c r="S92" s="315"/>
      <c r="T92" s="316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 spans="1:34" ht="15.75" customHeight="1">
      <c r="A93" s="10"/>
      <c r="B93" s="314" t="s">
        <v>229</v>
      </c>
      <c r="C93" s="315"/>
      <c r="D93" s="315"/>
      <c r="E93" s="315"/>
      <c r="F93" s="316"/>
      <c r="G93" s="10"/>
      <c r="H93" s="10"/>
      <c r="I93" s="10"/>
      <c r="J93" s="41"/>
      <c r="K93" s="10"/>
      <c r="L93" s="10"/>
      <c r="M93" s="10"/>
      <c r="N93" s="12"/>
      <c r="O93" s="12"/>
      <c r="P93" s="12"/>
      <c r="Q93" s="10"/>
      <c r="R93" s="10"/>
      <c r="S93" s="15"/>
      <c r="T93" s="10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 spans="1:34" ht="15.75" customHeight="1">
      <c r="A94" s="10"/>
      <c r="B94" s="70"/>
      <c r="C94" s="70"/>
      <c r="D94" s="70"/>
      <c r="E94" s="70"/>
      <c r="F94" s="70"/>
      <c r="G94" s="10"/>
      <c r="H94" s="10"/>
      <c r="I94" s="10"/>
      <c r="J94" s="41"/>
      <c r="K94" s="10"/>
      <c r="L94" s="10"/>
      <c r="M94" s="10"/>
      <c r="N94" s="12"/>
      <c r="O94" s="12"/>
      <c r="P94" s="12"/>
      <c r="Q94" s="10"/>
      <c r="R94" s="10"/>
      <c r="S94" s="15"/>
      <c r="T94" s="10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 spans="1:34" ht="15.75" customHeight="1">
      <c r="A95" s="10">
        <v>1</v>
      </c>
      <c r="B95" s="16"/>
      <c r="C95" s="10"/>
      <c r="D95" s="10"/>
      <c r="E95" s="10">
        <v>1000</v>
      </c>
      <c r="F95" s="41"/>
      <c r="G95" s="13"/>
      <c r="H95" s="10"/>
      <c r="I95" s="10"/>
      <c r="J95" s="41"/>
      <c r="K95" s="53"/>
      <c r="L95" s="53"/>
      <c r="M95" s="53"/>
      <c r="N95" s="10"/>
      <c r="O95" s="71"/>
      <c r="P95" s="71"/>
      <c r="Q95" s="55">
        <v>1000</v>
      </c>
      <c r="R95" s="10">
        <v>9300</v>
      </c>
      <c r="S95" s="15" t="s">
        <v>212</v>
      </c>
      <c r="T95" s="10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 spans="1:34" ht="15.75" customHeight="1">
      <c r="A96" s="16">
        <v>2</v>
      </c>
      <c r="B96" s="10"/>
      <c r="C96" s="10"/>
      <c r="D96" s="10"/>
      <c r="E96" s="10">
        <v>1000</v>
      </c>
      <c r="F96" s="41"/>
      <c r="G96" s="13"/>
      <c r="H96" s="10"/>
      <c r="I96" s="10"/>
      <c r="J96" s="41"/>
      <c r="K96" s="10"/>
      <c r="L96" s="10"/>
      <c r="M96" s="10"/>
      <c r="N96" s="10"/>
      <c r="O96" s="10"/>
      <c r="P96" s="121"/>
      <c r="Q96" s="10">
        <v>1000</v>
      </c>
      <c r="R96" s="16"/>
      <c r="S96" s="55"/>
      <c r="T96" s="16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 spans="1:34" ht="15.75" customHeight="1">
      <c r="A97" s="10">
        <v>3</v>
      </c>
      <c r="B97" s="29"/>
      <c r="C97" s="10"/>
      <c r="D97" s="10"/>
      <c r="E97" s="10">
        <v>500</v>
      </c>
      <c r="F97" s="10"/>
      <c r="G97" s="13"/>
      <c r="H97" s="10"/>
      <c r="I97" s="10"/>
      <c r="J97" s="41"/>
      <c r="K97" s="10"/>
      <c r="L97" s="10"/>
      <c r="M97" s="10"/>
      <c r="N97" s="75"/>
      <c r="O97" s="10"/>
      <c r="P97" s="54"/>
      <c r="Q97" s="29">
        <v>500</v>
      </c>
      <c r="R97" s="10"/>
      <c r="S97" s="15"/>
      <c r="T97" s="10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 spans="1:34" ht="15.75" customHeight="1">
      <c r="A98" s="10">
        <v>4</v>
      </c>
      <c r="B98" s="10"/>
      <c r="C98" s="29"/>
      <c r="D98" s="29"/>
      <c r="E98" s="29">
        <v>1000</v>
      </c>
      <c r="F98" s="66"/>
      <c r="G98" s="66"/>
      <c r="H98" s="29"/>
      <c r="I98" s="29"/>
      <c r="J98" s="68"/>
      <c r="K98" s="78"/>
      <c r="L98" s="341"/>
      <c r="M98" s="341"/>
      <c r="N98" s="29"/>
      <c r="O98" s="10"/>
      <c r="P98" s="54"/>
      <c r="Q98" s="24">
        <v>1000</v>
      </c>
      <c r="R98" s="10"/>
      <c r="S98" s="15"/>
      <c r="T98" s="10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 spans="1:34" ht="15.75" customHeight="1">
      <c r="A99" s="29">
        <v>5</v>
      </c>
      <c r="B99" s="10"/>
      <c r="C99" s="24"/>
      <c r="D99" s="24"/>
      <c r="E99" s="10">
        <v>1000</v>
      </c>
      <c r="F99" s="13"/>
      <c r="G99" s="13"/>
      <c r="H99" s="10"/>
      <c r="I99" s="10"/>
      <c r="J99" s="68"/>
      <c r="K99" s="29"/>
      <c r="L99" s="329"/>
      <c r="M99" s="329"/>
      <c r="N99" s="29"/>
      <c r="O99" s="29"/>
      <c r="P99" s="30"/>
      <c r="Q99" s="29">
        <v>1000</v>
      </c>
      <c r="R99" s="10"/>
      <c r="S99" s="15"/>
      <c r="T99" s="10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 spans="1:34" ht="15.75" customHeight="1">
      <c r="A100" s="29">
        <v>6</v>
      </c>
      <c r="B100" s="29"/>
      <c r="C100" s="90"/>
      <c r="D100" s="90"/>
      <c r="E100" s="29">
        <v>1000</v>
      </c>
      <c r="F100" s="66"/>
      <c r="G100" s="66"/>
      <c r="H100" s="29"/>
      <c r="I100" s="29"/>
      <c r="J100" s="68"/>
      <c r="K100" s="29"/>
      <c r="L100" s="329"/>
      <c r="M100" s="329"/>
      <c r="N100" s="29"/>
      <c r="O100" s="29"/>
      <c r="P100" s="30"/>
      <c r="Q100" s="29">
        <v>1000</v>
      </c>
      <c r="R100" s="29"/>
      <c r="S100" s="63"/>
      <c r="T100" s="29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 spans="1:34" ht="15.75" customHeight="1">
      <c r="A101" s="29">
        <v>7</v>
      </c>
      <c r="B101" s="29"/>
      <c r="C101" s="90"/>
      <c r="D101" s="90"/>
      <c r="E101" s="29">
        <v>1000</v>
      </c>
      <c r="F101" s="66"/>
      <c r="G101" s="66"/>
      <c r="H101" s="29"/>
      <c r="I101" s="29"/>
      <c r="J101" s="68"/>
      <c r="K101" s="29"/>
      <c r="L101" s="329"/>
      <c r="M101" s="329"/>
      <c r="N101" s="29"/>
      <c r="O101" s="29"/>
      <c r="P101" s="30"/>
      <c r="Q101" s="29">
        <v>1000</v>
      </c>
      <c r="R101" s="29"/>
      <c r="S101" s="63"/>
      <c r="T101" s="29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 spans="1:34" ht="15.75" customHeight="1">
      <c r="A102" s="29">
        <v>8</v>
      </c>
      <c r="B102" s="29"/>
      <c r="C102" s="90"/>
      <c r="D102" s="90"/>
      <c r="E102" s="29">
        <v>1000</v>
      </c>
      <c r="F102" s="66"/>
      <c r="G102" s="66"/>
      <c r="H102" s="29"/>
      <c r="I102" s="29"/>
      <c r="J102" s="68"/>
      <c r="K102" s="29"/>
      <c r="L102" s="329"/>
      <c r="M102" s="329"/>
      <c r="N102" s="29"/>
      <c r="O102" s="29"/>
      <c r="P102" s="30"/>
      <c r="Q102" s="29">
        <v>1000</v>
      </c>
      <c r="R102" s="29"/>
      <c r="S102" s="63"/>
      <c r="T102" s="29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 spans="1:34" ht="15.75" customHeight="1">
      <c r="A103" s="29">
        <v>9</v>
      </c>
      <c r="B103" s="29"/>
      <c r="C103" s="90"/>
      <c r="D103" s="90"/>
      <c r="E103" s="29">
        <v>1000</v>
      </c>
      <c r="F103" s="66"/>
      <c r="G103" s="66"/>
      <c r="H103" s="29"/>
      <c r="I103" s="29"/>
      <c r="J103" s="68"/>
      <c r="K103" s="29"/>
      <c r="L103" s="329"/>
      <c r="M103" s="329"/>
      <c r="N103" s="29"/>
      <c r="O103" s="29"/>
      <c r="P103" s="30"/>
      <c r="Q103" s="29">
        <v>1000</v>
      </c>
      <c r="R103" s="29"/>
      <c r="S103" s="63"/>
      <c r="T103" s="29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 spans="1:34" ht="15.75" customHeight="1">
      <c r="A104" s="29">
        <v>10</v>
      </c>
      <c r="B104" s="29"/>
      <c r="C104" s="90"/>
      <c r="D104" s="90"/>
      <c r="E104" s="29">
        <v>1000</v>
      </c>
      <c r="F104" s="66"/>
      <c r="G104" s="66"/>
      <c r="H104" s="29"/>
      <c r="I104" s="29"/>
      <c r="J104" s="68"/>
      <c r="K104" s="29"/>
      <c r="L104" s="329"/>
      <c r="M104" s="329"/>
      <c r="N104" s="29"/>
      <c r="O104" s="29"/>
      <c r="P104" s="30"/>
      <c r="Q104" s="29">
        <v>1000</v>
      </c>
      <c r="R104" s="29"/>
      <c r="S104" s="63"/>
      <c r="T104" s="29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 spans="1:34" ht="15.75" customHeight="1">
      <c r="A105" s="29">
        <v>11</v>
      </c>
      <c r="B105" s="29"/>
      <c r="C105" s="90"/>
      <c r="D105" s="90"/>
      <c r="E105" s="29">
        <v>1000</v>
      </c>
      <c r="F105" s="66"/>
      <c r="G105" s="66"/>
      <c r="H105" s="29"/>
      <c r="I105" s="29"/>
      <c r="J105" s="68"/>
      <c r="K105" s="29"/>
      <c r="L105" s="329"/>
      <c r="M105" s="329"/>
      <c r="N105" s="29"/>
      <c r="O105" s="29"/>
      <c r="P105" s="30"/>
      <c r="Q105" s="29">
        <v>1000</v>
      </c>
      <c r="R105" s="29"/>
      <c r="S105" s="63"/>
      <c r="T105" s="29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 spans="1:34" ht="15.75" customHeight="1">
      <c r="A106" s="29">
        <v>12</v>
      </c>
      <c r="B106" s="29"/>
      <c r="C106" s="90"/>
      <c r="D106" s="90"/>
      <c r="E106" s="29">
        <v>1000</v>
      </c>
      <c r="F106" s="66"/>
      <c r="G106" s="66"/>
      <c r="H106" s="29"/>
      <c r="I106" s="29"/>
      <c r="J106" s="68"/>
      <c r="K106" s="29"/>
      <c r="L106" s="329"/>
      <c r="M106" s="329"/>
      <c r="N106" s="29"/>
      <c r="O106" s="29"/>
      <c r="P106" s="30"/>
      <c r="Q106" s="29">
        <v>1000</v>
      </c>
      <c r="R106" s="29"/>
      <c r="S106" s="63"/>
      <c r="T106" s="29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 spans="1:34" ht="15.75" customHeight="1">
      <c r="A107" s="29">
        <v>13</v>
      </c>
      <c r="B107" s="29"/>
      <c r="C107" s="90"/>
      <c r="D107" s="90"/>
      <c r="E107" s="29">
        <v>1000</v>
      </c>
      <c r="F107" s="66"/>
      <c r="G107" s="66"/>
      <c r="H107" s="29"/>
      <c r="I107" s="29"/>
      <c r="J107" s="68"/>
      <c r="K107" s="29"/>
      <c r="L107" s="329"/>
      <c r="M107" s="329"/>
      <c r="N107" s="29"/>
      <c r="O107" s="29"/>
      <c r="P107" s="30"/>
      <c r="Q107" s="29">
        <v>1000</v>
      </c>
      <c r="R107" s="29"/>
      <c r="S107" s="63"/>
      <c r="T107" s="29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 spans="1:34" ht="15.75" customHeight="1">
      <c r="A108" s="29">
        <v>14</v>
      </c>
      <c r="B108" s="29"/>
      <c r="C108" s="90"/>
      <c r="D108" s="90"/>
      <c r="E108" s="29">
        <v>1000</v>
      </c>
      <c r="F108" s="66"/>
      <c r="G108" s="66"/>
      <c r="H108" s="29"/>
      <c r="I108" s="29"/>
      <c r="J108" s="68"/>
      <c r="K108" s="29"/>
      <c r="L108" s="329"/>
      <c r="M108" s="329"/>
      <c r="N108" s="29"/>
      <c r="O108" s="29"/>
      <c r="P108" s="30"/>
      <c r="Q108" s="29">
        <v>1000</v>
      </c>
      <c r="R108" s="29"/>
      <c r="S108" s="63"/>
      <c r="T108" s="29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 spans="1:34" ht="15.75" customHeight="1">
      <c r="A109" s="29">
        <v>15</v>
      </c>
      <c r="B109" s="29"/>
      <c r="C109" s="90"/>
      <c r="D109" s="90"/>
      <c r="E109" s="29">
        <v>1000</v>
      </c>
      <c r="F109" s="66"/>
      <c r="G109" s="66"/>
      <c r="H109" s="29"/>
      <c r="I109" s="29"/>
      <c r="J109" s="68"/>
      <c r="K109" s="29"/>
      <c r="L109" s="329"/>
      <c r="M109" s="329"/>
      <c r="N109" s="29"/>
      <c r="O109" s="29"/>
      <c r="P109" s="30"/>
      <c r="Q109" s="29">
        <v>1000</v>
      </c>
      <c r="R109" s="29"/>
      <c r="S109" s="63"/>
      <c r="T109" s="29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 spans="1:34" ht="15.75" customHeight="1">
      <c r="A110" s="29">
        <v>16</v>
      </c>
      <c r="B110" s="29"/>
      <c r="C110" s="90"/>
      <c r="D110" s="90"/>
      <c r="E110" s="29">
        <v>1000</v>
      </c>
      <c r="F110" s="66"/>
      <c r="G110" s="66"/>
      <c r="H110" s="29"/>
      <c r="I110" s="29"/>
      <c r="J110" s="68"/>
      <c r="K110" s="29"/>
      <c r="L110" s="329"/>
      <c r="M110" s="329"/>
      <c r="N110" s="29"/>
      <c r="O110" s="29"/>
      <c r="P110" s="30"/>
      <c r="Q110" s="29">
        <v>1000</v>
      </c>
      <c r="R110" s="29"/>
      <c r="S110" s="63"/>
      <c r="T110" s="29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 spans="1:34" ht="15.75" customHeight="1">
      <c r="A111" s="29"/>
      <c r="B111" s="29"/>
      <c r="C111" s="90"/>
      <c r="D111" s="90"/>
      <c r="E111" s="29"/>
      <c r="F111" s="66"/>
      <c r="G111" s="66"/>
      <c r="H111" s="29"/>
      <c r="I111" s="29"/>
      <c r="J111" s="68"/>
      <c r="K111" s="29"/>
      <c r="L111" s="329"/>
      <c r="M111" s="329"/>
      <c r="N111" s="90"/>
      <c r="O111" s="29"/>
      <c r="P111" s="30"/>
      <c r="Q111" s="90"/>
      <c r="R111" s="29"/>
      <c r="S111" s="63"/>
      <c r="T111" s="29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 spans="1:34" ht="15.75" customHeight="1">
      <c r="A112" s="31"/>
      <c r="B112" s="33"/>
      <c r="C112" s="48"/>
      <c r="D112" s="48">
        <f t="shared" ref="D112:G112" si="19">SUM(D95:D111)</f>
        <v>0</v>
      </c>
      <c r="E112" s="33">
        <f t="shared" si="19"/>
        <v>15500</v>
      </c>
      <c r="F112" s="34">
        <f t="shared" si="19"/>
        <v>0</v>
      </c>
      <c r="G112" s="34">
        <f t="shared" si="19"/>
        <v>0</v>
      </c>
      <c r="H112" s="33"/>
      <c r="I112" s="33">
        <f t="shared" ref="I112:N112" si="20">SUM(I95:I111)</f>
        <v>0</v>
      </c>
      <c r="J112" s="35">
        <f t="shared" si="20"/>
        <v>0</v>
      </c>
      <c r="K112" s="80">
        <f t="shared" si="20"/>
        <v>0</v>
      </c>
      <c r="L112" s="80"/>
      <c r="M112" s="80"/>
      <c r="N112" s="48">
        <f t="shared" si="20"/>
        <v>0</v>
      </c>
      <c r="O112" s="33"/>
      <c r="P112" s="37"/>
      <c r="Q112" s="48">
        <f t="shared" ref="Q112:R112" si="21">SUM(Q95:Q111)</f>
        <v>15500</v>
      </c>
      <c r="R112" s="33">
        <f t="shared" si="21"/>
        <v>9300</v>
      </c>
      <c r="S112" s="51">
        <f>B92+Q112-R95</f>
        <v>8538</v>
      </c>
      <c r="T112" s="81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spans="1:34" ht="15.75" customHeight="1">
      <c r="A113" s="29"/>
      <c r="B113" s="111">
        <v>8538</v>
      </c>
      <c r="C113" s="29"/>
      <c r="D113" s="29"/>
      <c r="E113" s="74"/>
      <c r="F113" s="29"/>
      <c r="G113" s="74"/>
      <c r="H113" s="29"/>
      <c r="I113" s="29"/>
      <c r="J113" s="74" t="s">
        <v>15</v>
      </c>
      <c r="K113" s="74"/>
      <c r="L113" s="337"/>
      <c r="M113" s="337"/>
      <c r="N113" s="314"/>
      <c r="O113" s="315"/>
      <c r="P113" s="315"/>
      <c r="Q113" s="315"/>
      <c r="R113" s="316"/>
      <c r="S113" s="29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 spans="1:34" ht="15.75" customHeight="1">
      <c r="A114" s="10"/>
      <c r="B114" s="314" t="s">
        <v>16</v>
      </c>
      <c r="C114" s="315"/>
      <c r="D114" s="315"/>
      <c r="E114" s="315"/>
      <c r="F114" s="316"/>
      <c r="G114" s="13"/>
      <c r="H114" s="10"/>
      <c r="I114" s="10"/>
      <c r="J114" s="19"/>
      <c r="K114" s="19"/>
      <c r="L114" s="19"/>
      <c r="M114" s="19"/>
      <c r="N114" s="10"/>
      <c r="O114" s="54"/>
      <c r="P114" s="10"/>
      <c r="Q114" s="10"/>
      <c r="R114" s="10"/>
      <c r="S114" s="10"/>
      <c r="T114" s="10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spans="1:34" ht="15.75" customHeight="1">
      <c r="A115" s="10">
        <v>1</v>
      </c>
      <c r="B115" s="29" t="s">
        <v>393</v>
      </c>
      <c r="C115" s="29"/>
      <c r="D115" s="29">
        <v>2000</v>
      </c>
      <c r="E115" s="29"/>
      <c r="F115" s="29"/>
      <c r="G115" s="66"/>
      <c r="H115" s="29"/>
      <c r="I115" s="29">
        <v>3000</v>
      </c>
      <c r="J115" s="74"/>
      <c r="K115" s="74"/>
      <c r="L115" s="338"/>
      <c r="M115" s="338"/>
      <c r="N115" s="29"/>
      <c r="O115" s="30"/>
      <c r="P115" s="30"/>
      <c r="Q115" s="29">
        <f t="shared" ref="Q115:Q120" si="22">SUM(D115:P115)</f>
        <v>5000</v>
      </c>
      <c r="R115" s="29"/>
      <c r="S115" s="29"/>
      <c r="T115" s="10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spans="1:34" ht="15.75" customHeight="1">
      <c r="A116" s="16">
        <v>2</v>
      </c>
      <c r="B116" s="29" t="s">
        <v>394</v>
      </c>
      <c r="C116" s="29"/>
      <c r="D116" s="29">
        <v>1000</v>
      </c>
      <c r="E116" s="29"/>
      <c r="F116" s="29"/>
      <c r="G116" s="66"/>
      <c r="H116" s="29"/>
      <c r="I116" s="29">
        <v>3000</v>
      </c>
      <c r="J116" s="74"/>
      <c r="K116" s="74"/>
      <c r="L116" s="338"/>
      <c r="M116" s="338"/>
      <c r="N116" s="29"/>
      <c r="O116" s="30"/>
      <c r="P116" s="30"/>
      <c r="Q116" s="29">
        <f t="shared" si="22"/>
        <v>4000</v>
      </c>
      <c r="R116" s="29"/>
      <c r="S116" s="29"/>
      <c r="T116" s="10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spans="1:34" ht="15.75" customHeight="1">
      <c r="A117" s="97">
        <v>3</v>
      </c>
      <c r="B117" s="29" t="s">
        <v>395</v>
      </c>
      <c r="C117" s="29"/>
      <c r="D117" s="29">
        <v>1000</v>
      </c>
      <c r="E117" s="29"/>
      <c r="F117" s="29"/>
      <c r="G117" s="66"/>
      <c r="H117" s="29"/>
      <c r="I117" s="29"/>
      <c r="J117" s="74"/>
      <c r="K117" s="74"/>
      <c r="L117" s="338"/>
      <c r="M117" s="338"/>
      <c r="N117" s="29"/>
      <c r="O117" s="30"/>
      <c r="P117" s="30"/>
      <c r="Q117" s="29">
        <f t="shared" si="22"/>
        <v>1000</v>
      </c>
      <c r="R117" s="29">
        <v>9600</v>
      </c>
      <c r="S117" s="29" t="s">
        <v>396</v>
      </c>
      <c r="T117" s="29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 spans="1:34" ht="15.75" customHeight="1">
      <c r="A118" s="97">
        <v>4</v>
      </c>
      <c r="B118" s="29" t="s">
        <v>391</v>
      </c>
      <c r="C118" s="29"/>
      <c r="D118" s="29">
        <v>1000</v>
      </c>
      <c r="E118" s="29"/>
      <c r="F118" s="29"/>
      <c r="G118" s="66"/>
      <c r="H118" s="29"/>
      <c r="I118" s="29">
        <v>3000</v>
      </c>
      <c r="J118" s="74"/>
      <c r="K118" s="74"/>
      <c r="L118" s="338"/>
      <c r="M118" s="338"/>
      <c r="N118" s="29"/>
      <c r="O118" s="30"/>
      <c r="P118" s="30"/>
      <c r="Q118" s="29">
        <f t="shared" si="22"/>
        <v>4000</v>
      </c>
      <c r="R118" s="29"/>
      <c r="S118" s="29"/>
      <c r="T118" s="29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</row>
    <row r="119" spans="1:34" ht="15.75" customHeight="1">
      <c r="A119" s="97">
        <v>5</v>
      </c>
      <c r="B119" s="29" t="s">
        <v>397</v>
      </c>
      <c r="C119" s="29"/>
      <c r="D119" s="29"/>
      <c r="E119" s="29"/>
      <c r="F119" s="29"/>
      <c r="G119" s="66"/>
      <c r="H119" s="29"/>
      <c r="I119" s="29"/>
      <c r="J119" s="74">
        <v>1000</v>
      </c>
      <c r="K119" s="74"/>
      <c r="L119" s="338"/>
      <c r="M119" s="338"/>
      <c r="N119" s="29"/>
      <c r="O119" s="30"/>
      <c r="P119" s="30"/>
      <c r="Q119" s="29">
        <f t="shared" si="22"/>
        <v>1000</v>
      </c>
      <c r="R119" s="29"/>
      <c r="S119" s="29"/>
      <c r="T119" s="29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</row>
    <row r="120" spans="1:34" ht="15.75" customHeight="1">
      <c r="A120" s="97">
        <v>6</v>
      </c>
      <c r="B120" s="29" t="s">
        <v>163</v>
      </c>
      <c r="C120" s="29"/>
      <c r="D120" s="29"/>
      <c r="E120" s="29"/>
      <c r="F120" s="29"/>
      <c r="G120" s="66"/>
      <c r="H120" s="29"/>
      <c r="I120" s="29"/>
      <c r="J120" s="74">
        <v>1000</v>
      </c>
      <c r="K120" s="74"/>
      <c r="L120" s="338"/>
      <c r="M120" s="338"/>
      <c r="N120" s="29"/>
      <c r="O120" s="30"/>
      <c r="P120" s="30"/>
      <c r="Q120" s="29">
        <f t="shared" si="22"/>
        <v>1000</v>
      </c>
      <c r="R120" s="29"/>
      <c r="S120" s="29"/>
      <c r="T120" s="29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</row>
    <row r="121" spans="1:34" ht="15.75" customHeight="1">
      <c r="A121" s="29"/>
      <c r="B121" s="29"/>
      <c r="C121" s="29"/>
      <c r="D121" s="29"/>
      <c r="E121" s="29"/>
      <c r="F121" s="29"/>
      <c r="G121" s="66"/>
      <c r="H121" s="29"/>
      <c r="I121" s="29"/>
      <c r="J121" s="74"/>
      <c r="K121" s="74"/>
      <c r="L121" s="338"/>
      <c r="M121" s="338"/>
      <c r="N121" s="29"/>
      <c r="O121" s="30"/>
      <c r="P121" s="30"/>
      <c r="Q121" s="29"/>
      <c r="R121" s="29"/>
      <c r="S121" s="29"/>
      <c r="T121" s="29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</row>
    <row r="122" spans="1:34" ht="15.75" customHeight="1">
      <c r="A122" s="29"/>
      <c r="B122" s="29"/>
      <c r="C122" s="29"/>
      <c r="D122" s="29"/>
      <c r="E122" s="29"/>
      <c r="F122" s="29"/>
      <c r="G122" s="66"/>
      <c r="H122" s="29"/>
      <c r="I122" s="29"/>
      <c r="J122" s="74"/>
      <c r="K122" s="74"/>
      <c r="L122" s="338"/>
      <c r="M122" s="338"/>
      <c r="N122" s="29"/>
      <c r="O122" s="30"/>
      <c r="P122" s="30"/>
      <c r="Q122" s="29"/>
      <c r="R122" s="29"/>
      <c r="S122" s="29"/>
      <c r="T122" s="29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</row>
    <row r="123" spans="1:34" ht="15.75" customHeight="1">
      <c r="A123" s="29"/>
      <c r="B123" s="29"/>
      <c r="C123" s="29"/>
      <c r="D123" s="29"/>
      <c r="E123" s="29"/>
      <c r="F123" s="29"/>
      <c r="G123" s="66"/>
      <c r="H123" s="29"/>
      <c r="I123" s="29"/>
      <c r="J123" s="74"/>
      <c r="K123" s="74"/>
      <c r="L123" s="338"/>
      <c r="M123" s="338"/>
      <c r="N123" s="29"/>
      <c r="O123" s="30"/>
      <c r="P123" s="30"/>
      <c r="Q123" s="29"/>
      <c r="R123" s="29"/>
      <c r="S123" s="29"/>
      <c r="T123" s="29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 spans="1:34" ht="15.75" customHeight="1">
      <c r="A124" s="31"/>
      <c r="B124" s="33"/>
      <c r="C124" s="33"/>
      <c r="D124" s="33">
        <f t="shared" ref="D124:E124" si="23">SUM(D115:D123)</f>
        <v>5000</v>
      </c>
      <c r="E124" s="33">
        <f t="shared" si="23"/>
        <v>0</v>
      </c>
      <c r="F124" s="33"/>
      <c r="G124" s="34"/>
      <c r="H124" s="33"/>
      <c r="I124" s="33">
        <f t="shared" ref="I124:N124" si="24">SUM(I115:I123)</f>
        <v>9000</v>
      </c>
      <c r="J124" s="100">
        <f t="shared" si="24"/>
        <v>2000</v>
      </c>
      <c r="K124" s="100">
        <f t="shared" si="24"/>
        <v>0</v>
      </c>
      <c r="L124" s="100"/>
      <c r="M124" s="100"/>
      <c r="N124" s="33">
        <f t="shared" si="24"/>
        <v>0</v>
      </c>
      <c r="O124" s="33"/>
      <c r="P124" s="33"/>
      <c r="Q124" s="33">
        <f>SUM(D124:P124)</f>
        <v>16000</v>
      </c>
      <c r="R124" s="33"/>
      <c r="S124" s="69">
        <f>B113+Q124-R117</f>
        <v>14938</v>
      </c>
      <c r="T124" s="29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</row>
    <row r="125" spans="1:34" ht="17.25" customHeight="1">
      <c r="A125" s="311" t="s">
        <v>398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33"/>
      <c r="M125" s="333"/>
      <c r="N125" s="312"/>
      <c r="O125" s="312"/>
      <c r="P125" s="312"/>
      <c r="Q125" s="313"/>
      <c r="R125" s="33"/>
      <c r="S125" s="69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ht="50.25" customHeight="1">
      <c r="A126" s="2" t="s">
        <v>1</v>
      </c>
      <c r="B126" s="3" t="s">
        <v>2</v>
      </c>
      <c r="C126" s="3" t="s">
        <v>3</v>
      </c>
      <c r="D126" s="3" t="s">
        <v>4</v>
      </c>
      <c r="E126" s="3" t="s">
        <v>228</v>
      </c>
      <c r="F126" s="4" t="s">
        <v>109</v>
      </c>
      <c r="G126" s="5" t="s">
        <v>5</v>
      </c>
      <c r="H126" s="6" t="s">
        <v>6</v>
      </c>
      <c r="I126" s="3" t="s">
        <v>7</v>
      </c>
      <c r="J126" s="3" t="s">
        <v>8</v>
      </c>
      <c r="K126" s="3" t="s">
        <v>8</v>
      </c>
      <c r="L126" s="3"/>
      <c r="M126" s="3"/>
      <c r="N126" s="3" t="s">
        <v>9</v>
      </c>
      <c r="O126" s="3" t="s">
        <v>10</v>
      </c>
      <c r="P126" s="3"/>
      <c r="Q126" s="7" t="s">
        <v>11</v>
      </c>
      <c r="R126" s="8" t="s">
        <v>12</v>
      </c>
      <c r="S126" s="40" t="s">
        <v>13</v>
      </c>
      <c r="T126" s="7"/>
    </row>
    <row r="127" spans="1:34" ht="15.75" customHeight="1">
      <c r="A127" s="10"/>
      <c r="B127" s="12"/>
      <c r="C127" s="10"/>
      <c r="D127" s="10"/>
      <c r="E127" s="10"/>
      <c r="F127" s="10"/>
      <c r="G127" s="10"/>
      <c r="H127" s="10"/>
      <c r="I127" s="10"/>
      <c r="J127" s="14"/>
      <c r="K127" s="53"/>
      <c r="L127" s="53"/>
      <c r="M127" s="53"/>
      <c r="N127" s="10"/>
      <c r="O127" s="10"/>
      <c r="P127" s="314"/>
      <c r="Q127" s="315"/>
      <c r="R127" s="315"/>
      <c r="S127" s="315"/>
      <c r="T127" s="316"/>
    </row>
    <row r="128" spans="1:34" ht="15.75" customHeight="1">
      <c r="A128" s="10"/>
      <c r="B128" s="314" t="s">
        <v>16</v>
      </c>
      <c r="C128" s="315"/>
      <c r="D128" s="315"/>
      <c r="E128" s="315"/>
      <c r="F128" s="316"/>
      <c r="G128" s="10"/>
      <c r="H128" s="10"/>
      <c r="I128" s="10"/>
      <c r="J128" s="53"/>
      <c r="K128" s="10"/>
      <c r="L128" s="10"/>
      <c r="M128" s="10"/>
      <c r="N128" s="10"/>
      <c r="O128" s="10"/>
      <c r="P128" s="10"/>
      <c r="Q128" s="10"/>
      <c r="R128" s="10"/>
      <c r="S128" s="15"/>
      <c r="T128" s="10"/>
    </row>
    <row r="129" spans="1:21" ht="15.75" customHeight="1">
      <c r="A129" s="10"/>
      <c r="B129" s="12">
        <v>14938</v>
      </c>
      <c r="C129" s="10"/>
      <c r="D129" s="70"/>
      <c r="E129" s="70"/>
      <c r="F129" s="70"/>
      <c r="G129" s="10"/>
      <c r="H129" s="10"/>
      <c r="I129" s="10"/>
      <c r="J129" s="53"/>
      <c r="K129" s="10"/>
      <c r="L129" s="10"/>
      <c r="M129" s="10"/>
      <c r="N129" s="10"/>
      <c r="O129" s="10"/>
      <c r="P129" s="10"/>
      <c r="Q129" s="15"/>
      <c r="R129" s="10"/>
      <c r="S129" s="15"/>
      <c r="T129" s="10"/>
    </row>
    <row r="130" spans="1:21" ht="15.75" customHeight="1">
      <c r="A130" s="16">
        <v>1</v>
      </c>
      <c r="B130" s="16"/>
      <c r="C130" s="10"/>
      <c r="D130" s="10"/>
      <c r="E130" s="10">
        <v>13000</v>
      </c>
      <c r="F130" s="41"/>
      <c r="G130" s="13"/>
      <c r="H130" s="10"/>
      <c r="I130" s="10"/>
      <c r="J130" s="41"/>
      <c r="K130" s="53"/>
      <c r="L130" s="53"/>
      <c r="M130" s="53"/>
      <c r="N130" s="10"/>
      <c r="O130" s="71"/>
      <c r="P130" s="71"/>
      <c r="Q130" s="55">
        <v>13000</v>
      </c>
      <c r="R130" s="16">
        <v>9600</v>
      </c>
      <c r="S130" s="55" t="s">
        <v>399</v>
      </c>
      <c r="T130" s="16"/>
      <c r="U130" s="11" t="s">
        <v>34</v>
      </c>
    </row>
    <row r="131" spans="1:21" ht="15.75" customHeight="1">
      <c r="A131" s="10">
        <v>2</v>
      </c>
      <c r="B131" s="10"/>
      <c r="C131" s="10"/>
      <c r="D131" s="10"/>
      <c r="E131" s="10">
        <v>2000</v>
      </c>
      <c r="F131" s="41"/>
      <c r="G131" s="13"/>
      <c r="H131" s="10"/>
      <c r="I131" s="10"/>
      <c r="J131" s="41"/>
      <c r="K131" s="53"/>
      <c r="L131" s="53"/>
      <c r="M131" s="53"/>
      <c r="N131" s="10"/>
      <c r="O131" s="71"/>
      <c r="P131" s="71"/>
      <c r="Q131" s="55">
        <v>2000</v>
      </c>
      <c r="R131" s="10"/>
      <c r="S131" s="15"/>
      <c r="T131" s="10"/>
    </row>
    <row r="132" spans="1:21" ht="15.75" customHeight="1">
      <c r="A132" s="29">
        <v>3</v>
      </c>
      <c r="B132" s="29"/>
      <c r="C132" s="10"/>
      <c r="D132" s="10"/>
      <c r="E132" s="10">
        <v>1000</v>
      </c>
      <c r="F132" s="13"/>
      <c r="G132" s="10"/>
      <c r="H132" s="10"/>
      <c r="I132" s="29"/>
      <c r="J132" s="68"/>
      <c r="K132" s="29"/>
      <c r="L132" s="329"/>
      <c r="M132" s="329"/>
      <c r="N132" s="29"/>
      <c r="O132" s="29"/>
      <c r="P132" s="54"/>
      <c r="Q132" s="10">
        <v>1000</v>
      </c>
      <c r="R132" s="29"/>
      <c r="S132" s="63"/>
      <c r="T132" s="10"/>
    </row>
    <row r="133" spans="1:21" ht="15.75" customHeight="1">
      <c r="A133" s="29">
        <v>4</v>
      </c>
      <c r="B133" s="29"/>
      <c r="C133" s="29"/>
      <c r="D133" s="29"/>
      <c r="E133" s="29"/>
      <c r="F133" s="68"/>
      <c r="G133" s="66"/>
      <c r="H133" s="29"/>
      <c r="I133" s="29"/>
      <c r="J133" s="68"/>
      <c r="K133" s="78"/>
      <c r="L133" s="341"/>
      <c r="M133" s="341"/>
      <c r="N133" s="29"/>
      <c r="O133" s="29"/>
      <c r="P133" s="30"/>
      <c r="Q133" s="29"/>
      <c r="R133" s="29"/>
      <c r="S133" s="63"/>
      <c r="T133" s="10"/>
    </row>
    <row r="134" spans="1:21" ht="15.75" customHeight="1">
      <c r="A134" s="29">
        <v>5</v>
      </c>
      <c r="B134" s="29"/>
      <c r="C134" s="29"/>
      <c r="D134" s="29"/>
      <c r="E134" s="29"/>
      <c r="F134" s="66"/>
      <c r="G134" s="66"/>
      <c r="H134" s="29"/>
      <c r="I134" s="29"/>
      <c r="J134" s="68"/>
      <c r="K134" s="29"/>
      <c r="L134" s="329"/>
      <c r="M134" s="329"/>
      <c r="N134" s="29"/>
      <c r="O134" s="29"/>
      <c r="P134" s="30"/>
      <c r="Q134" s="29"/>
      <c r="R134" s="29"/>
      <c r="S134" s="63"/>
      <c r="T134" s="10"/>
    </row>
    <row r="135" spans="1:21" ht="15.75" customHeight="1">
      <c r="A135" s="29">
        <v>6</v>
      </c>
      <c r="B135" s="29"/>
      <c r="C135" s="29"/>
      <c r="D135" s="29"/>
      <c r="E135" s="29"/>
      <c r="F135" s="68"/>
      <c r="G135" s="66"/>
      <c r="H135" s="29"/>
      <c r="I135" s="29"/>
      <c r="J135" s="68"/>
      <c r="K135" s="29"/>
      <c r="L135" s="329"/>
      <c r="M135" s="329"/>
      <c r="N135" s="29"/>
      <c r="O135" s="29"/>
      <c r="P135" s="30"/>
      <c r="Q135" s="29"/>
      <c r="R135" s="29"/>
      <c r="S135" s="63"/>
      <c r="T135" s="29"/>
    </row>
    <row r="136" spans="1:21" ht="15.75" customHeight="1">
      <c r="A136" s="29"/>
      <c r="B136" s="29"/>
      <c r="C136" s="29"/>
      <c r="D136" s="29"/>
      <c r="E136" s="29"/>
      <c r="F136" s="68"/>
      <c r="G136" s="66"/>
      <c r="H136" s="29"/>
      <c r="I136" s="29"/>
      <c r="J136" s="68"/>
      <c r="K136" s="29"/>
      <c r="L136" s="329"/>
      <c r="M136" s="329"/>
      <c r="N136" s="29"/>
      <c r="O136" s="29"/>
      <c r="P136" s="29"/>
      <c r="Q136" s="29"/>
      <c r="R136" s="29"/>
      <c r="S136" s="63"/>
      <c r="T136" s="29"/>
    </row>
    <row r="137" spans="1:21" ht="15.75" customHeight="1">
      <c r="A137" s="31"/>
      <c r="B137" s="33"/>
      <c r="C137" s="33">
        <f t="shared" ref="C137:E137" si="25">SUM(C130:C134)</f>
        <v>0</v>
      </c>
      <c r="D137" s="33">
        <f t="shared" si="25"/>
        <v>0</v>
      </c>
      <c r="E137" s="33">
        <f t="shared" si="25"/>
        <v>16000</v>
      </c>
      <c r="F137" s="35"/>
      <c r="G137" s="34">
        <f>SUM(G130:G136)</f>
        <v>0</v>
      </c>
      <c r="H137" s="33"/>
      <c r="I137" s="33">
        <f>SUM(I130:I134)</f>
        <v>0</v>
      </c>
      <c r="J137" s="35">
        <f>SUM(J130:J135)</f>
        <v>0</v>
      </c>
      <c r="K137" s="80">
        <f>SUM(K130:K136)</f>
        <v>0</v>
      </c>
      <c r="L137" s="80"/>
      <c r="M137" s="80"/>
      <c r="N137" s="33">
        <f t="shared" ref="N137:O137" si="26">SUM(N130:N134)</f>
        <v>0</v>
      </c>
      <c r="O137" s="33">
        <f t="shared" si="26"/>
        <v>0</v>
      </c>
      <c r="P137" s="33"/>
      <c r="Q137" s="33">
        <f>SUM(Q130:Q135)</f>
        <v>16000</v>
      </c>
      <c r="R137" s="33"/>
      <c r="S137" s="51">
        <f>B129+Q137-R130</f>
        <v>21338</v>
      </c>
      <c r="T137" s="10"/>
    </row>
    <row r="138" spans="1:21" ht="15.75" customHeight="1">
      <c r="A138" s="317" t="s">
        <v>400</v>
      </c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28"/>
      <c r="M138" s="328"/>
      <c r="N138" s="318"/>
      <c r="O138" s="318"/>
      <c r="P138" s="318"/>
      <c r="Q138" s="319"/>
      <c r="R138" s="8"/>
      <c r="S138" s="82"/>
      <c r="T138" s="10"/>
    </row>
    <row r="139" spans="1:21" ht="48" customHeight="1">
      <c r="A139" s="2" t="s">
        <v>1</v>
      </c>
      <c r="B139" s="3" t="s">
        <v>2</v>
      </c>
      <c r="C139" s="3" t="s">
        <v>3</v>
      </c>
      <c r="D139" s="3" t="s">
        <v>36</v>
      </c>
      <c r="E139" s="3" t="s">
        <v>108</v>
      </c>
      <c r="F139" s="4" t="s">
        <v>109</v>
      </c>
      <c r="G139" s="5"/>
      <c r="H139" s="6" t="s">
        <v>6</v>
      </c>
      <c r="I139" s="3" t="s">
        <v>7</v>
      </c>
      <c r="J139" s="3" t="s">
        <v>8</v>
      </c>
      <c r="K139" s="3" t="s">
        <v>8</v>
      </c>
      <c r="L139" s="3"/>
      <c r="M139" s="3"/>
      <c r="N139" s="3" t="s">
        <v>9</v>
      </c>
      <c r="O139" s="3" t="s">
        <v>10</v>
      </c>
      <c r="P139" s="3"/>
      <c r="Q139" s="7" t="s">
        <v>11</v>
      </c>
      <c r="R139" s="8" t="s">
        <v>12</v>
      </c>
      <c r="S139" s="40" t="s">
        <v>13</v>
      </c>
      <c r="T139" s="10" t="s">
        <v>14</v>
      </c>
    </row>
    <row r="140" spans="1:21" ht="21.75" hidden="1" customHeight="1">
      <c r="A140" s="10"/>
      <c r="B140" s="12">
        <v>23445</v>
      </c>
      <c r="C140" s="10"/>
      <c r="D140" s="10"/>
      <c r="E140" s="10"/>
      <c r="F140" s="10"/>
      <c r="G140" s="10"/>
      <c r="H140" s="10"/>
      <c r="I140" s="10"/>
      <c r="J140" s="14" t="s">
        <v>15</v>
      </c>
      <c r="K140" s="52"/>
      <c r="L140" s="52"/>
      <c r="M140" s="52"/>
      <c r="N140" s="10" t="s">
        <v>33</v>
      </c>
      <c r="O140" s="10"/>
      <c r="P140" s="320"/>
      <c r="Q140" s="315"/>
      <c r="R140" s="315"/>
      <c r="S140" s="315"/>
      <c r="T140" s="316"/>
    </row>
    <row r="141" spans="1:21" ht="15.75" hidden="1" customHeight="1">
      <c r="A141" s="29"/>
      <c r="B141" s="314" t="s">
        <v>102</v>
      </c>
      <c r="C141" s="315"/>
      <c r="D141" s="315"/>
      <c r="E141" s="315"/>
      <c r="F141" s="316"/>
      <c r="G141" s="10"/>
      <c r="H141" s="10"/>
      <c r="I141" s="10"/>
      <c r="J141" s="74"/>
      <c r="K141" s="10"/>
      <c r="L141" s="10"/>
      <c r="M141" s="10"/>
      <c r="N141" s="12"/>
      <c r="O141" s="12"/>
      <c r="P141" s="12"/>
      <c r="Q141" s="10"/>
      <c r="R141" s="10"/>
      <c r="S141" s="15"/>
      <c r="T141" s="10"/>
    </row>
    <row r="142" spans="1:21" ht="15.75" hidden="1" customHeight="1">
      <c r="A142" s="29"/>
      <c r="B142" s="70"/>
      <c r="C142" s="70"/>
      <c r="D142" s="83"/>
      <c r="E142" s="70"/>
      <c r="F142" s="84"/>
      <c r="G142" s="10"/>
      <c r="H142" s="10"/>
      <c r="I142" s="10"/>
      <c r="J142" s="74"/>
      <c r="K142" s="10"/>
      <c r="L142" s="10"/>
      <c r="M142" s="10"/>
      <c r="N142" s="12"/>
      <c r="O142" s="12"/>
      <c r="P142" s="85" t="s">
        <v>34</v>
      </c>
      <c r="Q142" s="10"/>
      <c r="R142" s="10"/>
      <c r="S142" s="15"/>
      <c r="T142" s="10"/>
    </row>
    <row r="143" spans="1:21" ht="15.75" hidden="1" customHeight="1">
      <c r="A143" s="10">
        <v>1</v>
      </c>
      <c r="B143" s="10" t="s">
        <v>103</v>
      </c>
      <c r="C143" s="10"/>
      <c r="D143" s="10"/>
      <c r="E143" s="10"/>
      <c r="F143" s="13"/>
      <c r="G143" s="75"/>
      <c r="H143" s="10"/>
      <c r="I143" s="10"/>
      <c r="J143" s="41"/>
      <c r="K143" s="10"/>
      <c r="L143" s="10"/>
      <c r="M143" s="10"/>
      <c r="N143" s="10"/>
      <c r="O143" s="10"/>
      <c r="P143" s="54"/>
      <c r="Q143" s="10">
        <v>0</v>
      </c>
      <c r="R143" s="10">
        <v>30500</v>
      </c>
      <c r="S143" s="10" t="s">
        <v>104</v>
      </c>
      <c r="T143" s="10"/>
    </row>
    <row r="144" spans="1:21" ht="15.75" customHeight="1">
      <c r="A144" s="10"/>
      <c r="B144" s="111">
        <v>21338</v>
      </c>
      <c r="C144" s="10"/>
      <c r="D144" s="10"/>
      <c r="E144" s="10"/>
      <c r="F144" s="13"/>
      <c r="G144" s="75"/>
      <c r="H144" s="10"/>
      <c r="I144" s="10"/>
      <c r="J144" s="14" t="s">
        <v>15</v>
      </c>
      <c r="K144" s="53"/>
      <c r="L144" s="53"/>
      <c r="M144" s="53"/>
      <c r="N144" s="10"/>
      <c r="O144" s="10"/>
      <c r="P144" s="314"/>
      <c r="Q144" s="315"/>
      <c r="R144" s="315"/>
      <c r="S144" s="315"/>
      <c r="T144" s="316"/>
    </row>
    <row r="145" spans="1:34" ht="15.75" customHeight="1">
      <c r="A145" s="10"/>
      <c r="B145" s="314" t="s">
        <v>16</v>
      </c>
      <c r="C145" s="315"/>
      <c r="D145" s="315"/>
      <c r="E145" s="315"/>
      <c r="F145" s="316"/>
      <c r="G145" s="75"/>
      <c r="H145" s="10"/>
      <c r="I145" s="10"/>
      <c r="J145" s="41"/>
      <c r="K145" s="10"/>
      <c r="L145" s="329"/>
      <c r="M145" s="329"/>
      <c r="N145" s="30"/>
      <c r="O145" s="10"/>
      <c r="P145" s="30"/>
      <c r="Q145" s="10"/>
      <c r="R145" s="10"/>
      <c r="S145" s="10"/>
      <c r="T145" s="10"/>
    </row>
    <row r="146" spans="1:34" ht="15.75" customHeight="1">
      <c r="A146" s="10">
        <v>1</v>
      </c>
      <c r="B146" s="29" t="s">
        <v>401</v>
      </c>
      <c r="C146" s="10"/>
      <c r="D146" s="10">
        <v>1000</v>
      </c>
      <c r="E146" s="10"/>
      <c r="F146" s="13"/>
      <c r="G146" s="75"/>
      <c r="H146" s="10"/>
      <c r="I146" s="10"/>
      <c r="J146" s="41"/>
      <c r="K146" s="10"/>
      <c r="L146" s="329"/>
      <c r="M146" s="329"/>
      <c r="N146" s="30"/>
      <c r="O146" s="10"/>
      <c r="P146" s="30"/>
      <c r="Q146" s="10">
        <f t="shared" ref="Q146:Q148" si="27">SUM(D146:P146)</f>
        <v>1000</v>
      </c>
      <c r="R146" s="10"/>
      <c r="S146" s="10"/>
      <c r="T146" s="10"/>
    </row>
    <row r="147" spans="1:34" ht="15.75" customHeight="1">
      <c r="A147" s="16">
        <v>2</v>
      </c>
      <c r="B147" s="97" t="s">
        <v>393</v>
      </c>
      <c r="C147" s="16"/>
      <c r="D147" s="16">
        <v>1000</v>
      </c>
      <c r="E147" s="16"/>
      <c r="F147" s="98"/>
      <c r="G147" s="99"/>
      <c r="H147" s="16"/>
      <c r="I147" s="16">
        <v>3000</v>
      </c>
      <c r="J147" s="64"/>
      <c r="K147" s="127"/>
      <c r="L147" s="160"/>
      <c r="M147" s="160"/>
      <c r="N147" s="124"/>
      <c r="O147" s="16"/>
      <c r="P147" s="124"/>
      <c r="Q147" s="16">
        <f t="shared" si="27"/>
        <v>4000</v>
      </c>
      <c r="R147" s="16"/>
      <c r="S147" s="16"/>
      <c r="T147" s="16"/>
      <c r="U147" s="16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spans="1:34" ht="15.75" customHeight="1">
      <c r="A148" s="10">
        <v>3</v>
      </c>
      <c r="B148" s="29" t="s">
        <v>394</v>
      </c>
      <c r="C148" s="10"/>
      <c r="D148" s="10">
        <v>1000</v>
      </c>
      <c r="E148" s="10"/>
      <c r="F148" s="13"/>
      <c r="G148" s="75"/>
      <c r="H148" s="10"/>
      <c r="I148" s="29">
        <v>3000</v>
      </c>
      <c r="J148" s="68"/>
      <c r="K148" s="29"/>
      <c r="L148" s="329"/>
      <c r="M148" s="329"/>
      <c r="N148" s="29"/>
      <c r="O148" s="10"/>
      <c r="P148" s="54"/>
      <c r="Q148" s="10">
        <f t="shared" si="27"/>
        <v>4000</v>
      </c>
      <c r="R148" s="10"/>
      <c r="S148" s="10"/>
      <c r="T148" s="10"/>
    </row>
    <row r="149" spans="1:34" ht="15.75" customHeight="1">
      <c r="A149" s="29">
        <v>4</v>
      </c>
      <c r="B149" s="29" t="s">
        <v>402</v>
      </c>
      <c r="C149" s="10"/>
      <c r="D149" s="10">
        <v>1000</v>
      </c>
      <c r="E149" s="29"/>
      <c r="F149" s="66"/>
      <c r="G149" s="77"/>
      <c r="H149" s="29"/>
      <c r="I149" s="29">
        <v>3000</v>
      </c>
      <c r="J149" s="68"/>
      <c r="K149" s="29"/>
      <c r="L149" s="329"/>
      <c r="M149" s="329"/>
      <c r="N149" s="29"/>
      <c r="O149" s="29"/>
      <c r="P149" s="30"/>
      <c r="Q149" s="29">
        <v>4000</v>
      </c>
      <c r="R149" s="10"/>
      <c r="S149" s="10"/>
      <c r="T149" s="10"/>
    </row>
    <row r="150" spans="1:34" ht="15.75" customHeight="1">
      <c r="A150" s="29">
        <v>5</v>
      </c>
      <c r="B150" s="29" t="s">
        <v>391</v>
      </c>
      <c r="C150" s="29"/>
      <c r="D150" s="29">
        <v>1000</v>
      </c>
      <c r="E150" s="29"/>
      <c r="F150" s="68"/>
      <c r="G150" s="77"/>
      <c r="H150" s="29"/>
      <c r="I150" s="29">
        <v>3000</v>
      </c>
      <c r="J150" s="68"/>
      <c r="K150" s="78"/>
      <c r="L150" s="341"/>
      <c r="M150" s="341"/>
      <c r="N150" s="90"/>
      <c r="O150" s="29"/>
      <c r="P150" s="30"/>
      <c r="Q150" s="90">
        <v>4000</v>
      </c>
      <c r="R150" s="12"/>
      <c r="S150" s="12"/>
      <c r="T150" s="10"/>
    </row>
    <row r="151" spans="1:34" ht="15.75" customHeight="1">
      <c r="A151" s="29">
        <v>6</v>
      </c>
      <c r="B151" s="10" t="s">
        <v>349</v>
      </c>
      <c r="C151" s="10"/>
      <c r="D151" s="29"/>
      <c r="E151" s="29"/>
      <c r="F151" s="29"/>
      <c r="G151" s="77"/>
      <c r="H151" s="29"/>
      <c r="I151" s="29"/>
      <c r="J151" s="68">
        <v>1300</v>
      </c>
      <c r="K151" s="78"/>
      <c r="L151" s="341"/>
      <c r="M151" s="341"/>
      <c r="N151" s="24"/>
      <c r="O151" s="10"/>
      <c r="P151" s="54"/>
      <c r="Q151" s="24">
        <v>1300</v>
      </c>
      <c r="R151" s="10"/>
      <c r="S151" s="10"/>
      <c r="T151" s="10"/>
    </row>
    <row r="152" spans="1:34" ht="15.75" customHeight="1">
      <c r="A152" s="29">
        <v>7</v>
      </c>
      <c r="B152" s="29"/>
      <c r="C152" s="29"/>
      <c r="D152" s="29"/>
      <c r="E152" s="29"/>
      <c r="F152" s="66"/>
      <c r="G152" s="77"/>
      <c r="H152" s="29"/>
      <c r="I152" s="29"/>
      <c r="J152" s="68"/>
      <c r="K152" s="79"/>
      <c r="L152" s="340"/>
      <c r="M152" s="340"/>
      <c r="N152" s="29"/>
      <c r="O152" s="29"/>
      <c r="P152" s="30"/>
      <c r="Q152" s="90"/>
      <c r="R152" s="29"/>
      <c r="S152" s="29"/>
      <c r="T152" s="146"/>
    </row>
    <row r="153" spans="1:34" ht="15.75" customHeight="1">
      <c r="A153" s="2"/>
      <c r="B153" s="3"/>
      <c r="C153" s="3">
        <f>SUM(C143:C152)</f>
        <v>0</v>
      </c>
      <c r="D153" s="201">
        <f t="shared" ref="D153:G153" si="28">SUM(D146:D152)</f>
        <v>5000</v>
      </c>
      <c r="E153" s="202">
        <f t="shared" si="28"/>
        <v>0</v>
      </c>
      <c r="F153" s="5">
        <f t="shared" si="28"/>
        <v>0</v>
      </c>
      <c r="G153" s="245">
        <f t="shared" si="28"/>
        <v>0</v>
      </c>
      <c r="H153" s="3"/>
      <c r="I153" s="3">
        <f t="shared" ref="I153:O153" si="29">SUM(I146:I152)</f>
        <v>12000</v>
      </c>
      <c r="J153" s="204">
        <f t="shared" si="29"/>
        <v>1300</v>
      </c>
      <c r="K153" s="205">
        <f t="shared" si="29"/>
        <v>0</v>
      </c>
      <c r="L153" s="205"/>
      <c r="M153" s="205"/>
      <c r="N153" s="3">
        <f t="shared" si="29"/>
        <v>0</v>
      </c>
      <c r="O153" s="3">
        <f t="shared" si="29"/>
        <v>0</v>
      </c>
      <c r="P153" s="3"/>
      <c r="Q153" s="202">
        <f>SUM(Q146:Q152)</f>
        <v>18300</v>
      </c>
      <c r="R153" s="8"/>
      <c r="S153" s="206">
        <f>B144+Q153</f>
        <v>39638</v>
      </c>
      <c r="T153" s="207"/>
    </row>
    <row r="154" spans="1:34" ht="15.75" customHeight="1">
      <c r="A154" s="246"/>
      <c r="B154" s="247"/>
      <c r="C154" s="247"/>
      <c r="D154" s="248"/>
      <c r="E154" s="249"/>
      <c r="F154" s="250"/>
      <c r="G154" s="251"/>
      <c r="H154" s="247"/>
      <c r="I154" s="247"/>
      <c r="J154" s="252"/>
      <c r="K154" s="253"/>
      <c r="L154" s="342"/>
      <c r="M154" s="342"/>
      <c r="N154" s="247"/>
      <c r="O154" s="247"/>
      <c r="P154" s="247"/>
      <c r="Q154" s="254"/>
      <c r="R154" s="8"/>
      <c r="S154" s="255"/>
      <c r="T154" s="256"/>
    </row>
    <row r="155" spans="1:34" ht="15.75" customHeight="1">
      <c r="A155" s="317" t="s">
        <v>403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28"/>
      <c r="M155" s="328"/>
      <c r="N155" s="318"/>
      <c r="O155" s="318"/>
      <c r="P155" s="318"/>
      <c r="Q155" s="319"/>
      <c r="R155" s="33"/>
      <c r="S155" s="72"/>
      <c r="T155" s="73"/>
    </row>
    <row r="156" spans="1:34" ht="15.75" customHeight="1">
      <c r="A156" s="2" t="s">
        <v>1</v>
      </c>
      <c r="B156" s="3" t="s">
        <v>2</v>
      </c>
      <c r="C156" s="3" t="s">
        <v>3</v>
      </c>
      <c r="D156" s="3" t="s">
        <v>4</v>
      </c>
      <c r="E156" s="3" t="s">
        <v>228</v>
      </c>
      <c r="F156" s="4" t="s">
        <v>109</v>
      </c>
      <c r="G156" s="5"/>
      <c r="H156" s="6" t="s">
        <v>6</v>
      </c>
      <c r="I156" s="3" t="s">
        <v>7</v>
      </c>
      <c r="J156" s="3" t="s">
        <v>8</v>
      </c>
      <c r="K156" s="3" t="s">
        <v>8</v>
      </c>
      <c r="L156" s="3"/>
      <c r="M156" s="3"/>
      <c r="N156" s="3" t="s">
        <v>9</v>
      </c>
      <c r="O156" s="3" t="s">
        <v>10</v>
      </c>
      <c r="P156" s="3"/>
      <c r="Q156" s="7" t="s">
        <v>11</v>
      </c>
      <c r="R156" s="8" t="s">
        <v>12</v>
      </c>
      <c r="S156" s="40" t="s">
        <v>13</v>
      </c>
      <c r="T156" s="10" t="s">
        <v>14</v>
      </c>
    </row>
    <row r="157" spans="1:34" ht="15.75" customHeight="1">
      <c r="A157" s="10"/>
      <c r="B157" s="12">
        <v>39638</v>
      </c>
      <c r="C157" s="10"/>
      <c r="D157" s="10"/>
      <c r="E157" s="10"/>
      <c r="F157" s="10"/>
      <c r="G157" s="10"/>
      <c r="H157" s="10"/>
      <c r="I157" s="10"/>
      <c r="J157" s="14" t="s">
        <v>15</v>
      </c>
      <c r="K157" s="53"/>
      <c r="L157" s="53"/>
      <c r="M157" s="53"/>
      <c r="N157" s="10"/>
      <c r="O157" s="10"/>
      <c r="P157" s="314"/>
      <c r="Q157" s="315"/>
      <c r="R157" s="315"/>
      <c r="S157" s="315"/>
      <c r="T157" s="316"/>
    </row>
    <row r="158" spans="1:34" ht="15.75" customHeight="1">
      <c r="A158" s="10"/>
      <c r="B158" s="314" t="s">
        <v>16</v>
      </c>
      <c r="C158" s="315"/>
      <c r="D158" s="315"/>
      <c r="E158" s="315"/>
      <c r="F158" s="316"/>
      <c r="G158" s="10"/>
      <c r="H158" s="10"/>
      <c r="I158" s="10"/>
      <c r="J158" s="41"/>
      <c r="K158" s="10"/>
      <c r="L158" s="10"/>
      <c r="M158" s="10"/>
      <c r="N158" s="12"/>
      <c r="O158" s="12"/>
      <c r="P158" s="12"/>
      <c r="Q158" s="10"/>
      <c r="R158" s="10"/>
      <c r="S158" s="15"/>
      <c r="T158" s="10"/>
    </row>
    <row r="159" spans="1:34" ht="15.75" customHeight="1">
      <c r="A159" s="10"/>
      <c r="B159" s="70"/>
      <c r="C159" s="70"/>
      <c r="D159" s="70"/>
      <c r="E159" s="70"/>
      <c r="F159" s="70"/>
      <c r="G159" s="10"/>
      <c r="H159" s="10"/>
      <c r="I159" s="10"/>
      <c r="J159" s="41"/>
      <c r="K159" s="10"/>
      <c r="L159" s="10"/>
      <c r="M159" s="10"/>
      <c r="N159" s="12"/>
      <c r="O159" s="12"/>
      <c r="P159" s="12"/>
      <c r="Q159" s="10"/>
      <c r="R159" s="10"/>
      <c r="S159" s="15"/>
      <c r="T159" s="10"/>
    </row>
    <row r="160" spans="1:34" ht="15.75" customHeight="1">
      <c r="A160" s="10">
        <v>1</v>
      </c>
      <c r="B160" s="16"/>
      <c r="C160" s="10"/>
      <c r="D160" s="10"/>
      <c r="E160" s="10">
        <v>5200</v>
      </c>
      <c r="F160" s="41"/>
      <c r="G160" s="13"/>
      <c r="H160" s="10"/>
      <c r="I160" s="10"/>
      <c r="J160" s="41"/>
      <c r="K160" s="53"/>
      <c r="L160" s="53"/>
      <c r="M160" s="53"/>
      <c r="N160" s="10"/>
      <c r="O160" s="71"/>
      <c r="P160" s="71"/>
      <c r="Q160" s="55">
        <f t="shared" ref="Q160:Q161" si="30">SUM(D160:P160)</f>
        <v>5200</v>
      </c>
      <c r="R160" s="10">
        <v>20700</v>
      </c>
      <c r="S160" s="15" t="s">
        <v>404</v>
      </c>
      <c r="T160" s="10"/>
    </row>
    <row r="161" spans="1:20" ht="15.75" customHeight="1">
      <c r="A161" s="16">
        <v>2</v>
      </c>
      <c r="B161" s="10"/>
      <c r="C161" s="10"/>
      <c r="D161" s="10"/>
      <c r="E161" s="10">
        <v>13500</v>
      </c>
      <c r="F161" s="41"/>
      <c r="G161" s="13"/>
      <c r="H161" s="10"/>
      <c r="I161" s="10"/>
      <c r="J161" s="41"/>
      <c r="K161" s="10"/>
      <c r="L161" s="10"/>
      <c r="M161" s="10"/>
      <c r="N161" s="10"/>
      <c r="O161" s="10"/>
      <c r="P161" s="121"/>
      <c r="Q161" s="10">
        <f t="shared" si="30"/>
        <v>13500</v>
      </c>
      <c r="R161" s="16"/>
      <c r="S161" s="55"/>
      <c r="T161" s="16"/>
    </row>
    <row r="162" spans="1:20" ht="15.75" customHeight="1">
      <c r="A162" s="10">
        <v>3</v>
      </c>
      <c r="B162" s="29"/>
      <c r="C162" s="10"/>
      <c r="D162" s="10"/>
      <c r="E162" s="10">
        <v>3000</v>
      </c>
      <c r="F162" s="41"/>
      <c r="G162" s="13"/>
      <c r="H162" s="10"/>
      <c r="I162" s="10"/>
      <c r="J162" s="41"/>
      <c r="K162" s="53"/>
      <c r="L162" s="53"/>
      <c r="M162" s="53"/>
      <c r="N162" s="10"/>
      <c r="O162" s="71"/>
      <c r="P162" s="71"/>
      <c r="Q162" s="55">
        <v>3000</v>
      </c>
      <c r="R162" s="10"/>
      <c r="S162" s="15"/>
      <c r="T162" s="10"/>
    </row>
    <row r="163" spans="1:20" ht="15.75" customHeight="1">
      <c r="A163" s="10">
        <v>4</v>
      </c>
      <c r="B163" s="10"/>
      <c r="C163" s="29"/>
      <c r="D163" s="29"/>
      <c r="E163" s="29">
        <v>1000</v>
      </c>
      <c r="F163" s="66"/>
      <c r="G163" s="66"/>
      <c r="H163" s="29"/>
      <c r="I163" s="29"/>
      <c r="J163" s="68"/>
      <c r="K163" s="78"/>
      <c r="L163" s="341"/>
      <c r="M163" s="341"/>
      <c r="N163" s="29"/>
      <c r="O163" s="10"/>
      <c r="P163" s="54"/>
      <c r="Q163" s="24">
        <v>1000</v>
      </c>
      <c r="R163" s="10"/>
      <c r="S163" s="15"/>
      <c r="T163" s="10"/>
    </row>
    <row r="164" spans="1:20" ht="15.75" customHeight="1">
      <c r="A164" s="29">
        <v>5</v>
      </c>
      <c r="B164" s="10"/>
      <c r="C164" s="24"/>
      <c r="D164" s="24"/>
      <c r="E164" s="10">
        <v>1000</v>
      </c>
      <c r="F164" s="13"/>
      <c r="G164" s="13"/>
      <c r="H164" s="10"/>
      <c r="I164" s="10"/>
      <c r="J164" s="68"/>
      <c r="K164" s="29"/>
      <c r="L164" s="329"/>
      <c r="M164" s="329"/>
      <c r="N164" s="29"/>
      <c r="O164" s="29"/>
      <c r="P164" s="30"/>
      <c r="Q164" s="29">
        <v>1000</v>
      </c>
      <c r="R164" s="10"/>
      <c r="S164" s="15"/>
      <c r="T164" s="10"/>
    </row>
    <row r="165" spans="1:20" ht="15.75" customHeight="1">
      <c r="A165" s="29">
        <v>6</v>
      </c>
      <c r="B165" s="10"/>
      <c r="C165" s="24"/>
      <c r="D165" s="10"/>
      <c r="E165" s="10">
        <v>900</v>
      </c>
      <c r="F165" s="41"/>
      <c r="G165" s="13"/>
      <c r="H165" s="10"/>
      <c r="I165" s="10"/>
      <c r="J165" s="41"/>
      <c r="K165" s="53"/>
      <c r="L165" s="53"/>
      <c r="M165" s="53"/>
      <c r="N165" s="10"/>
      <c r="O165" s="71"/>
      <c r="P165" s="71"/>
      <c r="Q165" s="55">
        <v>900</v>
      </c>
      <c r="R165" s="10"/>
      <c r="S165" s="15"/>
      <c r="T165" s="10"/>
    </row>
    <row r="166" spans="1:20" ht="15.75" customHeight="1">
      <c r="A166" s="29">
        <v>7</v>
      </c>
      <c r="B166" s="10"/>
      <c r="C166" s="24"/>
      <c r="D166" s="24"/>
      <c r="E166" s="10">
        <v>900</v>
      </c>
      <c r="F166" s="13"/>
      <c r="G166" s="13"/>
      <c r="H166" s="10"/>
      <c r="I166" s="10"/>
      <c r="J166" s="68"/>
      <c r="K166" s="29"/>
      <c r="L166" s="329"/>
      <c r="M166" s="329"/>
      <c r="N166" s="29"/>
      <c r="O166" s="29"/>
      <c r="P166" s="30"/>
      <c r="Q166" s="29">
        <v>900</v>
      </c>
      <c r="R166" s="10"/>
      <c r="S166" s="15"/>
      <c r="T166" s="10"/>
    </row>
    <row r="167" spans="1:20" ht="15.75" customHeight="1">
      <c r="A167" s="29">
        <v>8</v>
      </c>
      <c r="B167" s="10"/>
      <c r="C167" s="24"/>
      <c r="D167" s="10"/>
      <c r="E167" s="10">
        <v>3000</v>
      </c>
      <c r="F167" s="41"/>
      <c r="G167" s="13"/>
      <c r="H167" s="10"/>
      <c r="I167" s="10"/>
      <c r="J167" s="68"/>
      <c r="K167" s="29"/>
      <c r="L167" s="329"/>
      <c r="M167" s="329"/>
      <c r="N167" s="29"/>
      <c r="O167" s="29"/>
      <c r="P167" s="30"/>
      <c r="Q167" s="29">
        <v>3000</v>
      </c>
      <c r="R167" s="10"/>
      <c r="S167" s="15"/>
      <c r="T167" s="10"/>
    </row>
    <row r="168" spans="1:20" ht="15.75" customHeight="1">
      <c r="A168" s="29">
        <v>9</v>
      </c>
      <c r="B168" s="10"/>
      <c r="C168" s="24"/>
      <c r="D168" s="24"/>
      <c r="E168" s="10">
        <v>2000</v>
      </c>
      <c r="F168" s="13"/>
      <c r="G168" s="13"/>
      <c r="H168" s="10"/>
      <c r="I168" s="10"/>
      <c r="J168" s="68"/>
      <c r="K168" s="29"/>
      <c r="L168" s="329"/>
      <c r="M168" s="329"/>
      <c r="N168" s="29"/>
      <c r="O168" s="29"/>
      <c r="P168" s="30"/>
      <c r="Q168" s="29">
        <v>2000</v>
      </c>
      <c r="R168" s="10"/>
      <c r="S168" s="15"/>
      <c r="T168" s="10"/>
    </row>
    <row r="169" spans="1:20" ht="15.75" customHeight="1">
      <c r="A169" s="29"/>
      <c r="B169" s="29"/>
      <c r="C169" s="90"/>
      <c r="D169" s="90"/>
      <c r="E169" s="29">
        <v>4000</v>
      </c>
      <c r="F169" s="66"/>
      <c r="G169" s="66"/>
      <c r="H169" s="29"/>
      <c r="I169" s="29"/>
      <c r="J169" s="68"/>
      <c r="K169" s="29"/>
      <c r="L169" s="329"/>
      <c r="M169" s="329"/>
      <c r="N169" s="90"/>
      <c r="O169" s="29"/>
      <c r="P169" s="30"/>
      <c r="Q169" s="90">
        <v>4000</v>
      </c>
      <c r="R169" s="29"/>
      <c r="S169" s="63"/>
      <c r="T169" s="29"/>
    </row>
    <row r="170" spans="1:20" ht="15.75" customHeight="1">
      <c r="A170" s="31"/>
      <c r="B170" s="33"/>
      <c r="C170" s="48"/>
      <c r="D170" s="48">
        <f t="shared" ref="D170:G170" si="31">SUM(D160:D169)</f>
        <v>0</v>
      </c>
      <c r="E170" s="33">
        <f t="shared" si="31"/>
        <v>34500</v>
      </c>
      <c r="F170" s="34">
        <f t="shared" si="31"/>
        <v>0</v>
      </c>
      <c r="G170" s="34">
        <f t="shared" si="31"/>
        <v>0</v>
      </c>
      <c r="H170" s="33"/>
      <c r="I170" s="33">
        <f t="shared" ref="I170:N170" si="32">SUM(I160:I169)</f>
        <v>0</v>
      </c>
      <c r="J170" s="35">
        <f t="shared" si="32"/>
        <v>0</v>
      </c>
      <c r="K170" s="80">
        <f t="shared" si="32"/>
        <v>0</v>
      </c>
      <c r="L170" s="80"/>
      <c r="M170" s="80"/>
      <c r="N170" s="48">
        <f t="shared" si="32"/>
        <v>0</v>
      </c>
      <c r="O170" s="33"/>
      <c r="P170" s="37"/>
      <c r="Q170" s="48">
        <f>SUM(Q160:Q169)</f>
        <v>34500</v>
      </c>
      <c r="R170" s="33"/>
      <c r="S170" s="51">
        <f>B157+Q170-R160</f>
        <v>53438</v>
      </c>
      <c r="T170" s="81"/>
    </row>
    <row r="171" spans="1:20" ht="15.75" customHeight="1">
      <c r="A171" s="182"/>
      <c r="B171" s="12"/>
      <c r="C171" s="10"/>
      <c r="D171" s="10"/>
      <c r="E171" s="10"/>
      <c r="F171" s="10"/>
      <c r="G171" s="257"/>
      <c r="H171" s="141"/>
      <c r="I171" s="141"/>
      <c r="J171" s="258"/>
      <c r="K171" s="213"/>
      <c r="L171" s="343"/>
      <c r="M171" s="343"/>
      <c r="N171" s="326"/>
      <c r="O171" s="324"/>
      <c r="P171" s="324"/>
      <c r="Q171" s="324"/>
      <c r="R171" s="325"/>
      <c r="S171" s="142"/>
      <c r="T171" s="10"/>
    </row>
    <row r="172" spans="1:20" ht="15.75" customHeight="1">
      <c r="A172" s="10"/>
      <c r="B172" s="314"/>
      <c r="C172" s="315"/>
      <c r="D172" s="315"/>
      <c r="E172" s="315"/>
      <c r="F172" s="316"/>
      <c r="G172" s="13"/>
      <c r="H172" s="10"/>
      <c r="I172" s="10"/>
      <c r="J172" s="19"/>
      <c r="K172" s="74"/>
      <c r="L172" s="338"/>
      <c r="M172" s="338"/>
      <c r="N172" s="10"/>
      <c r="O172" s="54"/>
      <c r="P172" s="10"/>
      <c r="Q172" s="10"/>
      <c r="R172" s="10"/>
      <c r="S172" s="15"/>
      <c r="T172" s="10"/>
    </row>
    <row r="173" spans="1:20" ht="15.75" customHeight="1">
      <c r="A173" s="10"/>
      <c r="B173" s="29"/>
      <c r="C173" s="29"/>
      <c r="D173" s="29"/>
      <c r="E173" s="29"/>
      <c r="F173" s="29"/>
      <c r="G173" s="66"/>
      <c r="H173" s="29"/>
      <c r="I173" s="29"/>
      <c r="J173" s="74"/>
      <c r="K173" s="74"/>
      <c r="L173" s="338"/>
      <c r="M173" s="338"/>
      <c r="N173" s="29"/>
      <c r="O173" s="29"/>
      <c r="P173" s="30"/>
      <c r="Q173" s="29"/>
      <c r="R173" s="29"/>
      <c r="S173" s="63"/>
      <c r="T173" s="10"/>
    </row>
    <row r="174" spans="1:20" ht="15.75" customHeight="1">
      <c r="A174" s="16"/>
      <c r="B174" s="29"/>
      <c r="C174" s="29"/>
      <c r="D174" s="29"/>
      <c r="E174" s="29"/>
      <c r="F174" s="29"/>
      <c r="G174" s="66"/>
      <c r="H174" s="29"/>
      <c r="I174" s="29"/>
      <c r="J174" s="74"/>
      <c r="K174" s="74"/>
      <c r="L174" s="338"/>
      <c r="M174" s="338"/>
      <c r="N174" s="29"/>
      <c r="O174" s="29"/>
      <c r="P174" s="30"/>
      <c r="Q174" s="29"/>
      <c r="R174" s="29"/>
      <c r="S174" s="63"/>
      <c r="T174" s="10"/>
    </row>
    <row r="175" spans="1:20" ht="15.75" customHeight="1">
      <c r="A175" s="29"/>
      <c r="B175" s="29"/>
      <c r="C175" s="29"/>
      <c r="D175" s="29"/>
      <c r="E175" s="29"/>
      <c r="F175" s="29"/>
      <c r="G175" s="66"/>
      <c r="H175" s="29"/>
      <c r="I175" s="29"/>
      <c r="J175" s="74"/>
      <c r="K175" s="74"/>
      <c r="L175" s="338"/>
      <c r="M175" s="338"/>
      <c r="N175" s="29"/>
      <c r="O175" s="29"/>
      <c r="P175" s="30"/>
      <c r="Q175" s="29"/>
      <c r="R175" s="29"/>
      <c r="S175" s="63"/>
      <c r="T175" s="10"/>
    </row>
    <row r="176" spans="1:20" ht="15.75" customHeight="1">
      <c r="A176" s="10"/>
      <c r="B176" s="29"/>
      <c r="C176" s="29"/>
      <c r="D176" s="29"/>
      <c r="E176" s="29"/>
      <c r="F176" s="29"/>
      <c r="G176" s="66"/>
      <c r="H176" s="29"/>
      <c r="I176" s="29"/>
      <c r="J176" s="74"/>
      <c r="K176" s="74"/>
      <c r="L176" s="338"/>
      <c r="M176" s="338"/>
      <c r="N176" s="29"/>
      <c r="O176" s="29"/>
      <c r="P176" s="30"/>
      <c r="Q176" s="29"/>
      <c r="R176" s="29"/>
      <c r="S176" s="63"/>
      <c r="T176" s="10"/>
    </row>
    <row r="177" spans="1:20" ht="15.75" customHeight="1">
      <c r="A177" s="29"/>
      <c r="B177" s="104"/>
      <c r="C177" s="105"/>
      <c r="D177" s="106"/>
      <c r="E177" s="106"/>
      <c r="F177" s="208"/>
      <c r="G177" s="77"/>
      <c r="H177" s="29"/>
      <c r="I177" s="29"/>
      <c r="J177" s="74"/>
      <c r="K177" s="79"/>
      <c r="L177" s="340"/>
      <c r="M177" s="340"/>
      <c r="N177" s="29"/>
      <c r="O177" s="29"/>
      <c r="P177" s="30"/>
      <c r="Q177" s="29"/>
      <c r="R177" s="29"/>
      <c r="S177" s="63"/>
      <c r="T177" s="10"/>
    </row>
    <row r="178" spans="1:20" ht="15.75" customHeight="1">
      <c r="A178" s="29"/>
      <c r="B178" s="29"/>
      <c r="C178" s="90"/>
      <c r="D178" s="29"/>
      <c r="E178" s="29"/>
      <c r="F178" s="109"/>
      <c r="G178" s="77"/>
      <c r="H178" s="29"/>
      <c r="I178" s="29"/>
      <c r="J178" s="74"/>
      <c r="K178" s="79"/>
      <c r="L178" s="340"/>
      <c r="M178" s="340"/>
      <c r="N178" s="29"/>
      <c r="O178" s="29"/>
      <c r="P178" s="29"/>
      <c r="Q178" s="29"/>
      <c r="R178" s="10"/>
      <c r="S178" s="10"/>
      <c r="T178" s="10"/>
    </row>
    <row r="179" spans="1:20" ht="15.75" customHeight="1">
      <c r="A179" s="29"/>
      <c r="B179" s="29"/>
      <c r="C179" s="90"/>
      <c r="D179" s="29"/>
      <c r="E179" s="29"/>
      <c r="F179" s="109"/>
      <c r="G179" s="77"/>
      <c r="H179" s="29"/>
      <c r="I179" s="29"/>
      <c r="J179" s="74"/>
      <c r="K179" s="79"/>
      <c r="L179" s="340"/>
      <c r="M179" s="340"/>
      <c r="N179" s="29"/>
      <c r="O179" s="29"/>
      <c r="P179" s="29"/>
      <c r="Q179" s="29"/>
      <c r="R179" s="10"/>
      <c r="S179" s="10"/>
      <c r="T179" s="10"/>
    </row>
    <row r="180" spans="1:20" ht="15.75" customHeight="1">
      <c r="A180" s="31"/>
      <c r="B180" s="33"/>
      <c r="C180" s="33"/>
      <c r="D180" s="33"/>
      <c r="E180" s="33"/>
      <c r="F180" s="34"/>
      <c r="G180" s="49"/>
      <c r="H180" s="33"/>
      <c r="I180" s="33"/>
      <c r="J180" s="100"/>
      <c r="K180" s="36"/>
      <c r="L180" s="36"/>
      <c r="M180" s="36"/>
      <c r="N180" s="33"/>
      <c r="O180" s="33"/>
      <c r="P180" s="33"/>
      <c r="Q180" s="33"/>
      <c r="R180" s="33"/>
      <c r="S180" s="51"/>
      <c r="T180" s="10"/>
    </row>
    <row r="181" spans="1:20" ht="15.75" customHeight="1">
      <c r="A181" s="317" t="s">
        <v>405</v>
      </c>
      <c r="B181" s="318"/>
      <c r="C181" s="318"/>
      <c r="D181" s="318"/>
      <c r="E181" s="318"/>
      <c r="F181" s="318"/>
      <c r="G181" s="318"/>
      <c r="H181" s="318"/>
      <c r="I181" s="318"/>
      <c r="J181" s="318"/>
      <c r="K181" s="318"/>
      <c r="L181" s="328"/>
      <c r="M181" s="328"/>
      <c r="N181" s="318"/>
      <c r="O181" s="318"/>
      <c r="P181" s="318"/>
      <c r="Q181" s="319"/>
      <c r="R181" s="33"/>
      <c r="S181" s="91"/>
    </row>
    <row r="182" spans="1:20" ht="15.75" customHeight="1">
      <c r="A182" s="2" t="s">
        <v>1</v>
      </c>
      <c r="B182" s="3" t="s">
        <v>2</v>
      </c>
      <c r="C182" s="3" t="s">
        <v>3</v>
      </c>
      <c r="D182" s="3" t="s">
        <v>36</v>
      </c>
      <c r="E182" s="3" t="s">
        <v>108</v>
      </c>
      <c r="F182" s="4" t="s">
        <v>109</v>
      </c>
      <c r="G182" s="5"/>
      <c r="H182" s="6" t="s">
        <v>6</v>
      </c>
      <c r="I182" s="3" t="s">
        <v>7</v>
      </c>
      <c r="J182" s="3" t="s">
        <v>8</v>
      </c>
      <c r="K182" s="3" t="s">
        <v>8</v>
      </c>
      <c r="L182" s="3"/>
      <c r="M182" s="3"/>
      <c r="N182" s="3" t="s">
        <v>9</v>
      </c>
      <c r="O182" s="3" t="s">
        <v>10</v>
      </c>
      <c r="P182" s="3"/>
      <c r="Q182" s="7" t="s">
        <v>11</v>
      </c>
      <c r="R182" s="8" t="s">
        <v>12</v>
      </c>
      <c r="S182" s="9" t="s">
        <v>13</v>
      </c>
    </row>
    <row r="183" spans="1:20" ht="15.75" customHeight="1">
      <c r="A183" s="10"/>
      <c r="B183" s="12">
        <v>53438</v>
      </c>
      <c r="C183" s="10"/>
      <c r="D183" s="10"/>
      <c r="E183" s="10"/>
      <c r="F183" s="10"/>
      <c r="G183" s="10"/>
      <c r="H183" s="10"/>
      <c r="I183" s="10"/>
      <c r="J183" s="14" t="s">
        <v>15</v>
      </c>
      <c r="K183" s="10"/>
      <c r="L183" s="10"/>
      <c r="M183" s="10"/>
      <c r="N183" s="10"/>
      <c r="O183" s="10"/>
      <c r="P183" s="10"/>
      <c r="Q183" s="10"/>
      <c r="R183" s="10"/>
      <c r="S183" s="15"/>
      <c r="T183" s="10"/>
    </row>
    <row r="184" spans="1:20" ht="15.75" customHeight="1">
      <c r="A184" s="10"/>
      <c r="B184" s="314" t="s">
        <v>406</v>
      </c>
      <c r="C184" s="315"/>
      <c r="D184" s="315"/>
      <c r="E184" s="315"/>
      <c r="F184" s="316"/>
      <c r="G184" s="10"/>
      <c r="H184" s="10"/>
      <c r="I184" s="10"/>
      <c r="J184" s="41"/>
      <c r="K184" s="10"/>
      <c r="L184" s="10"/>
      <c r="M184" s="10"/>
      <c r="N184" s="10"/>
      <c r="O184" s="10"/>
      <c r="P184" s="10"/>
      <c r="Q184" s="10"/>
      <c r="R184" s="10"/>
      <c r="S184" s="15"/>
      <c r="T184" s="10"/>
    </row>
    <row r="185" spans="1:20" ht="15.75" customHeight="1">
      <c r="A185" s="29"/>
      <c r="B185" s="70"/>
      <c r="C185" s="70"/>
      <c r="D185" s="70"/>
      <c r="E185" s="70"/>
      <c r="F185" s="70"/>
      <c r="G185" s="10"/>
      <c r="H185" s="10"/>
      <c r="I185" s="10"/>
      <c r="J185" s="41"/>
      <c r="K185" s="10"/>
      <c r="L185" s="10"/>
      <c r="M185" s="10"/>
      <c r="N185" s="10"/>
      <c r="O185" s="10"/>
      <c r="P185" s="10"/>
      <c r="Q185" s="10"/>
      <c r="R185" s="10"/>
      <c r="S185" s="15"/>
      <c r="T185" s="10"/>
    </row>
    <row r="186" spans="1:20" ht="15.75" customHeight="1">
      <c r="A186" s="29">
        <v>1</v>
      </c>
      <c r="B186" s="10" t="s">
        <v>393</v>
      </c>
      <c r="C186" s="16"/>
      <c r="D186" s="16">
        <v>1000</v>
      </c>
      <c r="E186" s="16"/>
      <c r="F186" s="98"/>
      <c r="G186" s="99"/>
      <c r="H186" s="16"/>
      <c r="I186" s="16">
        <v>3000</v>
      </c>
      <c r="J186" s="64"/>
      <c r="K186" s="127"/>
      <c r="L186" s="127"/>
      <c r="M186" s="127"/>
      <c r="N186" s="16"/>
      <c r="O186" s="16"/>
      <c r="P186" s="124"/>
      <c r="Q186" s="16">
        <v>4000</v>
      </c>
      <c r="R186" s="16"/>
      <c r="S186" s="55"/>
      <c r="T186" s="10"/>
    </row>
    <row r="187" spans="1:20" ht="15.75" customHeight="1">
      <c r="A187" s="29">
        <v>2</v>
      </c>
      <c r="B187" s="97" t="s">
        <v>407</v>
      </c>
      <c r="C187" s="90"/>
      <c r="D187" s="29">
        <v>1000</v>
      </c>
      <c r="E187" s="29"/>
      <c r="F187" s="66"/>
      <c r="G187" s="66"/>
      <c r="H187" s="29"/>
      <c r="I187" s="29"/>
      <c r="J187" s="64"/>
      <c r="K187" s="127"/>
      <c r="L187" s="127"/>
      <c r="M187" s="127"/>
      <c r="N187" s="10"/>
      <c r="O187" s="10"/>
      <c r="P187" s="54"/>
      <c r="Q187" s="24">
        <v>1000</v>
      </c>
      <c r="R187" s="15"/>
      <c r="S187" s="15"/>
      <c r="T187" s="10"/>
    </row>
    <row r="188" spans="1:20" ht="15.75" customHeight="1">
      <c r="A188" s="29">
        <v>3</v>
      </c>
      <c r="B188" s="29" t="s">
        <v>408</v>
      </c>
      <c r="C188" s="29"/>
      <c r="D188" s="29">
        <v>2000</v>
      </c>
      <c r="E188" s="29"/>
      <c r="F188" s="66"/>
      <c r="G188" s="66"/>
      <c r="H188" s="29"/>
      <c r="I188" s="29">
        <v>3000</v>
      </c>
      <c r="J188" s="64"/>
      <c r="K188" s="127"/>
      <c r="L188" s="127"/>
      <c r="M188" s="127"/>
      <c r="N188" s="10"/>
      <c r="O188" s="10"/>
      <c r="P188" s="54"/>
      <c r="Q188" s="24">
        <v>5000</v>
      </c>
      <c r="R188" s="29"/>
      <c r="S188" s="63"/>
      <c r="T188" s="10"/>
    </row>
    <row r="189" spans="1:20" ht="15.75" customHeight="1">
      <c r="A189" s="29">
        <v>4</v>
      </c>
      <c r="B189" s="29" t="s">
        <v>391</v>
      </c>
      <c r="C189" s="29"/>
      <c r="D189" s="29">
        <v>1000</v>
      </c>
      <c r="E189" s="29"/>
      <c r="F189" s="29"/>
      <c r="G189" s="66"/>
      <c r="H189" s="29"/>
      <c r="I189" s="29">
        <v>3000</v>
      </c>
      <c r="J189" s="68"/>
      <c r="K189" s="29"/>
      <c r="L189" s="329"/>
      <c r="M189" s="329"/>
      <c r="N189" s="29"/>
      <c r="O189" s="10"/>
      <c r="P189" s="54"/>
      <c r="Q189" s="10">
        <v>4000</v>
      </c>
      <c r="R189" s="29">
        <v>5000</v>
      </c>
      <c r="S189" s="63" t="s">
        <v>245</v>
      </c>
      <c r="T189" s="10"/>
    </row>
    <row r="190" spans="1:20" ht="15.75" customHeight="1">
      <c r="A190" s="29">
        <v>5</v>
      </c>
      <c r="B190" s="29" t="s">
        <v>409</v>
      </c>
      <c r="C190" s="29"/>
      <c r="D190" s="29">
        <v>1000</v>
      </c>
      <c r="E190" s="29"/>
      <c r="F190" s="66"/>
      <c r="G190" s="66"/>
      <c r="H190" s="29"/>
      <c r="I190" s="29"/>
      <c r="J190" s="68"/>
      <c r="K190" s="29"/>
      <c r="L190" s="329"/>
      <c r="M190" s="329"/>
      <c r="N190" s="29"/>
      <c r="O190" s="29"/>
      <c r="P190" s="30"/>
      <c r="Q190" s="29">
        <v>1000</v>
      </c>
      <c r="R190" s="29">
        <v>17000</v>
      </c>
      <c r="S190" s="63" t="s">
        <v>162</v>
      </c>
      <c r="T190" s="10"/>
    </row>
    <row r="191" spans="1:20" ht="15.75" customHeight="1">
      <c r="A191" s="29">
        <v>6</v>
      </c>
      <c r="B191" s="27" t="s">
        <v>349</v>
      </c>
      <c r="C191" s="22"/>
      <c r="D191" s="27"/>
      <c r="E191" s="22"/>
      <c r="F191" s="92"/>
      <c r="G191" s="77"/>
      <c r="H191" s="29"/>
      <c r="I191" s="29"/>
      <c r="J191" s="68">
        <v>1300</v>
      </c>
      <c r="K191" s="29"/>
      <c r="L191" s="329"/>
      <c r="M191" s="329"/>
      <c r="N191" s="29"/>
      <c r="O191" s="29"/>
      <c r="P191" s="30"/>
      <c r="Q191" s="29">
        <v>1300</v>
      </c>
      <c r="R191" s="29">
        <v>45000</v>
      </c>
      <c r="S191" s="63" t="s">
        <v>410</v>
      </c>
      <c r="T191" s="10"/>
    </row>
    <row r="192" spans="1:20" ht="15.75" customHeight="1">
      <c r="A192" s="29">
        <v>7</v>
      </c>
      <c r="B192" s="104" t="s">
        <v>411</v>
      </c>
      <c r="C192" s="106"/>
      <c r="D192" s="29">
        <v>1000</v>
      </c>
      <c r="E192" s="106"/>
      <c r="F192" s="208"/>
      <c r="G192" s="77"/>
      <c r="H192" s="29"/>
      <c r="I192" s="29"/>
      <c r="J192" s="68"/>
      <c r="K192" s="79"/>
      <c r="L192" s="340"/>
      <c r="M192" s="340"/>
      <c r="N192" s="29">
        <v>200</v>
      </c>
      <c r="O192" s="29"/>
      <c r="P192" s="30"/>
      <c r="Q192" s="29">
        <v>1200</v>
      </c>
      <c r="R192" s="29"/>
      <c r="S192" s="63"/>
      <c r="T192" s="10"/>
    </row>
    <row r="193" spans="1:20" ht="15.75" customHeight="1">
      <c r="A193" s="29">
        <v>8</v>
      </c>
      <c r="B193" s="104"/>
      <c r="C193" s="106"/>
      <c r="D193" s="29"/>
      <c r="E193" s="106"/>
      <c r="F193" s="208"/>
      <c r="G193" s="77"/>
      <c r="H193" s="29"/>
      <c r="I193" s="29"/>
      <c r="J193" s="68"/>
      <c r="K193" s="79"/>
      <c r="L193" s="340"/>
      <c r="M193" s="340"/>
      <c r="N193" s="29"/>
      <c r="O193" s="29"/>
      <c r="P193" s="30"/>
      <c r="Q193" s="29"/>
      <c r="R193" s="29"/>
      <c r="S193" s="63"/>
      <c r="T193" s="10"/>
    </row>
    <row r="194" spans="1:20" ht="15.75" customHeight="1">
      <c r="A194" s="29">
        <v>9</v>
      </c>
      <c r="B194" s="104"/>
      <c r="C194" s="106"/>
      <c r="D194" s="29"/>
      <c r="E194" s="106"/>
      <c r="F194" s="208"/>
      <c r="G194" s="77"/>
      <c r="H194" s="29"/>
      <c r="I194" s="29"/>
      <c r="J194" s="68"/>
      <c r="K194" s="79"/>
      <c r="L194" s="340"/>
      <c r="M194" s="340"/>
      <c r="N194" s="29"/>
      <c r="O194" s="29"/>
      <c r="P194" s="30"/>
      <c r="Q194" s="29"/>
      <c r="R194" s="29"/>
      <c r="S194" s="63"/>
      <c r="T194" s="10"/>
    </row>
    <row r="195" spans="1:20" ht="15.75" customHeight="1">
      <c r="A195" s="29"/>
      <c r="B195" s="104"/>
      <c r="C195" s="106"/>
      <c r="D195" s="29"/>
      <c r="E195" s="106"/>
      <c r="F195" s="208"/>
      <c r="G195" s="77"/>
      <c r="H195" s="29"/>
      <c r="I195" s="29"/>
      <c r="J195" s="68"/>
      <c r="K195" s="79"/>
      <c r="L195" s="340"/>
      <c r="M195" s="340"/>
      <c r="N195" s="29"/>
      <c r="O195" s="29"/>
      <c r="P195" s="30"/>
      <c r="Q195" s="29"/>
      <c r="R195" s="29"/>
      <c r="S195" s="63"/>
      <c r="T195" s="10"/>
    </row>
    <row r="196" spans="1:20" ht="15.75" customHeight="1">
      <c r="A196" s="29"/>
      <c r="B196" s="29"/>
      <c r="C196" s="90"/>
      <c r="D196" s="29"/>
      <c r="E196" s="29"/>
      <c r="F196" s="109"/>
      <c r="G196" s="77"/>
      <c r="H196" s="29"/>
      <c r="I196" s="29"/>
      <c r="J196" s="68"/>
      <c r="K196" s="79"/>
      <c r="L196" s="340"/>
      <c r="M196" s="340"/>
      <c r="N196" s="29"/>
      <c r="O196" s="29"/>
      <c r="P196" s="29"/>
      <c r="Q196" s="29"/>
      <c r="R196" s="10"/>
      <c r="S196" s="10"/>
      <c r="T196" s="10"/>
    </row>
    <row r="197" spans="1:20" ht="15.75" customHeight="1">
      <c r="A197" s="31"/>
      <c r="B197" s="33"/>
      <c r="C197" s="33">
        <f>SUM(C186:C196)</f>
        <v>0</v>
      </c>
      <c r="D197" s="33">
        <f>SUM(D185:D196)</f>
        <v>7000</v>
      </c>
      <c r="E197" s="33">
        <f t="shared" ref="E197:G197" si="33">SUM(E186:E196)</f>
        <v>0</v>
      </c>
      <c r="F197" s="34">
        <f t="shared" si="33"/>
        <v>0</v>
      </c>
      <c r="G197" s="49">
        <f t="shared" si="33"/>
        <v>0</v>
      </c>
      <c r="H197" s="33"/>
      <c r="I197" s="33">
        <f t="shared" ref="I197:J197" si="34">SUM(I186:I196)</f>
        <v>9000</v>
      </c>
      <c r="J197" s="35">
        <f t="shared" si="34"/>
        <v>1300</v>
      </c>
      <c r="K197" s="36">
        <v>0</v>
      </c>
      <c r="L197" s="36"/>
      <c r="M197" s="36"/>
      <c r="N197" s="33">
        <f t="shared" ref="N197:O197" si="35">SUM(N186:N196)</f>
        <v>200</v>
      </c>
      <c r="O197" s="33">
        <f t="shared" si="35"/>
        <v>0</v>
      </c>
      <c r="P197" s="33"/>
      <c r="Q197" s="33">
        <f>SUM(Q185:Q196)</f>
        <v>17500</v>
      </c>
      <c r="R197" s="33">
        <f>SUM(R189:R196)</f>
        <v>67000</v>
      </c>
      <c r="S197" s="51">
        <f>B183+Q197-R189-R190-R191</f>
        <v>3938</v>
      </c>
      <c r="T197" s="10"/>
    </row>
    <row r="198" spans="1:20" ht="15.75" customHeight="1">
      <c r="A198" s="311" t="s">
        <v>412</v>
      </c>
      <c r="B198" s="312"/>
      <c r="C198" s="312"/>
      <c r="D198" s="312"/>
      <c r="E198" s="312"/>
      <c r="F198" s="312"/>
      <c r="G198" s="312"/>
      <c r="H198" s="312"/>
      <c r="I198" s="312"/>
      <c r="J198" s="312"/>
      <c r="K198" s="312"/>
      <c r="L198" s="333"/>
      <c r="M198" s="333"/>
      <c r="N198" s="312"/>
      <c r="O198" s="312"/>
      <c r="P198" s="312"/>
      <c r="Q198" s="313"/>
      <c r="R198" s="10"/>
      <c r="S198" s="10"/>
      <c r="T198" s="10"/>
    </row>
    <row r="199" spans="1:20" ht="15.75" customHeight="1">
      <c r="A199" s="2" t="s">
        <v>1</v>
      </c>
      <c r="B199" s="3" t="s">
        <v>2</v>
      </c>
      <c r="C199" s="3" t="s">
        <v>3</v>
      </c>
      <c r="D199" s="3" t="s">
        <v>413</v>
      </c>
      <c r="E199" s="3" t="s">
        <v>228</v>
      </c>
      <c r="F199" s="4" t="s">
        <v>109</v>
      </c>
      <c r="G199" s="93" t="s">
        <v>5</v>
      </c>
      <c r="H199" s="94" t="s">
        <v>6</v>
      </c>
      <c r="I199" s="3" t="s">
        <v>7</v>
      </c>
      <c r="J199" s="3" t="s">
        <v>8</v>
      </c>
      <c r="K199" s="3" t="s">
        <v>8</v>
      </c>
      <c r="L199" s="3"/>
      <c r="M199" s="3"/>
      <c r="N199" s="3" t="s">
        <v>9</v>
      </c>
      <c r="O199" s="3" t="s">
        <v>10</v>
      </c>
      <c r="P199" s="3"/>
      <c r="Q199" s="95" t="s">
        <v>11</v>
      </c>
      <c r="R199" s="8" t="s">
        <v>12</v>
      </c>
      <c r="S199" s="9" t="s">
        <v>13</v>
      </c>
      <c r="T199" s="10"/>
    </row>
    <row r="200" spans="1:20" ht="15.75" customHeight="1">
      <c r="A200" s="10"/>
      <c r="B200" s="12">
        <v>3938</v>
      </c>
      <c r="C200" s="10"/>
      <c r="D200" s="10"/>
      <c r="E200" s="10"/>
      <c r="F200" s="10"/>
      <c r="G200" s="10"/>
      <c r="H200" s="10"/>
      <c r="I200" s="10"/>
      <c r="J200" s="14" t="s">
        <v>15</v>
      </c>
      <c r="K200" s="96"/>
      <c r="L200" s="96"/>
      <c r="M200" s="96"/>
      <c r="N200" s="10"/>
      <c r="O200" s="10"/>
      <c r="P200" s="10"/>
      <c r="Q200" s="10"/>
      <c r="R200" s="10"/>
      <c r="S200" s="15"/>
      <c r="T200" s="10"/>
    </row>
    <row r="201" spans="1:20" ht="15.75" customHeight="1">
      <c r="A201" s="10"/>
      <c r="B201" s="314" t="s">
        <v>229</v>
      </c>
      <c r="C201" s="315"/>
      <c r="D201" s="315"/>
      <c r="E201" s="315"/>
      <c r="F201" s="316"/>
      <c r="G201" s="10"/>
      <c r="H201" s="10"/>
      <c r="I201" s="10"/>
      <c r="J201" s="19"/>
      <c r="K201" s="41"/>
      <c r="L201" s="41"/>
      <c r="M201" s="41"/>
      <c r="N201" s="12"/>
      <c r="O201" s="12"/>
      <c r="P201" s="12"/>
      <c r="Q201" s="10"/>
      <c r="R201" s="10"/>
      <c r="S201" s="15"/>
      <c r="T201" s="10"/>
    </row>
    <row r="202" spans="1:20" ht="15.75" customHeight="1">
      <c r="A202" s="10">
        <v>1</v>
      </c>
      <c r="B202" s="97"/>
      <c r="C202" s="90"/>
      <c r="D202" s="29"/>
      <c r="E202" s="29">
        <v>4000</v>
      </c>
      <c r="F202" s="66"/>
      <c r="G202" s="66"/>
      <c r="H202" s="29"/>
      <c r="I202" s="29"/>
      <c r="J202" s="64"/>
      <c r="K202" s="127"/>
      <c r="L202" s="127"/>
      <c r="M202" s="127"/>
      <c r="N202" s="10"/>
      <c r="O202" s="10"/>
      <c r="P202" s="54"/>
      <c r="Q202" s="24">
        <v>4000</v>
      </c>
      <c r="R202" s="10">
        <v>8400</v>
      </c>
      <c r="S202" s="15" t="s">
        <v>273</v>
      </c>
      <c r="T202" s="10"/>
    </row>
    <row r="203" spans="1:20" ht="15.75" customHeight="1">
      <c r="A203" s="16">
        <v>2</v>
      </c>
      <c r="B203" s="16"/>
      <c r="C203" s="90"/>
      <c r="D203" s="29"/>
      <c r="E203" s="29">
        <v>4000</v>
      </c>
      <c r="F203" s="66"/>
      <c r="G203" s="66"/>
      <c r="H203" s="29"/>
      <c r="I203" s="29"/>
      <c r="J203" s="64"/>
      <c r="K203" s="127"/>
      <c r="L203" s="127"/>
      <c r="M203" s="127"/>
      <c r="N203" s="10"/>
      <c r="O203" s="10"/>
      <c r="P203" s="54"/>
      <c r="Q203" s="24">
        <v>4000</v>
      </c>
      <c r="R203" s="16">
        <v>4000</v>
      </c>
      <c r="S203" s="16" t="s">
        <v>147</v>
      </c>
      <c r="T203" s="10"/>
    </row>
    <row r="204" spans="1:20" ht="15.75" customHeight="1">
      <c r="A204" s="29">
        <v>3</v>
      </c>
      <c r="B204" s="16"/>
      <c r="C204" s="90"/>
      <c r="D204" s="29"/>
      <c r="E204" s="29">
        <v>6000</v>
      </c>
      <c r="F204" s="66"/>
      <c r="G204" s="77"/>
      <c r="H204" s="29"/>
      <c r="I204" s="29"/>
      <c r="J204" s="68"/>
      <c r="K204" s="29"/>
      <c r="L204" s="329"/>
      <c r="M204" s="329"/>
      <c r="N204" s="29"/>
      <c r="O204" s="29"/>
      <c r="P204" s="30"/>
      <c r="Q204" s="29">
        <v>6000</v>
      </c>
      <c r="R204" s="16"/>
      <c r="S204" s="16"/>
      <c r="T204" s="10"/>
    </row>
    <row r="205" spans="1:20" ht="15.75" customHeight="1">
      <c r="A205" s="29">
        <v>4</v>
      </c>
      <c r="B205" s="29"/>
      <c r="C205" s="29"/>
      <c r="D205" s="29"/>
      <c r="E205" s="29"/>
      <c r="F205" s="66"/>
      <c r="G205" s="66"/>
      <c r="H205" s="29"/>
      <c r="I205" s="29"/>
      <c r="J205" s="68"/>
      <c r="K205" s="29"/>
      <c r="L205" s="329"/>
      <c r="M205" s="329"/>
      <c r="N205" s="29"/>
      <c r="O205" s="29"/>
      <c r="P205" s="30"/>
      <c r="Q205" s="29"/>
      <c r="R205" s="16"/>
      <c r="S205" s="16"/>
      <c r="T205" s="10"/>
    </row>
    <row r="206" spans="1:20" ht="15.75" customHeight="1">
      <c r="A206" s="29">
        <v>5</v>
      </c>
      <c r="B206" s="16"/>
      <c r="C206" s="29"/>
      <c r="D206" s="29"/>
      <c r="E206" s="29"/>
      <c r="F206" s="66"/>
      <c r="G206" s="66"/>
      <c r="H206" s="29"/>
      <c r="I206" s="29"/>
      <c r="J206" s="64"/>
      <c r="K206" s="127"/>
      <c r="L206" s="127"/>
      <c r="M206" s="127"/>
      <c r="N206" s="10"/>
      <c r="O206" s="10"/>
      <c r="P206" s="54"/>
      <c r="Q206" s="24"/>
      <c r="R206" s="16"/>
      <c r="S206" s="16"/>
      <c r="T206" s="29"/>
    </row>
    <row r="207" spans="1:20" ht="15.75" customHeight="1">
      <c r="A207" s="29">
        <v>6</v>
      </c>
      <c r="B207" s="10"/>
      <c r="C207" s="29"/>
      <c r="D207" s="10"/>
      <c r="E207" s="10"/>
      <c r="F207" s="41"/>
      <c r="G207" s="13"/>
      <c r="H207" s="10"/>
      <c r="I207" s="10"/>
      <c r="J207" s="68"/>
      <c r="K207" s="29"/>
      <c r="L207" s="329"/>
      <c r="M207" s="329"/>
      <c r="N207" s="29"/>
      <c r="O207" s="29"/>
      <c r="P207" s="30"/>
      <c r="Q207" s="29"/>
      <c r="R207" s="10"/>
      <c r="S207" s="10"/>
      <c r="T207" s="29"/>
    </row>
    <row r="208" spans="1:20" ht="15.75" customHeight="1">
      <c r="A208" s="29">
        <v>7</v>
      </c>
      <c r="B208" s="29"/>
      <c r="C208" s="97"/>
      <c r="D208" s="97"/>
      <c r="E208" s="97"/>
      <c r="F208" s="97"/>
      <c r="G208" s="128"/>
      <c r="H208" s="97"/>
      <c r="I208" s="97"/>
      <c r="J208" s="129"/>
      <c r="K208" s="160"/>
      <c r="L208" s="160"/>
      <c r="M208" s="160"/>
      <c r="N208" s="97"/>
      <c r="O208" s="29"/>
      <c r="P208" s="30"/>
      <c r="Q208" s="90"/>
      <c r="R208" s="29"/>
      <c r="S208" s="29"/>
      <c r="T208" s="29"/>
    </row>
    <row r="209" spans="1:20" ht="15.75" customHeight="1">
      <c r="A209" s="29"/>
      <c r="B209" s="29"/>
      <c r="C209" s="29"/>
      <c r="D209" s="29"/>
      <c r="E209" s="29"/>
      <c r="F209" s="29"/>
      <c r="G209" s="66"/>
      <c r="H209" s="29"/>
      <c r="I209" s="29"/>
      <c r="J209" s="68"/>
      <c r="K209" s="79"/>
      <c r="L209" s="340"/>
      <c r="M209" s="340"/>
      <c r="N209" s="29"/>
      <c r="O209" s="29"/>
      <c r="P209" s="30"/>
      <c r="Q209" s="29"/>
      <c r="R209" s="29"/>
      <c r="S209" s="29"/>
      <c r="T209" s="29"/>
    </row>
    <row r="210" spans="1:20" ht="15.75" customHeight="1">
      <c r="A210" s="31"/>
      <c r="B210" s="32"/>
      <c r="C210" s="33"/>
      <c r="D210" s="33"/>
      <c r="E210" s="33">
        <f>SUM(E202:E209)</f>
        <v>14000</v>
      </c>
      <c r="F210" s="33"/>
      <c r="G210" s="34"/>
      <c r="H210" s="33"/>
      <c r="I210" s="33"/>
      <c r="J210" s="35"/>
      <c r="K210" s="36"/>
      <c r="L210" s="36"/>
      <c r="M210" s="36"/>
      <c r="N210" s="33"/>
      <c r="O210" s="37"/>
      <c r="P210" s="33"/>
      <c r="Q210" s="33">
        <f>SUM(Q202:Q209)</f>
        <v>14000</v>
      </c>
      <c r="R210" s="38"/>
      <c r="S210" s="39">
        <f>B200+Q209:Q210-R202-R203</f>
        <v>5538</v>
      </c>
      <c r="T210" s="29"/>
    </row>
    <row r="211" spans="1:20" ht="15.75" customHeight="1">
      <c r="A211" s="29"/>
      <c r="B211" s="111">
        <v>5538</v>
      </c>
      <c r="C211" s="29"/>
      <c r="D211" s="29"/>
      <c r="E211" s="29"/>
      <c r="F211" s="29"/>
      <c r="G211" s="66"/>
      <c r="H211" s="29"/>
      <c r="I211" s="29"/>
      <c r="J211" s="74" t="s">
        <v>15</v>
      </c>
      <c r="K211" s="74"/>
      <c r="L211" s="338"/>
      <c r="M211" s="338"/>
      <c r="N211" s="10"/>
      <c r="O211" s="30"/>
      <c r="P211" s="29"/>
      <c r="Q211" s="29"/>
      <c r="R211" s="29"/>
      <c r="S211" s="29"/>
      <c r="T211" s="29"/>
    </row>
    <row r="212" spans="1:20" ht="15.75" customHeight="1">
      <c r="A212" s="10"/>
      <c r="B212" s="314" t="s">
        <v>16</v>
      </c>
      <c r="C212" s="315"/>
      <c r="D212" s="315"/>
      <c r="E212" s="315"/>
      <c r="F212" s="316"/>
      <c r="G212" s="13"/>
      <c r="H212" s="10"/>
      <c r="I212" s="10"/>
      <c r="J212" s="19"/>
      <c r="K212" s="41"/>
      <c r="L212" s="41"/>
      <c r="M212" s="41"/>
      <c r="N212" s="10"/>
      <c r="O212" s="54"/>
      <c r="P212" s="10"/>
      <c r="Q212" s="10"/>
      <c r="R212" s="10"/>
      <c r="S212" s="10"/>
      <c r="T212" s="29"/>
    </row>
    <row r="213" spans="1:20" ht="15.75" customHeight="1">
      <c r="A213" s="10">
        <v>1</v>
      </c>
      <c r="B213" s="10" t="s">
        <v>147</v>
      </c>
      <c r="C213" s="29"/>
      <c r="D213" s="10"/>
      <c r="E213" s="10"/>
      <c r="F213" s="29"/>
      <c r="G213" s="66"/>
      <c r="H213" s="29"/>
      <c r="I213" s="29"/>
      <c r="J213" s="74"/>
      <c r="K213" s="79"/>
      <c r="L213" s="340"/>
      <c r="M213" s="340"/>
      <c r="N213" s="29"/>
      <c r="O213" s="30"/>
      <c r="P213" s="30"/>
      <c r="Q213" s="29">
        <v>4000</v>
      </c>
      <c r="S213" s="29"/>
      <c r="T213" s="29"/>
    </row>
    <row r="214" spans="1:20" ht="15.75" customHeight="1">
      <c r="A214" s="16">
        <v>2</v>
      </c>
      <c r="B214" s="29" t="s">
        <v>402</v>
      </c>
      <c r="C214" s="29"/>
      <c r="D214" s="29">
        <v>1000</v>
      </c>
      <c r="E214" s="29"/>
      <c r="F214" s="29"/>
      <c r="G214" s="66"/>
      <c r="H214" s="29"/>
      <c r="I214" s="29">
        <v>3000</v>
      </c>
      <c r="J214" s="74"/>
      <c r="K214" s="79"/>
      <c r="L214" s="340"/>
      <c r="M214" s="340"/>
      <c r="N214" s="29"/>
      <c r="O214" s="30"/>
      <c r="P214" s="30"/>
      <c r="Q214" s="29">
        <v>4000</v>
      </c>
      <c r="R214" s="29">
        <v>1200</v>
      </c>
      <c r="S214" s="29" t="s">
        <v>414</v>
      </c>
      <c r="T214" s="29"/>
    </row>
    <row r="215" spans="1:20" ht="15.75" customHeight="1">
      <c r="A215" s="29">
        <v>3</v>
      </c>
      <c r="B215" s="29" t="s">
        <v>393</v>
      </c>
      <c r="C215" s="29"/>
      <c r="D215" s="29">
        <v>1000</v>
      </c>
      <c r="E215" s="29"/>
      <c r="F215" s="29"/>
      <c r="G215" s="66"/>
      <c r="H215" s="29"/>
      <c r="I215" s="29">
        <v>2500</v>
      </c>
      <c r="J215" s="74"/>
      <c r="K215" s="79"/>
      <c r="L215" s="340"/>
      <c r="M215" s="340"/>
      <c r="N215" s="29"/>
      <c r="O215" s="30"/>
      <c r="P215" s="30"/>
      <c r="Q215" s="29">
        <v>3500</v>
      </c>
      <c r="R215" s="29">
        <v>15000</v>
      </c>
      <c r="S215" s="29" t="s">
        <v>178</v>
      </c>
      <c r="T215" s="29"/>
    </row>
    <row r="216" spans="1:20" ht="15.75" customHeight="1">
      <c r="A216" s="29">
        <v>4</v>
      </c>
      <c r="B216" s="29" t="s">
        <v>415</v>
      </c>
      <c r="C216" s="90"/>
      <c r="D216" s="29">
        <v>2000</v>
      </c>
      <c r="E216" s="29"/>
      <c r="F216" s="29"/>
      <c r="G216" s="66"/>
      <c r="H216" s="29"/>
      <c r="I216" s="29">
        <v>3000</v>
      </c>
      <c r="J216" s="74"/>
      <c r="K216" s="79"/>
      <c r="L216" s="340"/>
      <c r="M216" s="340"/>
      <c r="N216" s="29"/>
      <c r="O216" s="30"/>
      <c r="P216" s="30"/>
      <c r="Q216" s="29">
        <v>5000</v>
      </c>
      <c r="R216" s="29"/>
      <c r="S216" s="29"/>
      <c r="T216" s="29"/>
    </row>
    <row r="217" spans="1:20" ht="15.75" customHeight="1">
      <c r="A217" s="29">
        <v>5</v>
      </c>
      <c r="B217" s="29" t="s">
        <v>409</v>
      </c>
      <c r="C217" s="29"/>
      <c r="D217" s="29">
        <v>1000</v>
      </c>
      <c r="E217" s="29"/>
      <c r="F217" s="29"/>
      <c r="G217" s="66"/>
      <c r="H217" s="29"/>
      <c r="I217" s="29">
        <v>3000</v>
      </c>
      <c r="J217" s="74"/>
      <c r="K217" s="79"/>
      <c r="L217" s="340"/>
      <c r="M217" s="340"/>
      <c r="N217" s="29"/>
      <c r="O217" s="30"/>
      <c r="P217" s="30"/>
      <c r="Q217" s="29">
        <v>4000</v>
      </c>
      <c r="R217" s="29"/>
      <c r="S217" s="29"/>
      <c r="T217" s="29"/>
    </row>
    <row r="218" spans="1:20" ht="15.75" customHeight="1">
      <c r="A218" s="29">
        <v>6</v>
      </c>
      <c r="B218" s="29" t="s">
        <v>349</v>
      </c>
      <c r="C218" s="29"/>
      <c r="D218" s="29"/>
      <c r="E218" s="29"/>
      <c r="F218" s="29"/>
      <c r="G218" s="66"/>
      <c r="H218" s="29"/>
      <c r="I218" s="29"/>
      <c r="J218" s="74">
        <v>1300</v>
      </c>
      <c r="K218" s="79"/>
      <c r="L218" s="340"/>
      <c r="M218" s="340"/>
      <c r="N218" s="29"/>
      <c r="O218" s="30"/>
      <c r="P218" s="30"/>
      <c r="Q218" s="29">
        <v>1300</v>
      </c>
      <c r="R218" s="29"/>
      <c r="S218" s="29"/>
      <c r="T218" s="29"/>
    </row>
    <row r="219" spans="1:20" ht="15.75" customHeight="1">
      <c r="A219" s="29">
        <v>7</v>
      </c>
      <c r="B219" s="29" t="s">
        <v>397</v>
      </c>
      <c r="C219" s="29"/>
      <c r="D219" s="29"/>
      <c r="E219" s="29"/>
      <c r="F219" s="29"/>
      <c r="G219" s="66"/>
      <c r="H219" s="29"/>
      <c r="I219" s="29"/>
      <c r="J219" s="74">
        <v>1000</v>
      </c>
      <c r="K219" s="79"/>
      <c r="L219" s="340"/>
      <c r="M219" s="340"/>
      <c r="N219" s="29"/>
      <c r="O219" s="30"/>
      <c r="P219" s="30"/>
      <c r="Q219" s="29">
        <v>1000</v>
      </c>
      <c r="R219" s="29"/>
      <c r="S219" s="29"/>
      <c r="T219" s="29"/>
    </row>
    <row r="220" spans="1:20" ht="15.75" customHeight="1">
      <c r="A220" s="29"/>
      <c r="B220" s="29"/>
      <c r="C220" s="29"/>
      <c r="D220" s="29"/>
      <c r="E220" s="29"/>
      <c r="F220" s="29"/>
      <c r="G220" s="66"/>
      <c r="H220" s="29"/>
      <c r="I220" s="29"/>
      <c r="J220" s="74"/>
      <c r="K220" s="79"/>
      <c r="L220" s="340"/>
      <c r="M220" s="340"/>
      <c r="N220" s="29"/>
      <c r="O220" s="30"/>
      <c r="P220" s="30"/>
      <c r="Q220" s="29"/>
      <c r="R220" s="29"/>
      <c r="S220" s="29"/>
      <c r="T220" s="29"/>
    </row>
    <row r="221" spans="1:20" ht="15.75" customHeight="1">
      <c r="A221" s="31"/>
      <c r="B221" s="33"/>
      <c r="C221" s="33"/>
      <c r="D221" s="33">
        <f t="shared" ref="D221:E221" si="36">SUM(D213:D220)</f>
        <v>5000</v>
      </c>
      <c r="E221" s="33">
        <f t="shared" si="36"/>
        <v>0</v>
      </c>
      <c r="F221" s="33"/>
      <c r="G221" s="34">
        <f>SUM(G213:G220)</f>
        <v>0</v>
      </c>
      <c r="H221" s="33"/>
      <c r="I221" s="33">
        <f t="shared" ref="I221:N221" si="37">SUM(I213:I220)</f>
        <v>11500</v>
      </c>
      <c r="J221" s="100">
        <f t="shared" si="37"/>
        <v>2300</v>
      </c>
      <c r="K221" s="36">
        <f t="shared" si="37"/>
        <v>0</v>
      </c>
      <c r="L221" s="36"/>
      <c r="M221" s="36"/>
      <c r="N221" s="33">
        <f t="shared" si="37"/>
        <v>0</v>
      </c>
      <c r="O221" s="33"/>
      <c r="P221" s="33"/>
      <c r="Q221" s="33">
        <f>SUM(Q213:Q220)</f>
        <v>22800</v>
      </c>
      <c r="R221" s="33"/>
      <c r="S221" s="69">
        <f>B211+Q221-R214-R215</f>
        <v>12138</v>
      </c>
      <c r="T221" s="29"/>
    </row>
    <row r="222" spans="1:20" ht="15.75" customHeight="1">
      <c r="A222" s="311" t="s">
        <v>416</v>
      </c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33"/>
      <c r="M222" s="333"/>
      <c r="N222" s="312"/>
      <c r="O222" s="312"/>
      <c r="P222" s="312"/>
      <c r="Q222" s="313"/>
      <c r="R222" s="10"/>
      <c r="S222" s="10"/>
      <c r="T222" s="10"/>
    </row>
    <row r="223" spans="1:20" ht="15.75" customHeight="1">
      <c r="A223" s="317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28"/>
      <c r="M223" s="328"/>
      <c r="N223" s="318"/>
      <c r="O223" s="318"/>
      <c r="P223" s="318"/>
      <c r="Q223" s="319"/>
      <c r="R223" s="29"/>
      <c r="S223" s="63"/>
      <c r="T223" s="29"/>
    </row>
    <row r="224" spans="1:20" ht="15.75" customHeight="1">
      <c r="A224" s="2" t="s">
        <v>1</v>
      </c>
      <c r="B224" s="3" t="s">
        <v>2</v>
      </c>
      <c r="C224" s="3" t="s">
        <v>3</v>
      </c>
      <c r="D224" s="3" t="s">
        <v>4</v>
      </c>
      <c r="E224" s="3" t="s">
        <v>228</v>
      </c>
      <c r="F224" s="4"/>
      <c r="G224" s="93"/>
      <c r="H224" s="94" t="s">
        <v>6</v>
      </c>
      <c r="I224" s="3" t="s">
        <v>7</v>
      </c>
      <c r="J224" s="3" t="s">
        <v>8</v>
      </c>
      <c r="K224" s="3" t="s">
        <v>8</v>
      </c>
      <c r="L224" s="3"/>
      <c r="M224" s="3"/>
      <c r="N224" s="3" t="s">
        <v>9</v>
      </c>
      <c r="O224" s="3" t="s">
        <v>10</v>
      </c>
      <c r="P224" s="3"/>
      <c r="Q224" s="95" t="s">
        <v>11</v>
      </c>
      <c r="R224" s="8" t="s">
        <v>12</v>
      </c>
      <c r="S224" s="9" t="s">
        <v>13</v>
      </c>
      <c r="T224" s="29"/>
    </row>
    <row r="225" spans="1:34" ht="15.75" customHeight="1">
      <c r="A225" s="10"/>
      <c r="B225" s="12">
        <v>12138</v>
      </c>
      <c r="C225" s="10"/>
      <c r="D225" s="10"/>
      <c r="E225" s="10"/>
      <c r="F225" s="10"/>
      <c r="G225" s="10"/>
      <c r="H225" s="10"/>
      <c r="I225" s="10"/>
      <c r="J225" s="14"/>
      <c r="K225" s="10"/>
      <c r="L225" s="10"/>
      <c r="M225" s="10"/>
      <c r="N225" s="10"/>
      <c r="O225" s="10"/>
      <c r="P225" s="10"/>
      <c r="Q225" s="10"/>
      <c r="R225" s="10"/>
      <c r="S225" s="15"/>
      <c r="T225" s="10"/>
    </row>
    <row r="226" spans="1:34" ht="15.75" customHeight="1">
      <c r="A226" s="10"/>
      <c r="B226" s="314" t="s">
        <v>229</v>
      </c>
      <c r="C226" s="315"/>
      <c r="D226" s="315"/>
      <c r="E226" s="315"/>
      <c r="F226" s="316"/>
      <c r="G226" s="10"/>
      <c r="H226" s="10"/>
      <c r="I226" s="10"/>
      <c r="J226" s="53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34" ht="15.75" customHeight="1">
      <c r="A227" s="16">
        <v>1</v>
      </c>
      <c r="B227" s="16"/>
      <c r="C227" s="16"/>
      <c r="D227" s="29"/>
      <c r="E227" s="29">
        <v>3000</v>
      </c>
      <c r="F227" s="66"/>
      <c r="G227" s="66"/>
      <c r="H227" s="29"/>
      <c r="I227" s="29"/>
      <c r="J227" s="64"/>
      <c r="K227" s="127"/>
      <c r="L227" s="127"/>
      <c r="M227" s="127"/>
      <c r="N227" s="10"/>
      <c r="O227" s="10"/>
      <c r="P227" s="54"/>
      <c r="Q227" s="24">
        <v>3000</v>
      </c>
      <c r="R227" s="10">
        <v>7680</v>
      </c>
      <c r="S227" s="16" t="s">
        <v>212</v>
      </c>
      <c r="T227" s="10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5.75" customHeight="1">
      <c r="A228" s="10">
        <v>2</v>
      </c>
      <c r="B228" s="10"/>
      <c r="C228" s="29"/>
      <c r="D228" s="10"/>
      <c r="E228" s="10">
        <v>1500</v>
      </c>
      <c r="F228" s="13"/>
      <c r="G228" s="75"/>
      <c r="H228" s="10"/>
      <c r="I228" s="10"/>
      <c r="J228" s="41"/>
      <c r="K228" s="10"/>
      <c r="L228" s="10"/>
      <c r="M228" s="10"/>
      <c r="N228" s="10"/>
      <c r="O228" s="10"/>
      <c r="P228" s="54"/>
      <c r="Q228" s="10">
        <v>1500</v>
      </c>
      <c r="R228" s="16">
        <v>4500</v>
      </c>
      <c r="S228" s="10" t="s">
        <v>147</v>
      </c>
      <c r="T228" s="29"/>
    </row>
    <row r="229" spans="1:34" ht="15.75" customHeight="1">
      <c r="A229" s="29">
        <v>3</v>
      </c>
      <c r="B229" s="29"/>
      <c r="C229" s="29"/>
      <c r="D229" s="29"/>
      <c r="E229" s="29">
        <v>2800</v>
      </c>
      <c r="F229" s="66"/>
      <c r="G229" s="66"/>
      <c r="H229" s="29"/>
      <c r="I229" s="29"/>
      <c r="J229" s="68"/>
      <c r="K229" s="29"/>
      <c r="L229" s="329"/>
      <c r="M229" s="329"/>
      <c r="N229" s="29"/>
      <c r="O229" s="29"/>
      <c r="P229" s="30"/>
      <c r="Q229" s="29">
        <v>2800</v>
      </c>
      <c r="R229" s="10"/>
      <c r="S229" s="30"/>
      <c r="T229" s="29"/>
    </row>
    <row r="230" spans="1:34" ht="15.75" customHeight="1">
      <c r="A230" s="29">
        <v>4</v>
      </c>
      <c r="B230" s="29"/>
      <c r="C230" s="29"/>
      <c r="D230" s="29"/>
      <c r="E230" s="29">
        <v>3000</v>
      </c>
      <c r="F230" s="66"/>
      <c r="G230" s="66"/>
      <c r="H230" s="29"/>
      <c r="I230" s="29"/>
      <c r="J230" s="68"/>
      <c r="K230" s="29"/>
      <c r="L230" s="329"/>
      <c r="M230" s="329"/>
      <c r="N230" s="29"/>
      <c r="O230" s="29"/>
      <c r="P230" s="30"/>
      <c r="Q230" s="29">
        <v>3000</v>
      </c>
      <c r="R230" s="29"/>
      <c r="S230" s="30"/>
      <c r="T230" s="29"/>
    </row>
    <row r="231" spans="1:34" ht="15.75" customHeight="1">
      <c r="A231" s="29">
        <v>5</v>
      </c>
      <c r="B231" s="29"/>
      <c r="C231" s="90"/>
      <c r="D231" s="29"/>
      <c r="E231" s="29">
        <v>2500</v>
      </c>
      <c r="F231" s="66"/>
      <c r="G231" s="77"/>
      <c r="H231" s="29"/>
      <c r="I231" s="29"/>
      <c r="J231" s="68"/>
      <c r="K231" s="29"/>
      <c r="L231" s="329"/>
      <c r="M231" s="329"/>
      <c r="N231" s="29"/>
      <c r="O231" s="29"/>
      <c r="P231" s="30"/>
      <c r="Q231" s="29">
        <v>2500</v>
      </c>
      <c r="R231" s="29"/>
      <c r="S231" s="30"/>
      <c r="T231" s="29"/>
    </row>
    <row r="232" spans="1:34" ht="15.75" customHeight="1">
      <c r="A232" s="29">
        <v>6</v>
      </c>
      <c r="B232" s="29"/>
      <c r="C232" s="259"/>
      <c r="D232" s="16"/>
      <c r="E232" s="16"/>
      <c r="F232" s="16"/>
      <c r="G232" s="98"/>
      <c r="H232" s="16"/>
      <c r="I232" s="16"/>
      <c r="J232" s="64"/>
      <c r="K232" s="127"/>
      <c r="L232" s="127"/>
      <c r="M232" s="127"/>
      <c r="N232" s="16"/>
      <c r="O232" s="10"/>
      <c r="P232" s="54"/>
      <c r="Q232" s="10"/>
      <c r="R232" s="29"/>
      <c r="S232" s="30"/>
      <c r="T232" s="29"/>
    </row>
    <row r="233" spans="1:34" ht="15.75" customHeight="1">
      <c r="A233" s="29">
        <v>7</v>
      </c>
      <c r="B233" s="29"/>
      <c r="C233" s="161"/>
      <c r="D233" s="97"/>
      <c r="E233" s="97"/>
      <c r="F233" s="159"/>
      <c r="G233" s="128"/>
      <c r="H233" s="97"/>
      <c r="I233" s="97"/>
      <c r="J233" s="129"/>
      <c r="K233" s="97"/>
      <c r="L233" s="97"/>
      <c r="M233" s="97"/>
      <c r="N233" s="97"/>
      <c r="O233" s="124"/>
      <c r="P233" s="97"/>
      <c r="Q233" s="97"/>
      <c r="R233" s="29"/>
      <c r="S233" s="10"/>
      <c r="T233" s="10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5.75" customHeight="1">
      <c r="A234" s="29"/>
      <c r="B234" s="29"/>
      <c r="C234" s="161"/>
      <c r="D234" s="97"/>
      <c r="E234" s="97"/>
      <c r="F234" s="159"/>
      <c r="G234" s="128"/>
      <c r="H234" s="97"/>
      <c r="I234" s="97"/>
      <c r="J234" s="129"/>
      <c r="K234" s="97"/>
      <c r="L234" s="97"/>
      <c r="M234" s="97"/>
      <c r="N234" s="97"/>
      <c r="O234" s="124"/>
      <c r="P234" s="97"/>
      <c r="Q234" s="97"/>
      <c r="R234" s="29"/>
      <c r="S234" s="10"/>
      <c r="T234" s="29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5.75" customHeight="1">
      <c r="A235" s="31"/>
      <c r="B235" s="33"/>
      <c r="C235" s="33">
        <f t="shared" ref="C235:E235" si="38">SUM(C227:C234)</f>
        <v>0</v>
      </c>
      <c r="D235" s="33">
        <f t="shared" si="38"/>
        <v>0</v>
      </c>
      <c r="E235" s="33">
        <f t="shared" si="38"/>
        <v>12800</v>
      </c>
      <c r="F235" s="34"/>
      <c r="G235" s="49">
        <f>SUM(G227:G234)</f>
        <v>0</v>
      </c>
      <c r="H235" s="33"/>
      <c r="I235" s="33">
        <f t="shared" ref="I235:J235" si="39">SUM(I227:I234)</f>
        <v>0</v>
      </c>
      <c r="J235" s="35">
        <f t="shared" si="39"/>
        <v>0</v>
      </c>
      <c r="K235" s="33"/>
      <c r="L235" s="33"/>
      <c r="M235" s="33"/>
      <c r="N235" s="33">
        <f t="shared" ref="N235:O235" si="40">SUM(N227:N234)</f>
        <v>0</v>
      </c>
      <c r="O235" s="33">
        <f t="shared" si="40"/>
        <v>0</v>
      </c>
      <c r="P235" s="33"/>
      <c r="Q235" s="33">
        <f>SUM(Q226:Q234)</f>
        <v>12800</v>
      </c>
      <c r="R235" s="38"/>
      <c r="S235" s="39">
        <v>12758</v>
      </c>
      <c r="T235" s="29"/>
    </row>
    <row r="236" spans="1:34" ht="15.75" customHeight="1">
      <c r="A236" s="317" t="s">
        <v>417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28"/>
      <c r="M236" s="328"/>
      <c r="N236" s="318"/>
      <c r="O236" s="318"/>
      <c r="P236" s="318"/>
      <c r="Q236" s="319"/>
      <c r="R236" s="16"/>
      <c r="S236" s="16"/>
      <c r="T236" s="10"/>
    </row>
    <row r="237" spans="1:34" ht="15.75" customHeight="1">
      <c r="A237" s="2" t="s">
        <v>1</v>
      </c>
      <c r="B237" s="3" t="s">
        <v>2</v>
      </c>
      <c r="C237" s="3" t="s">
        <v>3</v>
      </c>
      <c r="D237" s="3" t="s">
        <v>36</v>
      </c>
      <c r="E237" s="3" t="s">
        <v>228</v>
      </c>
      <c r="F237" s="4"/>
      <c r="G237" s="5"/>
      <c r="H237" s="6" t="s">
        <v>6</v>
      </c>
      <c r="I237" s="3" t="s">
        <v>7</v>
      </c>
      <c r="J237" s="3" t="s">
        <v>8</v>
      </c>
      <c r="K237" s="3" t="s">
        <v>8</v>
      </c>
      <c r="L237" s="3"/>
      <c r="M237" s="3"/>
      <c r="N237" s="3" t="s">
        <v>9</v>
      </c>
      <c r="O237" s="3" t="s">
        <v>10</v>
      </c>
      <c r="P237" s="3"/>
      <c r="Q237" s="7" t="s">
        <v>11</v>
      </c>
      <c r="R237" s="8" t="s">
        <v>12</v>
      </c>
      <c r="S237" s="9" t="s">
        <v>13</v>
      </c>
      <c r="T237" s="10"/>
    </row>
    <row r="238" spans="1:34" ht="15.75" customHeight="1">
      <c r="A238" s="10"/>
      <c r="B238" s="12">
        <v>12758</v>
      </c>
      <c r="C238" s="10"/>
      <c r="D238" s="10"/>
      <c r="E238" s="10"/>
      <c r="F238" s="10"/>
      <c r="G238" s="13"/>
      <c r="H238" s="10"/>
      <c r="I238" s="10"/>
      <c r="J238" s="14" t="s">
        <v>15</v>
      </c>
      <c r="K238" s="52"/>
      <c r="L238" s="52"/>
      <c r="M238" s="52"/>
      <c r="N238" s="10"/>
      <c r="O238" s="10"/>
      <c r="P238" s="10"/>
      <c r="Q238" s="10"/>
      <c r="R238" s="10"/>
      <c r="S238" s="10"/>
      <c r="T238" s="10"/>
    </row>
    <row r="239" spans="1:34" ht="15.75" customHeight="1">
      <c r="A239" s="10"/>
      <c r="B239" s="314" t="s">
        <v>246</v>
      </c>
      <c r="C239" s="315"/>
      <c r="D239" s="315"/>
      <c r="E239" s="315"/>
      <c r="F239" s="316"/>
      <c r="G239" s="13"/>
      <c r="H239" s="10"/>
      <c r="I239" s="10"/>
      <c r="J239" s="53"/>
      <c r="K239" s="10"/>
      <c r="L239" s="10"/>
      <c r="M239" s="10"/>
      <c r="N239" s="12"/>
      <c r="O239" s="12"/>
      <c r="P239" s="12"/>
      <c r="Q239" s="10"/>
      <c r="R239" s="10"/>
      <c r="S239" s="10"/>
      <c r="T239" s="29"/>
    </row>
    <row r="240" spans="1:34" ht="15.75" customHeight="1">
      <c r="A240" s="10">
        <v>1</v>
      </c>
      <c r="B240" s="70" t="s">
        <v>224</v>
      </c>
      <c r="C240" s="70"/>
      <c r="D240" s="101">
        <v>1000</v>
      </c>
      <c r="E240" s="70"/>
      <c r="F240" s="70"/>
      <c r="G240" s="13"/>
      <c r="H240" s="10"/>
      <c r="I240" s="10">
        <v>3000</v>
      </c>
      <c r="J240" s="53"/>
      <c r="K240" s="10"/>
      <c r="L240" s="10"/>
      <c r="M240" s="10"/>
      <c r="N240" s="12"/>
      <c r="O240" s="12"/>
      <c r="P240" s="12"/>
      <c r="Q240" s="10">
        <v>4000</v>
      </c>
      <c r="R240" s="10"/>
      <c r="S240" s="10"/>
      <c r="T240" s="29"/>
    </row>
    <row r="241" spans="1:20" ht="15.75" customHeight="1">
      <c r="A241" s="10">
        <v>2</v>
      </c>
      <c r="B241" s="16" t="s">
        <v>418</v>
      </c>
      <c r="C241" s="10"/>
      <c r="D241" s="10">
        <v>1000</v>
      </c>
      <c r="E241" s="10"/>
      <c r="F241" s="41"/>
      <c r="G241" s="13"/>
      <c r="H241" s="10"/>
      <c r="I241" s="10"/>
      <c r="J241" s="64"/>
      <c r="K241" s="53"/>
      <c r="L241" s="53"/>
      <c r="M241" s="53"/>
      <c r="N241" s="10"/>
      <c r="O241" s="71"/>
      <c r="P241" s="71"/>
      <c r="Q241" s="55">
        <v>1000</v>
      </c>
      <c r="R241" s="24">
        <v>5000</v>
      </c>
      <c r="S241" s="102" t="s">
        <v>295</v>
      </c>
      <c r="T241" s="29"/>
    </row>
    <row r="242" spans="1:20" ht="15.75" customHeight="1">
      <c r="A242" s="10">
        <v>3</v>
      </c>
      <c r="B242" s="10" t="s">
        <v>419</v>
      </c>
      <c r="C242" s="10"/>
      <c r="D242" s="10">
        <v>1000</v>
      </c>
      <c r="E242" s="10"/>
      <c r="F242" s="41"/>
      <c r="G242" s="13"/>
      <c r="H242" s="10"/>
      <c r="I242" s="10"/>
      <c r="J242" s="41"/>
      <c r="K242" s="10"/>
      <c r="L242" s="10"/>
      <c r="M242" s="10"/>
      <c r="N242" s="10"/>
      <c r="O242" s="10"/>
      <c r="P242" s="121"/>
      <c r="Q242" s="10">
        <v>1000</v>
      </c>
      <c r="R242" s="24"/>
      <c r="S242" s="102"/>
      <c r="T242" s="10"/>
    </row>
    <row r="243" spans="1:20" ht="15.75" customHeight="1">
      <c r="A243" s="10">
        <v>4</v>
      </c>
      <c r="B243" s="27" t="s">
        <v>397</v>
      </c>
      <c r="C243" s="21"/>
      <c r="D243" s="10"/>
      <c r="E243" s="10"/>
      <c r="F243" s="41"/>
      <c r="G243" s="13"/>
      <c r="H243" s="10"/>
      <c r="I243" s="10"/>
      <c r="J243" s="68">
        <v>1000</v>
      </c>
      <c r="K243" s="10"/>
      <c r="L243" s="10"/>
      <c r="M243" s="10"/>
      <c r="N243" s="10"/>
      <c r="O243" s="10"/>
      <c r="P243" s="121"/>
      <c r="Q243" s="10">
        <v>1000</v>
      </c>
      <c r="R243" s="24"/>
      <c r="S243" s="102"/>
      <c r="T243" s="10"/>
    </row>
    <row r="244" spans="1:20" ht="15.75" customHeight="1">
      <c r="A244" s="29">
        <v>5</v>
      </c>
      <c r="B244" s="104" t="s">
        <v>391</v>
      </c>
      <c r="C244" s="90"/>
      <c r="D244" s="29">
        <v>1000</v>
      </c>
      <c r="E244" s="29"/>
      <c r="F244" s="66"/>
      <c r="G244" s="77"/>
      <c r="H244" s="29"/>
      <c r="I244" s="29">
        <v>3000</v>
      </c>
      <c r="J244" s="68"/>
      <c r="K244" s="29"/>
      <c r="L244" s="329"/>
      <c r="M244" s="329"/>
      <c r="N244" s="29"/>
      <c r="O244" s="29"/>
      <c r="P244" s="30"/>
      <c r="Q244" s="29">
        <v>4000</v>
      </c>
      <c r="R244" s="90"/>
      <c r="S244" s="102"/>
      <c r="T244" s="10"/>
    </row>
    <row r="245" spans="1:20" ht="15.75" customHeight="1">
      <c r="A245" s="29">
        <v>6</v>
      </c>
      <c r="B245" s="10" t="s">
        <v>349</v>
      </c>
      <c r="C245" s="29"/>
      <c r="D245" s="10"/>
      <c r="E245" s="10"/>
      <c r="F245" s="41"/>
      <c r="G245" s="13"/>
      <c r="H245" s="10"/>
      <c r="I245" s="10"/>
      <c r="J245" s="68">
        <v>1300</v>
      </c>
      <c r="K245" s="29"/>
      <c r="L245" s="329"/>
      <c r="M245" s="329"/>
      <c r="N245" s="29"/>
      <c r="O245" s="29"/>
      <c r="P245" s="30"/>
      <c r="Q245" s="29">
        <v>1300</v>
      </c>
      <c r="R245" s="90"/>
      <c r="S245" s="102"/>
      <c r="T245" s="29"/>
    </row>
    <row r="246" spans="1:20" ht="15.75" customHeight="1">
      <c r="A246" s="29">
        <v>7</v>
      </c>
      <c r="B246" s="104"/>
      <c r="C246" s="105"/>
      <c r="D246" s="105"/>
      <c r="E246" s="106"/>
      <c r="F246" s="106"/>
      <c r="G246" s="109"/>
      <c r="H246" s="90"/>
      <c r="I246" s="90"/>
      <c r="J246" s="64"/>
      <c r="K246" s="90"/>
      <c r="L246" s="334"/>
      <c r="M246" s="334"/>
      <c r="N246" s="90"/>
      <c r="O246" s="90"/>
      <c r="P246" s="90"/>
      <c r="Q246" s="90"/>
      <c r="R246" s="90"/>
      <c r="S246" s="102"/>
      <c r="T246" s="29"/>
    </row>
    <row r="247" spans="1:20" ht="15.75" customHeight="1">
      <c r="A247" s="29">
        <v>8</v>
      </c>
      <c r="B247" s="29"/>
      <c r="C247" s="29"/>
      <c r="D247" s="29"/>
      <c r="E247" s="29"/>
      <c r="F247" s="29"/>
      <c r="G247" s="66"/>
      <c r="H247" s="29"/>
      <c r="I247" s="29"/>
      <c r="J247" s="129"/>
      <c r="K247" s="79"/>
      <c r="L247" s="340"/>
      <c r="M247" s="340"/>
      <c r="N247" s="29"/>
      <c r="O247" s="29"/>
      <c r="P247" s="30"/>
      <c r="Q247" s="29"/>
      <c r="R247" s="29"/>
      <c r="S247" s="162"/>
      <c r="T247" s="29"/>
    </row>
    <row r="248" spans="1:20" ht="15.75" customHeight="1">
      <c r="A248" s="29"/>
      <c r="B248" s="29"/>
      <c r="C248" s="29"/>
      <c r="D248" s="29"/>
      <c r="E248" s="29"/>
      <c r="F248" s="29"/>
      <c r="G248" s="66"/>
      <c r="H248" s="29"/>
      <c r="I248" s="29"/>
      <c r="J248" s="68"/>
      <c r="K248" s="79"/>
      <c r="L248" s="340"/>
      <c r="M248" s="340"/>
      <c r="N248" s="29"/>
      <c r="O248" s="30"/>
      <c r="P248" s="30"/>
      <c r="Q248" s="29"/>
      <c r="R248" s="29"/>
      <c r="S248" s="29"/>
      <c r="T248" s="29"/>
    </row>
    <row r="249" spans="1:20" ht="15.75" customHeight="1">
      <c r="A249" s="31"/>
      <c r="B249" s="33"/>
      <c r="C249" s="33"/>
      <c r="D249" s="33">
        <v>4000</v>
      </c>
      <c r="E249" s="33"/>
      <c r="F249" s="33"/>
      <c r="G249" s="34"/>
      <c r="H249" s="33"/>
      <c r="I249" s="33">
        <v>6000</v>
      </c>
      <c r="J249" s="35">
        <v>2300</v>
      </c>
      <c r="K249" s="36"/>
      <c r="L249" s="36"/>
      <c r="M249" s="36"/>
      <c r="N249" s="33"/>
      <c r="O249" s="33"/>
      <c r="P249" s="33"/>
      <c r="Q249" s="33">
        <v>12300</v>
      </c>
      <c r="R249" s="33"/>
      <c r="S249" s="69">
        <f>B238+Q248:Q249-R241</f>
        <v>20058</v>
      </c>
      <c r="T249" s="29"/>
    </row>
    <row r="250" spans="1:20" ht="15.75" customHeight="1">
      <c r="A250" s="317" t="s">
        <v>420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28"/>
      <c r="M250" s="328"/>
      <c r="N250" s="318"/>
      <c r="O250" s="318"/>
      <c r="P250" s="318"/>
      <c r="Q250" s="319"/>
      <c r="R250" s="24"/>
      <c r="S250" s="102"/>
      <c r="T250" s="10"/>
    </row>
    <row r="251" spans="1:20" ht="15.75" customHeight="1">
      <c r="A251" s="2" t="s">
        <v>1</v>
      </c>
      <c r="B251" s="107" t="s">
        <v>2</v>
      </c>
      <c r="C251" s="107" t="s">
        <v>3</v>
      </c>
      <c r="D251" s="3" t="s">
        <v>4</v>
      </c>
      <c r="E251" s="107" t="s">
        <v>228</v>
      </c>
      <c r="F251" s="4" t="s">
        <v>109</v>
      </c>
      <c r="G251" s="5" t="s">
        <v>5</v>
      </c>
      <c r="H251" s="6" t="s">
        <v>6</v>
      </c>
      <c r="I251" s="3" t="s">
        <v>7</v>
      </c>
      <c r="J251" s="3" t="s">
        <v>8</v>
      </c>
      <c r="K251" s="3" t="s">
        <v>8</v>
      </c>
      <c r="L251" s="3"/>
      <c r="M251" s="3"/>
      <c r="N251" s="3" t="s">
        <v>9</v>
      </c>
      <c r="O251" s="3" t="s">
        <v>10</v>
      </c>
      <c r="P251" s="3"/>
      <c r="Q251" s="7" t="s">
        <v>11</v>
      </c>
      <c r="R251" s="8" t="s">
        <v>12</v>
      </c>
      <c r="S251" s="108" t="s">
        <v>13</v>
      </c>
      <c r="T251" s="29"/>
    </row>
    <row r="252" spans="1:20" ht="15.75" customHeight="1">
      <c r="A252" s="10"/>
      <c r="B252" s="12">
        <v>20058</v>
      </c>
      <c r="C252" s="10"/>
      <c r="D252" s="10"/>
      <c r="E252" s="10"/>
      <c r="F252" s="10"/>
      <c r="G252" s="13"/>
      <c r="H252" s="10"/>
      <c r="I252" s="10"/>
      <c r="J252" s="14" t="s">
        <v>15</v>
      </c>
      <c r="K252" s="52"/>
      <c r="L252" s="52"/>
      <c r="M252" s="52"/>
      <c r="N252" s="10"/>
      <c r="O252" s="10"/>
      <c r="P252" s="10"/>
      <c r="Q252" s="10"/>
      <c r="R252" s="10"/>
      <c r="S252" s="10"/>
      <c r="T252" s="10"/>
    </row>
    <row r="253" spans="1:20" ht="15.75" customHeight="1">
      <c r="A253" s="10"/>
      <c r="B253" s="314" t="s">
        <v>229</v>
      </c>
      <c r="C253" s="315"/>
      <c r="D253" s="315"/>
      <c r="E253" s="315"/>
      <c r="F253" s="316"/>
      <c r="G253" s="13"/>
      <c r="H253" s="10"/>
      <c r="I253" s="10"/>
      <c r="J253" s="53"/>
      <c r="K253" s="10"/>
      <c r="L253" s="10"/>
      <c r="M253" s="10"/>
      <c r="N253" s="12"/>
      <c r="O253" s="12"/>
      <c r="P253" s="12"/>
      <c r="Q253" s="10"/>
      <c r="R253" s="10"/>
      <c r="S253" s="10"/>
      <c r="T253" s="29"/>
    </row>
    <row r="254" spans="1:20" ht="15.75" customHeight="1">
      <c r="A254" s="10">
        <v>1</v>
      </c>
      <c r="B254" s="70"/>
      <c r="C254" s="70"/>
      <c r="D254" s="101"/>
      <c r="E254" s="22">
        <v>4000</v>
      </c>
      <c r="F254" s="70"/>
      <c r="G254" s="13"/>
      <c r="H254" s="10"/>
      <c r="I254" s="10"/>
      <c r="J254" s="19"/>
      <c r="K254" s="10"/>
      <c r="L254" s="10"/>
      <c r="M254" s="10"/>
      <c r="N254" s="12"/>
      <c r="O254" s="12"/>
      <c r="P254" s="12"/>
      <c r="Q254" s="10">
        <v>4000</v>
      </c>
      <c r="R254" s="10">
        <v>6960</v>
      </c>
      <c r="S254" s="10" t="s">
        <v>273</v>
      </c>
      <c r="T254" s="29"/>
    </row>
    <row r="255" spans="1:20" ht="15.75" customHeight="1">
      <c r="A255" s="10">
        <v>2</v>
      </c>
      <c r="B255" s="27"/>
      <c r="C255" s="21"/>
      <c r="D255" s="21"/>
      <c r="E255" s="10">
        <v>7600</v>
      </c>
      <c r="F255" s="22"/>
      <c r="G255" s="46"/>
      <c r="H255" s="24"/>
      <c r="I255" s="24"/>
      <c r="J255" s="86"/>
      <c r="K255" s="24"/>
      <c r="L255" s="24"/>
      <c r="M255" s="24"/>
      <c r="N255" s="24"/>
      <c r="O255" s="24"/>
      <c r="P255" s="26"/>
      <c r="Q255" s="24">
        <v>7600</v>
      </c>
      <c r="R255" s="24">
        <v>7600</v>
      </c>
      <c r="S255" s="102" t="s">
        <v>147</v>
      </c>
      <c r="T255" s="29"/>
    </row>
    <row r="256" spans="1:20" ht="15.75" customHeight="1">
      <c r="A256" s="10">
        <v>3</v>
      </c>
      <c r="B256" s="27"/>
      <c r="C256" s="21"/>
      <c r="D256" s="21"/>
      <c r="E256" s="22"/>
      <c r="F256" s="22"/>
      <c r="G256" s="46"/>
      <c r="H256" s="24"/>
      <c r="I256" s="24"/>
      <c r="J256" s="86"/>
      <c r="K256" s="24"/>
      <c r="L256" s="24"/>
      <c r="M256" s="24"/>
      <c r="N256" s="24"/>
      <c r="O256" s="24"/>
      <c r="P256" s="28"/>
      <c r="Q256" s="24"/>
      <c r="R256" s="24"/>
      <c r="S256" s="102"/>
      <c r="T256" s="10"/>
    </row>
    <row r="257" spans="1:20" ht="15.75" customHeight="1">
      <c r="A257" s="10">
        <v>4</v>
      </c>
      <c r="B257" s="27"/>
      <c r="C257" s="21"/>
      <c r="D257" s="21"/>
      <c r="E257" s="22"/>
      <c r="F257" s="22"/>
      <c r="G257" s="46"/>
      <c r="H257" s="24"/>
      <c r="I257" s="24"/>
      <c r="J257" s="86"/>
      <c r="K257" s="24"/>
      <c r="L257" s="24"/>
      <c r="M257" s="24"/>
      <c r="N257" s="24"/>
      <c r="O257" s="24"/>
      <c r="P257" s="28"/>
      <c r="Q257" s="24"/>
      <c r="R257" s="24"/>
      <c r="S257" s="102"/>
      <c r="T257" s="10"/>
    </row>
    <row r="258" spans="1:20" ht="15.75" customHeight="1">
      <c r="A258" s="29">
        <v>5</v>
      </c>
      <c r="B258" s="104"/>
      <c r="C258" s="90"/>
      <c r="D258" s="29"/>
      <c r="E258" s="29"/>
      <c r="F258" s="66"/>
      <c r="G258" s="77"/>
      <c r="H258" s="29"/>
      <c r="I258" s="29"/>
      <c r="J258" s="68"/>
      <c r="K258" s="29"/>
      <c r="L258" s="329"/>
      <c r="M258" s="329"/>
      <c r="N258" s="29"/>
      <c r="O258" s="29"/>
      <c r="P258" s="30"/>
      <c r="Q258" s="29"/>
      <c r="R258" s="90"/>
      <c r="S258" s="102"/>
      <c r="T258" s="10"/>
    </row>
    <row r="259" spans="1:20" ht="15.75" customHeight="1">
      <c r="A259" s="29">
        <v>6</v>
      </c>
      <c r="B259" s="10"/>
      <c r="C259" s="29"/>
      <c r="D259" s="10"/>
      <c r="E259" s="10"/>
      <c r="F259" s="41"/>
      <c r="G259" s="13"/>
      <c r="H259" s="10"/>
      <c r="I259" s="10"/>
      <c r="J259" s="68"/>
      <c r="K259" s="29"/>
      <c r="L259" s="329"/>
      <c r="M259" s="329"/>
      <c r="N259" s="29"/>
      <c r="O259" s="29"/>
      <c r="P259" s="30"/>
      <c r="Q259" s="29"/>
      <c r="R259" s="90"/>
      <c r="S259" s="102"/>
      <c r="T259" s="29"/>
    </row>
    <row r="260" spans="1:20" ht="15.75" customHeight="1">
      <c r="A260" s="29">
        <v>7</v>
      </c>
      <c r="B260" s="104"/>
      <c r="C260" s="105"/>
      <c r="D260" s="105"/>
      <c r="E260" s="106"/>
      <c r="F260" s="106"/>
      <c r="G260" s="109"/>
      <c r="H260" s="90"/>
      <c r="I260" s="90"/>
      <c r="J260" s="88"/>
      <c r="K260" s="90"/>
      <c r="L260" s="334"/>
      <c r="M260" s="334"/>
      <c r="N260" s="90"/>
      <c r="O260" s="90"/>
      <c r="P260" s="90"/>
      <c r="Q260" s="90"/>
      <c r="R260" s="90"/>
      <c r="S260" s="102"/>
      <c r="T260" s="29"/>
    </row>
    <row r="261" spans="1:20" ht="15.75" customHeight="1">
      <c r="A261" s="29">
        <v>8</v>
      </c>
      <c r="B261" s="29"/>
      <c r="C261" s="29"/>
      <c r="D261" s="29"/>
      <c r="E261" s="29"/>
      <c r="F261" s="29"/>
      <c r="G261" s="66"/>
      <c r="H261" s="29"/>
      <c r="I261" s="29"/>
      <c r="J261" s="74"/>
      <c r="K261" s="79"/>
      <c r="L261" s="340"/>
      <c r="M261" s="340"/>
      <c r="N261" s="29"/>
      <c r="O261" s="29"/>
      <c r="P261" s="30"/>
      <c r="Q261" s="29"/>
      <c r="R261" s="29"/>
      <c r="S261" s="162"/>
      <c r="T261" s="29"/>
    </row>
    <row r="262" spans="1:20" ht="15.75" customHeight="1">
      <c r="A262" s="31"/>
      <c r="B262" s="33"/>
      <c r="C262" s="33">
        <f>SUM(C255:C261)</f>
        <v>0</v>
      </c>
      <c r="D262" s="33"/>
      <c r="E262" s="33">
        <f>SUM(E254:E261)</f>
        <v>11600</v>
      </c>
      <c r="F262" s="33"/>
      <c r="G262" s="34"/>
      <c r="H262" s="33"/>
      <c r="I262" s="33"/>
      <c r="J262" s="100"/>
      <c r="K262" s="36"/>
      <c r="L262" s="36"/>
      <c r="M262" s="36"/>
      <c r="N262" s="33"/>
      <c r="O262" s="33"/>
      <c r="P262" s="33"/>
      <c r="Q262" s="33">
        <v>11600</v>
      </c>
      <c r="R262" s="33">
        <f>SUM(R254:R261)</f>
        <v>14560</v>
      </c>
      <c r="S262" s="69">
        <v>17098</v>
      </c>
      <c r="T262" s="29"/>
    </row>
    <row r="263" spans="1:20" ht="15.75" customHeight="1">
      <c r="A263" s="29"/>
      <c r="B263" s="111"/>
      <c r="C263" s="29"/>
      <c r="D263" s="29"/>
      <c r="E263" s="74"/>
      <c r="F263" s="29"/>
      <c r="G263" s="74"/>
      <c r="H263" s="29"/>
      <c r="I263" s="29"/>
      <c r="J263" s="74"/>
      <c r="K263" s="74"/>
      <c r="L263" s="338"/>
      <c r="M263" s="338"/>
      <c r="N263" s="10"/>
      <c r="O263" s="30"/>
      <c r="P263" s="29"/>
      <c r="Q263" s="29"/>
      <c r="R263" s="29"/>
      <c r="S263" s="29" t="s">
        <v>421</v>
      </c>
      <c r="T263" s="29"/>
    </row>
    <row r="264" spans="1:20" ht="15.75" customHeight="1">
      <c r="A264" s="10"/>
      <c r="B264" s="314"/>
      <c r="C264" s="315"/>
      <c r="D264" s="315"/>
      <c r="E264" s="315"/>
      <c r="F264" s="316"/>
      <c r="G264" s="13"/>
      <c r="H264" s="10"/>
      <c r="I264" s="10"/>
      <c r="J264" s="19"/>
      <c r="K264" s="41"/>
      <c r="L264" s="41"/>
      <c r="M264" s="41"/>
      <c r="N264" s="10"/>
      <c r="O264" s="54"/>
      <c r="P264" s="10"/>
      <c r="Q264" s="10"/>
      <c r="R264" s="10"/>
      <c r="S264" s="15"/>
      <c r="T264" s="29"/>
    </row>
    <row r="265" spans="1:20" ht="15.75" customHeight="1">
      <c r="A265" s="10">
        <v>1</v>
      </c>
      <c r="B265" s="29"/>
      <c r="C265" s="29"/>
      <c r="D265" s="29"/>
      <c r="E265" s="29"/>
      <c r="F265" s="29"/>
      <c r="G265" s="66"/>
      <c r="H265" s="29"/>
      <c r="I265" s="29"/>
      <c r="J265" s="74"/>
      <c r="K265" s="79"/>
      <c r="L265" s="340"/>
      <c r="M265" s="340"/>
      <c r="N265" s="29"/>
      <c r="O265" s="30"/>
      <c r="P265" s="30"/>
      <c r="Q265" s="29"/>
      <c r="R265" s="29"/>
      <c r="S265" s="63"/>
      <c r="T265" s="29"/>
    </row>
    <row r="266" spans="1:20" ht="15.75" customHeight="1">
      <c r="A266" s="29">
        <v>2</v>
      </c>
      <c r="B266" s="29"/>
      <c r="C266" s="29"/>
      <c r="D266" s="29"/>
      <c r="E266" s="29"/>
      <c r="F266" s="29"/>
      <c r="G266" s="66"/>
      <c r="H266" s="29"/>
      <c r="I266" s="29"/>
      <c r="J266" s="74"/>
      <c r="K266" s="79"/>
      <c r="L266" s="340"/>
      <c r="M266" s="340"/>
      <c r="N266" s="29"/>
      <c r="O266" s="30"/>
      <c r="P266" s="30"/>
      <c r="Q266" s="29"/>
      <c r="R266" s="29"/>
      <c r="S266" s="63"/>
      <c r="T266" s="29"/>
    </row>
    <row r="267" spans="1:20" ht="15.75" customHeight="1">
      <c r="A267" s="29">
        <v>3</v>
      </c>
      <c r="B267" s="29"/>
      <c r="C267" s="29"/>
      <c r="D267" s="29"/>
      <c r="E267" s="260"/>
      <c r="F267" s="29"/>
      <c r="G267" s="66"/>
      <c r="H267" s="29"/>
      <c r="I267" s="29"/>
      <c r="J267" s="74"/>
      <c r="K267" s="79"/>
      <c r="L267" s="340"/>
      <c r="M267" s="340"/>
      <c r="N267" s="29"/>
      <c r="O267" s="30"/>
      <c r="P267" s="30"/>
      <c r="Q267" s="29"/>
      <c r="R267" s="29"/>
      <c r="S267" s="63"/>
      <c r="T267" s="29"/>
    </row>
    <row r="268" spans="1:20" ht="15.75" customHeight="1">
      <c r="A268" s="29">
        <v>4</v>
      </c>
      <c r="B268" s="29"/>
      <c r="C268" s="29"/>
      <c r="D268" s="29"/>
      <c r="E268" s="29"/>
      <c r="F268" s="29"/>
      <c r="G268" s="66"/>
      <c r="H268" s="29"/>
      <c r="I268" s="29"/>
      <c r="J268" s="74"/>
      <c r="K268" s="79"/>
      <c r="L268" s="340"/>
      <c r="M268" s="340"/>
      <c r="N268" s="29"/>
      <c r="O268" s="30"/>
      <c r="P268" s="30"/>
      <c r="Q268" s="29"/>
      <c r="R268" s="29"/>
      <c r="S268" s="63"/>
      <c r="T268" s="10"/>
    </row>
    <row r="269" spans="1:20" ht="15.75" customHeight="1">
      <c r="A269" s="29">
        <v>5</v>
      </c>
      <c r="B269" s="29"/>
      <c r="C269" s="29"/>
      <c r="D269" s="29"/>
      <c r="E269" s="29"/>
      <c r="F269" s="29"/>
      <c r="G269" s="66"/>
      <c r="H269" s="29"/>
      <c r="I269" s="29"/>
      <c r="J269" s="74"/>
      <c r="K269" s="79"/>
      <c r="L269" s="340"/>
      <c r="M269" s="340"/>
      <c r="N269" s="29"/>
      <c r="O269" s="30"/>
      <c r="P269" s="30"/>
      <c r="Q269" s="29"/>
      <c r="R269" s="29"/>
      <c r="S269" s="63"/>
      <c r="T269" s="10"/>
    </row>
    <row r="270" spans="1:20" ht="15.75" customHeight="1">
      <c r="A270" s="29"/>
      <c r="B270" s="29"/>
      <c r="C270" s="29"/>
      <c r="D270" s="29"/>
      <c r="E270" s="29"/>
      <c r="F270" s="29"/>
      <c r="G270" s="66"/>
      <c r="H270" s="29"/>
      <c r="I270" s="29"/>
      <c r="J270" s="74"/>
      <c r="K270" s="79"/>
      <c r="L270" s="340"/>
      <c r="M270" s="340"/>
      <c r="N270" s="29"/>
      <c r="O270" s="30"/>
      <c r="P270" s="30"/>
      <c r="Q270" s="29"/>
      <c r="R270" s="29"/>
      <c r="S270" s="63"/>
      <c r="T270" s="10"/>
    </row>
    <row r="271" spans="1:20" ht="15.75" customHeight="1">
      <c r="A271" s="31"/>
      <c r="B271" s="33"/>
      <c r="C271" s="33"/>
      <c r="D271" s="33"/>
      <c r="E271" s="33"/>
      <c r="F271" s="33"/>
      <c r="G271" s="34"/>
      <c r="H271" s="33"/>
      <c r="I271" s="33">
        <f t="shared" ref="I271:N271" si="41">SUM(I265:I270)</f>
        <v>0</v>
      </c>
      <c r="J271" s="100">
        <f t="shared" si="41"/>
        <v>0</v>
      </c>
      <c r="K271" s="36">
        <f t="shared" si="41"/>
        <v>0</v>
      </c>
      <c r="L271" s="36"/>
      <c r="M271" s="36"/>
      <c r="N271" s="33">
        <f t="shared" si="41"/>
        <v>0</v>
      </c>
      <c r="O271" s="33"/>
      <c r="P271" s="33"/>
      <c r="Q271" s="33"/>
      <c r="R271" s="33"/>
      <c r="S271" s="51">
        <f>B263+Q271</f>
        <v>0</v>
      </c>
      <c r="T271" s="10"/>
    </row>
    <row r="272" spans="1:20" ht="15.75" customHeight="1">
      <c r="A272" s="317" t="s">
        <v>422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28"/>
      <c r="M272" s="328"/>
      <c r="N272" s="318"/>
      <c r="O272" s="318"/>
      <c r="P272" s="318"/>
      <c r="Q272" s="319"/>
      <c r="R272" s="58"/>
      <c r="S272" s="69"/>
      <c r="T272" s="10"/>
    </row>
    <row r="273" spans="1:20" ht="15.75" customHeight="1">
      <c r="A273" s="2" t="s">
        <v>1</v>
      </c>
      <c r="B273" s="3" t="s">
        <v>2</v>
      </c>
      <c r="C273" s="3" t="s">
        <v>3</v>
      </c>
      <c r="D273" s="3" t="s">
        <v>343</v>
      </c>
      <c r="E273" s="3" t="s">
        <v>108</v>
      </c>
      <c r="F273" s="4" t="s">
        <v>109</v>
      </c>
      <c r="G273" s="5" t="s">
        <v>5</v>
      </c>
      <c r="H273" s="6" t="s">
        <v>6</v>
      </c>
      <c r="I273" s="3" t="s">
        <v>338</v>
      </c>
      <c r="J273" s="3" t="s">
        <v>8</v>
      </c>
      <c r="K273" s="3" t="s">
        <v>8</v>
      </c>
      <c r="L273" s="3"/>
      <c r="M273" s="3"/>
      <c r="N273" s="3" t="s">
        <v>9</v>
      </c>
      <c r="O273" s="3" t="s">
        <v>10</v>
      </c>
      <c r="P273" s="3"/>
      <c r="Q273" s="7" t="s">
        <v>11</v>
      </c>
      <c r="R273" s="8" t="s">
        <v>12</v>
      </c>
      <c r="S273" s="108" t="s">
        <v>13</v>
      </c>
      <c r="T273" s="10"/>
    </row>
    <row r="274" spans="1:20" ht="15.75" customHeight="1">
      <c r="A274" s="29"/>
      <c r="B274" s="111">
        <v>17098</v>
      </c>
      <c r="C274" s="29"/>
      <c r="D274" s="29"/>
      <c r="E274" s="29"/>
      <c r="F274" s="29"/>
      <c r="G274" s="66"/>
      <c r="H274" s="29"/>
      <c r="I274" s="29"/>
      <c r="J274" s="14" t="s">
        <v>15</v>
      </c>
      <c r="K274" s="74"/>
      <c r="L274" s="338"/>
      <c r="M274" s="338"/>
      <c r="N274" s="10" t="s">
        <v>260</v>
      </c>
      <c r="O274" s="30"/>
      <c r="P274" s="29"/>
      <c r="Q274" s="29"/>
      <c r="R274" s="29"/>
      <c r="S274" s="29"/>
      <c r="T274" s="10"/>
    </row>
    <row r="275" spans="1:20" ht="15.75" customHeight="1">
      <c r="A275" s="10"/>
      <c r="B275" s="314" t="s">
        <v>246</v>
      </c>
      <c r="C275" s="315"/>
      <c r="D275" s="315"/>
      <c r="E275" s="315"/>
      <c r="F275" s="316"/>
      <c r="G275" s="13"/>
      <c r="H275" s="10"/>
      <c r="I275" s="10"/>
      <c r="J275" s="19"/>
      <c r="K275" s="41"/>
      <c r="L275" s="41"/>
      <c r="M275" s="41"/>
      <c r="N275" s="10"/>
      <c r="O275" s="54"/>
      <c r="P275" s="10"/>
      <c r="Q275" s="10"/>
      <c r="R275" s="10"/>
      <c r="S275" s="10"/>
      <c r="T275" s="10"/>
    </row>
    <row r="276" spans="1:20" ht="15.75" customHeight="1">
      <c r="A276" s="10">
        <v>1</v>
      </c>
      <c r="B276" s="29" t="s">
        <v>415</v>
      </c>
      <c r="C276" s="29"/>
      <c r="D276" s="29">
        <v>1000</v>
      </c>
      <c r="E276" s="29"/>
      <c r="F276" s="29"/>
      <c r="G276" s="66"/>
      <c r="H276" s="29"/>
      <c r="I276" s="29">
        <v>3000</v>
      </c>
      <c r="J276" s="74"/>
      <c r="K276" s="79"/>
      <c r="L276" s="340"/>
      <c r="M276" s="340"/>
      <c r="N276" s="29"/>
      <c r="O276" s="29"/>
      <c r="P276" s="30"/>
      <c r="Q276" s="29">
        <v>4000</v>
      </c>
      <c r="S276" s="29"/>
      <c r="T276" s="10"/>
    </row>
    <row r="277" spans="1:20" ht="15.75" customHeight="1">
      <c r="A277" s="16">
        <v>2</v>
      </c>
      <c r="B277" s="29" t="s">
        <v>408</v>
      </c>
      <c r="C277" s="29"/>
      <c r="D277" s="29">
        <v>1000</v>
      </c>
      <c r="E277" s="29"/>
      <c r="F277" s="29"/>
      <c r="G277" s="66"/>
      <c r="H277" s="29"/>
      <c r="I277" s="29">
        <v>3000</v>
      </c>
      <c r="J277" s="74"/>
      <c r="K277" s="79"/>
      <c r="L277" s="340"/>
      <c r="M277" s="340"/>
      <c r="N277" s="29"/>
      <c r="O277" s="29"/>
      <c r="P277" s="30"/>
      <c r="Q277" s="29">
        <v>4000</v>
      </c>
      <c r="R277" s="29"/>
      <c r="S277" s="29"/>
      <c r="T277" s="10"/>
    </row>
    <row r="278" spans="1:20" ht="15.75" customHeight="1">
      <c r="A278" s="29">
        <v>3</v>
      </c>
      <c r="B278" s="104" t="s">
        <v>423</v>
      </c>
      <c r="C278" s="90"/>
      <c r="D278" s="29">
        <v>2000</v>
      </c>
      <c r="E278" s="29"/>
      <c r="F278" s="66"/>
      <c r="G278" s="77"/>
      <c r="H278" s="29"/>
      <c r="I278" s="29">
        <v>3000</v>
      </c>
      <c r="J278" s="68"/>
      <c r="K278" s="29"/>
      <c r="L278" s="329"/>
      <c r="M278" s="329"/>
      <c r="N278" s="29"/>
      <c r="O278" s="29"/>
      <c r="P278" s="30"/>
      <c r="Q278" s="29">
        <v>5000</v>
      </c>
      <c r="R278" s="29">
        <v>5000</v>
      </c>
      <c r="S278" s="29" t="s">
        <v>295</v>
      </c>
      <c r="T278" s="10"/>
    </row>
    <row r="279" spans="1:20" ht="15.75" customHeight="1">
      <c r="A279" s="29">
        <v>4</v>
      </c>
      <c r="B279" s="29" t="s">
        <v>349</v>
      </c>
      <c r="C279" s="29"/>
      <c r="D279" s="29"/>
      <c r="E279" s="29"/>
      <c r="F279" s="29"/>
      <c r="G279" s="66"/>
      <c r="H279" s="29"/>
      <c r="I279" s="29"/>
      <c r="J279" s="74">
        <v>1300</v>
      </c>
      <c r="K279" s="79"/>
      <c r="L279" s="340"/>
      <c r="M279" s="340"/>
      <c r="N279" s="29"/>
      <c r="O279" s="29"/>
      <c r="P279" s="30"/>
      <c r="Q279" s="29">
        <v>1300</v>
      </c>
      <c r="R279" s="29"/>
      <c r="S279" s="29"/>
      <c r="T279" s="10"/>
    </row>
    <row r="280" spans="1:20" ht="15.75" customHeight="1">
      <c r="A280" s="29">
        <v>5</v>
      </c>
      <c r="B280" s="29"/>
      <c r="C280" s="29"/>
      <c r="D280" s="29"/>
      <c r="E280" s="29"/>
      <c r="F280" s="29"/>
      <c r="G280" s="66"/>
      <c r="H280" s="29"/>
      <c r="I280" s="29"/>
      <c r="J280" s="74"/>
      <c r="K280" s="79"/>
      <c r="L280" s="340"/>
      <c r="M280" s="340"/>
      <c r="N280" s="29"/>
      <c r="O280" s="74"/>
      <c r="P280" s="79"/>
      <c r="Q280" s="29"/>
      <c r="R280" s="29"/>
      <c r="S280" s="29"/>
      <c r="T280" s="10"/>
    </row>
    <row r="281" spans="1:20" ht="15.75" customHeight="1">
      <c r="A281" s="29">
        <v>6</v>
      </c>
      <c r="B281" s="29"/>
      <c r="C281" s="29"/>
      <c r="D281" s="29"/>
      <c r="E281" s="29"/>
      <c r="F281" s="29"/>
      <c r="G281" s="66"/>
      <c r="H281" s="29"/>
      <c r="I281" s="29"/>
      <c r="J281" s="74"/>
      <c r="K281" s="79"/>
      <c r="L281" s="340"/>
      <c r="M281" s="340"/>
      <c r="N281" s="29"/>
      <c r="O281" s="29"/>
      <c r="P281" s="30"/>
      <c r="Q281" s="29"/>
      <c r="R281" s="29"/>
      <c r="S281" s="29"/>
      <c r="T281" s="10"/>
    </row>
    <row r="282" spans="1:20" ht="15.75" customHeight="1">
      <c r="A282" s="29">
        <v>7</v>
      </c>
      <c r="B282" s="29"/>
      <c r="C282" s="29"/>
      <c r="D282" s="29"/>
      <c r="E282" s="29"/>
      <c r="F282" s="29"/>
      <c r="G282" s="66"/>
      <c r="H282" s="29"/>
      <c r="I282" s="29"/>
      <c r="J282" s="74"/>
      <c r="K282" s="79"/>
      <c r="L282" s="340"/>
      <c r="M282" s="340"/>
      <c r="N282" s="29"/>
      <c r="O282" s="29"/>
      <c r="P282" s="30"/>
      <c r="Q282" s="29"/>
      <c r="R282" s="29"/>
      <c r="S282" s="29"/>
      <c r="T282" s="10"/>
    </row>
    <row r="283" spans="1:20" ht="15.75" customHeight="1">
      <c r="A283" s="29">
        <v>8</v>
      </c>
      <c r="B283" s="29"/>
      <c r="C283" s="29"/>
      <c r="D283" s="29"/>
      <c r="E283" s="29"/>
      <c r="F283" s="29"/>
      <c r="G283" s="66"/>
      <c r="H283" s="29"/>
      <c r="I283" s="29"/>
      <c r="J283" s="74"/>
      <c r="K283" s="79"/>
      <c r="L283" s="340"/>
      <c r="M283" s="340"/>
      <c r="N283" s="29"/>
      <c r="O283" s="29"/>
      <c r="P283" s="30"/>
      <c r="Q283" s="29"/>
      <c r="R283" s="29"/>
      <c r="S283" s="29"/>
      <c r="T283" s="10"/>
    </row>
    <row r="284" spans="1:20" ht="15.75" customHeight="1">
      <c r="A284" s="31"/>
      <c r="B284" s="33"/>
      <c r="C284" s="33"/>
      <c r="D284" s="33">
        <v>4000</v>
      </c>
      <c r="E284" s="33"/>
      <c r="F284" s="33"/>
      <c r="G284" s="34"/>
      <c r="H284" s="33"/>
      <c r="I284" s="33">
        <v>9000</v>
      </c>
      <c r="J284" s="100">
        <v>1300</v>
      </c>
      <c r="K284" s="36"/>
      <c r="L284" s="36"/>
      <c r="M284" s="36"/>
      <c r="N284" s="33"/>
      <c r="O284" s="33"/>
      <c r="P284" s="33"/>
      <c r="Q284" s="33">
        <v>14300</v>
      </c>
      <c r="R284" s="33"/>
      <c r="S284" s="69">
        <f>B274+Q284-R278</f>
        <v>26398</v>
      </c>
      <c r="T284" s="10"/>
    </row>
    <row r="285" spans="1:20" ht="15.75" customHeight="1">
      <c r="A285" s="311" t="s">
        <v>424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33"/>
      <c r="M285" s="333"/>
      <c r="N285" s="312"/>
      <c r="O285" s="312"/>
      <c r="P285" s="312"/>
      <c r="Q285" s="313"/>
      <c r="R285" s="29"/>
      <c r="S285" s="10"/>
      <c r="T285" s="10"/>
    </row>
    <row r="286" spans="1:20" ht="15.75" customHeight="1">
      <c r="A286" s="2" t="s">
        <v>1</v>
      </c>
      <c r="B286" s="3" t="s">
        <v>2</v>
      </c>
      <c r="C286" s="3" t="s">
        <v>3</v>
      </c>
      <c r="D286" s="3" t="s">
        <v>36</v>
      </c>
      <c r="E286" s="3" t="s">
        <v>228</v>
      </c>
      <c r="F286" s="4" t="s">
        <v>109</v>
      </c>
      <c r="G286" s="5" t="s">
        <v>5</v>
      </c>
      <c r="H286" s="6" t="s">
        <v>6</v>
      </c>
      <c r="I286" s="3" t="s">
        <v>338</v>
      </c>
      <c r="J286" s="3" t="s">
        <v>8</v>
      </c>
      <c r="K286" s="3" t="s">
        <v>8</v>
      </c>
      <c r="L286" s="3"/>
      <c r="M286" s="3"/>
      <c r="N286" s="3" t="s">
        <v>9</v>
      </c>
      <c r="O286" s="3" t="s">
        <v>10</v>
      </c>
      <c r="P286" s="3"/>
      <c r="Q286" s="7" t="s">
        <v>11</v>
      </c>
      <c r="R286" s="8" t="s">
        <v>12</v>
      </c>
      <c r="S286" s="108" t="s">
        <v>13</v>
      </c>
      <c r="T286" s="10"/>
    </row>
    <row r="287" spans="1:20" ht="15.75" customHeight="1">
      <c r="A287" s="10"/>
      <c r="B287" s="110">
        <v>26398</v>
      </c>
      <c r="C287" s="10"/>
      <c r="D287" s="10"/>
      <c r="E287" s="10"/>
      <c r="F287" s="10"/>
      <c r="G287" s="13"/>
      <c r="H287" s="10"/>
      <c r="I287" s="10"/>
      <c r="J287" s="14"/>
      <c r="K287" s="52"/>
      <c r="L287" s="52"/>
      <c r="M287" s="52"/>
      <c r="N287" s="10"/>
      <c r="O287" s="10"/>
      <c r="P287" s="10"/>
      <c r="Q287" s="10"/>
      <c r="R287" s="10"/>
      <c r="S287" s="10"/>
      <c r="T287" s="10"/>
    </row>
    <row r="288" spans="1:20" ht="15.75" customHeight="1">
      <c r="A288" s="10"/>
      <c r="B288" s="314" t="s">
        <v>229</v>
      </c>
      <c r="C288" s="315"/>
      <c r="D288" s="315"/>
      <c r="E288" s="315"/>
      <c r="F288" s="316"/>
      <c r="G288" s="13"/>
      <c r="H288" s="10"/>
      <c r="I288" s="10"/>
      <c r="J288" s="53"/>
      <c r="K288" s="10"/>
      <c r="L288" s="10"/>
      <c r="M288" s="10"/>
      <c r="N288" s="12"/>
      <c r="O288" s="12"/>
      <c r="P288" s="12"/>
      <c r="Q288" s="10"/>
      <c r="R288" s="10"/>
      <c r="S288" s="10"/>
      <c r="T288" s="10"/>
    </row>
    <row r="289" spans="1:20" ht="15.75" customHeight="1">
      <c r="A289" s="10">
        <v>1</v>
      </c>
      <c r="B289" s="27"/>
      <c r="C289" s="21"/>
      <c r="D289" s="10"/>
      <c r="E289" s="10">
        <v>2000</v>
      </c>
      <c r="F289" s="13"/>
      <c r="G289" s="75"/>
      <c r="H289" s="10"/>
      <c r="I289" s="10"/>
      <c r="J289" s="19"/>
      <c r="K289" s="24"/>
      <c r="L289" s="24"/>
      <c r="M289" s="24"/>
      <c r="N289" s="24"/>
      <c r="O289" s="24"/>
      <c r="P289" s="26"/>
      <c r="Q289" s="24">
        <v>2000</v>
      </c>
      <c r="R289" s="24">
        <v>7500</v>
      </c>
      <c r="S289" s="102" t="s">
        <v>212</v>
      </c>
      <c r="T289" s="10"/>
    </row>
    <row r="290" spans="1:20" ht="15.75" customHeight="1">
      <c r="A290" s="10">
        <v>2</v>
      </c>
      <c r="B290" s="27"/>
      <c r="C290" s="21"/>
      <c r="D290" s="10"/>
      <c r="E290" s="10">
        <v>4000</v>
      </c>
      <c r="F290" s="13"/>
      <c r="G290" s="75"/>
      <c r="H290" s="10"/>
      <c r="I290" s="10"/>
      <c r="J290" s="19"/>
      <c r="K290" s="24"/>
      <c r="L290" s="24"/>
      <c r="M290" s="24"/>
      <c r="N290" s="24"/>
      <c r="O290" s="24"/>
      <c r="P290" s="26"/>
      <c r="Q290" s="24">
        <v>4000</v>
      </c>
      <c r="R290" s="24">
        <v>6000</v>
      </c>
      <c r="S290" s="102" t="s">
        <v>147</v>
      </c>
      <c r="T290" s="10"/>
    </row>
    <row r="291" spans="1:20" ht="15.75" customHeight="1">
      <c r="A291" s="10">
        <v>3</v>
      </c>
      <c r="B291" s="27"/>
      <c r="C291" s="21"/>
      <c r="D291" s="21"/>
      <c r="E291" s="10">
        <v>3000</v>
      </c>
      <c r="F291" s="22"/>
      <c r="G291" s="46"/>
      <c r="H291" s="24"/>
      <c r="I291" s="24"/>
      <c r="J291" s="86"/>
      <c r="K291" s="24"/>
      <c r="L291" s="24"/>
      <c r="M291" s="24"/>
      <c r="N291" s="24"/>
      <c r="O291" s="24"/>
      <c r="P291" s="26"/>
      <c r="Q291" s="24">
        <v>3000</v>
      </c>
      <c r="R291" s="90"/>
      <c r="S291" s="102"/>
      <c r="T291" s="10"/>
    </row>
    <row r="292" spans="1:20" ht="15.75" customHeight="1">
      <c r="A292" s="29">
        <v>4</v>
      </c>
      <c r="B292" s="104"/>
      <c r="C292" s="105"/>
      <c r="D292" s="105"/>
      <c r="E292" s="106">
        <v>1500</v>
      </c>
      <c r="F292" s="106"/>
      <c r="G292" s="109"/>
      <c r="H292" s="90"/>
      <c r="I292" s="90"/>
      <c r="J292" s="74"/>
      <c r="K292" s="29"/>
      <c r="L292" s="329"/>
      <c r="M292" s="329"/>
      <c r="N292" s="29"/>
      <c r="O292" s="90"/>
      <c r="P292" s="103"/>
      <c r="Q292" s="90">
        <v>1500</v>
      </c>
      <c r="R292" s="90"/>
      <c r="S292" s="102"/>
      <c r="T292" s="29"/>
    </row>
    <row r="293" spans="1:20" ht="15.75" customHeight="1">
      <c r="A293" s="29">
        <v>5</v>
      </c>
      <c r="B293" s="104"/>
      <c r="C293" s="21"/>
      <c r="D293" s="10"/>
      <c r="E293" s="10">
        <v>2000</v>
      </c>
      <c r="F293" s="13"/>
      <c r="G293" s="75"/>
      <c r="H293" s="10"/>
      <c r="I293" s="10"/>
      <c r="J293" s="19"/>
      <c r="K293" s="24"/>
      <c r="L293" s="24"/>
      <c r="M293" s="24"/>
      <c r="N293" s="24"/>
      <c r="O293" s="24"/>
      <c r="P293" s="26"/>
      <c r="Q293" s="24">
        <v>2000</v>
      </c>
      <c r="R293" s="90"/>
      <c r="S293" s="162"/>
      <c r="T293" s="29"/>
    </row>
    <row r="294" spans="1:20" ht="15.75" customHeight="1">
      <c r="A294" s="29"/>
      <c r="B294" s="104"/>
      <c r="C294" s="105"/>
      <c r="D294" s="105"/>
      <c r="E294" s="106"/>
      <c r="F294" s="106"/>
      <c r="G294" s="109"/>
      <c r="H294" s="90"/>
      <c r="I294" s="90"/>
      <c r="J294" s="88"/>
      <c r="K294" s="90"/>
      <c r="L294" s="334"/>
      <c r="M294" s="334"/>
      <c r="N294" s="90"/>
      <c r="O294" s="90"/>
      <c r="P294" s="103"/>
      <c r="Q294" s="90"/>
      <c r="R294" s="90"/>
      <c r="S294" s="111"/>
      <c r="T294" s="29"/>
    </row>
    <row r="295" spans="1:20" ht="15.75" customHeight="1">
      <c r="A295" s="31"/>
      <c r="B295" s="33"/>
      <c r="C295" s="33">
        <f>SUM(C289:C294)</f>
        <v>0</v>
      </c>
      <c r="D295" s="33"/>
      <c r="E295" s="33">
        <f>SUM(E289:E294)</f>
        <v>12500</v>
      </c>
      <c r="F295" s="33"/>
      <c r="G295" s="34">
        <f>SUM(G289:G294)</f>
        <v>0</v>
      </c>
      <c r="H295" s="33"/>
      <c r="I295" s="33">
        <f t="shared" ref="I295:J295" si="42">SUM(I289:I294)</f>
        <v>0</v>
      </c>
      <c r="J295" s="100">
        <f t="shared" si="42"/>
        <v>0</v>
      </c>
      <c r="K295" s="36"/>
      <c r="L295" s="36"/>
      <c r="M295" s="36"/>
      <c r="N295" s="33">
        <f>SUM(N289:N294)</f>
        <v>0</v>
      </c>
      <c r="O295" s="33"/>
      <c r="P295" s="37"/>
      <c r="Q295" s="33">
        <f t="shared" ref="Q295:R295" si="43">SUM(Q289:Q294)</f>
        <v>12500</v>
      </c>
      <c r="R295" s="38">
        <f t="shared" si="43"/>
        <v>13500</v>
      </c>
      <c r="S295" s="39">
        <f>B287-R295+Q295</f>
        <v>25398</v>
      </c>
      <c r="T295" s="193"/>
    </row>
    <row r="296" spans="1:20" ht="15.75" customHeight="1">
      <c r="A296" s="29"/>
      <c r="B296" s="111">
        <v>25398</v>
      </c>
      <c r="C296" s="29"/>
      <c r="D296" s="29"/>
      <c r="E296" s="29"/>
      <c r="F296" s="29"/>
      <c r="G296" s="66"/>
      <c r="H296" s="29"/>
      <c r="I296" s="29"/>
      <c r="J296" s="14" t="s">
        <v>15</v>
      </c>
      <c r="K296" s="74"/>
      <c r="L296" s="338"/>
      <c r="M296" s="338"/>
      <c r="N296" s="10"/>
      <c r="O296" s="30"/>
      <c r="P296" s="29"/>
      <c r="Q296" s="29"/>
      <c r="R296" s="29"/>
      <c r="S296" s="29"/>
      <c r="T296" s="29"/>
    </row>
    <row r="297" spans="1:20" ht="15.75" customHeight="1">
      <c r="A297" s="10"/>
      <c r="B297" s="314" t="s">
        <v>16</v>
      </c>
      <c r="C297" s="315"/>
      <c r="D297" s="315"/>
      <c r="E297" s="315"/>
      <c r="F297" s="316"/>
      <c r="G297" s="13"/>
      <c r="H297" s="10"/>
      <c r="I297" s="10"/>
      <c r="J297" s="19"/>
      <c r="K297" s="41"/>
      <c r="L297" s="41"/>
      <c r="M297" s="41"/>
      <c r="N297" s="10"/>
      <c r="O297" s="54"/>
      <c r="P297" s="10"/>
      <c r="Q297" s="10"/>
      <c r="R297" s="10"/>
      <c r="S297" s="10"/>
      <c r="T297" s="10"/>
    </row>
    <row r="298" spans="1:20" ht="15.75" customHeight="1">
      <c r="A298" s="10">
        <v>1</v>
      </c>
      <c r="B298" s="29" t="s">
        <v>147</v>
      </c>
      <c r="C298" s="29"/>
      <c r="D298" s="29"/>
      <c r="E298" s="29"/>
      <c r="F298" s="29"/>
      <c r="G298" s="66"/>
      <c r="H298" s="29"/>
      <c r="I298" s="29"/>
      <c r="J298" s="74"/>
      <c r="K298" s="79"/>
      <c r="L298" s="340"/>
      <c r="M298" s="340"/>
      <c r="N298" s="29"/>
      <c r="O298" s="30"/>
      <c r="P298" s="30"/>
      <c r="Q298" s="29">
        <v>6000</v>
      </c>
      <c r="R298" s="29"/>
      <c r="S298" s="29"/>
      <c r="T298" s="10"/>
    </row>
    <row r="299" spans="1:20" ht="15.75" customHeight="1">
      <c r="A299" s="16">
        <v>2</v>
      </c>
      <c r="B299" s="29" t="s">
        <v>147</v>
      </c>
      <c r="C299" s="29"/>
      <c r="D299" s="29"/>
      <c r="E299" s="29"/>
      <c r="F299" s="29"/>
      <c r="G299" s="66"/>
      <c r="H299" s="29"/>
      <c r="I299" s="29"/>
      <c r="J299" s="74"/>
      <c r="K299" s="79"/>
      <c r="L299" s="340"/>
      <c r="M299" s="340"/>
      <c r="N299" s="29"/>
      <c r="O299" s="30"/>
      <c r="P299" s="30"/>
      <c r="Q299" s="29">
        <v>7600</v>
      </c>
      <c r="R299" s="261"/>
      <c r="S299" s="29"/>
      <c r="T299" s="10"/>
    </row>
    <row r="300" spans="1:20" ht="15.75" customHeight="1">
      <c r="A300" s="29">
        <v>3</v>
      </c>
      <c r="B300" s="29" t="s">
        <v>224</v>
      </c>
      <c r="C300" s="29"/>
      <c r="D300" s="29"/>
      <c r="E300" s="29"/>
      <c r="F300" s="29"/>
      <c r="G300" s="66"/>
      <c r="H300" s="29"/>
      <c r="I300" s="29"/>
      <c r="J300" s="74">
        <v>650</v>
      </c>
      <c r="K300" s="79"/>
      <c r="L300" s="340"/>
      <c r="M300" s="340"/>
      <c r="N300" s="29"/>
      <c r="O300" s="30"/>
      <c r="P300" s="30"/>
      <c r="Q300" s="29">
        <v>650</v>
      </c>
      <c r="R300" s="29">
        <v>22590</v>
      </c>
      <c r="S300" s="29" t="s">
        <v>208</v>
      </c>
      <c r="T300" s="29"/>
    </row>
    <row r="301" spans="1:20" ht="15.75" customHeight="1">
      <c r="A301" s="29">
        <v>4</v>
      </c>
      <c r="B301" s="29" t="s">
        <v>415</v>
      </c>
      <c r="C301" s="29"/>
      <c r="D301" s="29">
        <v>1000</v>
      </c>
      <c r="E301" s="29"/>
      <c r="F301" s="29"/>
      <c r="G301" s="66"/>
      <c r="H301" s="29"/>
      <c r="I301" s="29">
        <v>3000</v>
      </c>
      <c r="J301" s="74"/>
      <c r="K301" s="79"/>
      <c r="L301" s="340"/>
      <c r="M301" s="340"/>
      <c r="N301" s="29"/>
      <c r="O301" s="30"/>
      <c r="P301" s="30"/>
      <c r="Q301" s="29">
        <v>4000</v>
      </c>
      <c r="R301" s="29"/>
      <c r="S301" s="29"/>
      <c r="T301" s="29"/>
    </row>
    <row r="302" spans="1:20" ht="15.75" customHeight="1">
      <c r="A302" s="29">
        <v>5</v>
      </c>
      <c r="B302" s="29" t="s">
        <v>419</v>
      </c>
      <c r="C302" s="29"/>
      <c r="D302" s="29"/>
      <c r="E302" s="29"/>
      <c r="F302" s="29"/>
      <c r="G302" s="66"/>
      <c r="H302" s="29"/>
      <c r="I302" s="29"/>
      <c r="J302" s="74">
        <v>1000</v>
      </c>
      <c r="K302" s="79"/>
      <c r="L302" s="340"/>
      <c r="M302" s="340"/>
      <c r="N302" s="29"/>
      <c r="O302" s="30"/>
      <c r="P302" s="30"/>
      <c r="Q302" s="29">
        <v>1000</v>
      </c>
      <c r="R302" s="29"/>
      <c r="S302" s="29"/>
      <c r="T302" s="29"/>
    </row>
    <row r="303" spans="1:20" ht="15.75" customHeight="1">
      <c r="A303" s="29">
        <v>6</v>
      </c>
      <c r="B303" s="29" t="s">
        <v>280</v>
      </c>
      <c r="C303" s="29"/>
      <c r="D303" s="29">
        <v>800</v>
      </c>
      <c r="E303" s="29"/>
      <c r="F303" s="29"/>
      <c r="G303" s="66"/>
      <c r="H303" s="29"/>
      <c r="I303" s="29"/>
      <c r="J303" s="74"/>
      <c r="K303" s="79"/>
      <c r="L303" s="340"/>
      <c r="M303" s="340"/>
      <c r="N303" s="29"/>
      <c r="O303" s="30"/>
      <c r="P303" s="30"/>
      <c r="Q303" s="29">
        <v>800</v>
      </c>
      <c r="R303" s="29"/>
      <c r="S303" s="29"/>
      <c r="T303" s="29"/>
    </row>
    <row r="304" spans="1:20" ht="15.75" customHeight="1">
      <c r="A304" s="29">
        <v>7</v>
      </c>
      <c r="B304" s="29" t="s">
        <v>425</v>
      </c>
      <c r="C304" s="29"/>
      <c r="D304" s="29"/>
      <c r="E304" s="29"/>
      <c r="F304" s="29"/>
      <c r="G304" s="66"/>
      <c r="H304" s="29"/>
      <c r="I304" s="29"/>
      <c r="J304" s="74">
        <v>1300</v>
      </c>
      <c r="K304" s="79"/>
      <c r="L304" s="340"/>
      <c r="M304" s="340"/>
      <c r="N304" s="29"/>
      <c r="O304" s="30"/>
      <c r="P304" s="30"/>
      <c r="Q304" s="29">
        <v>1300</v>
      </c>
      <c r="R304" s="29"/>
      <c r="S304" s="29"/>
      <c r="T304" s="29"/>
    </row>
    <row r="305" spans="1:20" ht="15.75" customHeight="1">
      <c r="A305" s="29">
        <v>8</v>
      </c>
      <c r="B305" s="29" t="s">
        <v>426</v>
      </c>
      <c r="C305" s="29"/>
      <c r="D305" s="29"/>
      <c r="E305" s="29"/>
      <c r="F305" s="29"/>
      <c r="G305" s="66"/>
      <c r="H305" s="29"/>
      <c r="I305" s="29"/>
      <c r="J305" s="74">
        <v>1000</v>
      </c>
      <c r="K305" s="79"/>
      <c r="L305" s="340"/>
      <c r="M305" s="340"/>
      <c r="N305" s="29"/>
      <c r="O305" s="30"/>
      <c r="P305" s="30"/>
      <c r="Q305" s="29">
        <v>1000</v>
      </c>
      <c r="R305" s="29"/>
      <c r="S305" s="29"/>
      <c r="T305" s="29"/>
    </row>
    <row r="306" spans="1:20" ht="15.75" customHeight="1">
      <c r="A306" s="29">
        <v>9</v>
      </c>
      <c r="B306" s="29" t="s">
        <v>427</v>
      </c>
      <c r="C306" s="29"/>
      <c r="D306" s="29">
        <v>2000</v>
      </c>
      <c r="E306" s="29"/>
      <c r="F306" s="29"/>
      <c r="G306" s="66"/>
      <c r="H306" s="29"/>
      <c r="I306" s="29">
        <v>3000</v>
      </c>
      <c r="J306" s="74"/>
      <c r="K306" s="79"/>
      <c r="L306" s="340"/>
      <c r="M306" s="340"/>
      <c r="N306" s="29"/>
      <c r="O306" s="30"/>
      <c r="P306" s="30"/>
      <c r="Q306" s="29">
        <v>5000</v>
      </c>
      <c r="R306" s="29"/>
      <c r="S306" s="29"/>
      <c r="T306" s="29"/>
    </row>
    <row r="307" spans="1:20" ht="15.75" customHeight="1">
      <c r="A307" s="29">
        <v>10</v>
      </c>
      <c r="B307" s="29" t="s">
        <v>423</v>
      </c>
      <c r="C307" s="29"/>
      <c r="D307" s="29">
        <v>1000</v>
      </c>
      <c r="E307" s="29"/>
      <c r="F307" s="29"/>
      <c r="G307" s="66"/>
      <c r="H307" s="29"/>
      <c r="I307" s="29">
        <v>3000</v>
      </c>
      <c r="J307" s="74"/>
      <c r="K307" s="79"/>
      <c r="L307" s="340"/>
      <c r="M307" s="340"/>
      <c r="N307" s="29"/>
      <c r="O307" s="30"/>
      <c r="P307" s="30"/>
      <c r="Q307" s="29">
        <v>4000</v>
      </c>
      <c r="R307" s="29"/>
      <c r="S307" s="29"/>
      <c r="T307" s="29"/>
    </row>
    <row r="308" spans="1:20" ht="15.75" customHeight="1">
      <c r="A308" s="29"/>
      <c r="B308" s="29"/>
      <c r="C308" s="29"/>
      <c r="D308" s="29"/>
      <c r="E308" s="29"/>
      <c r="F308" s="29"/>
      <c r="G308" s="66"/>
      <c r="H308" s="29"/>
      <c r="I308" s="29"/>
      <c r="J308" s="74"/>
      <c r="K308" s="79"/>
      <c r="L308" s="340"/>
      <c r="M308" s="340"/>
      <c r="N308" s="29"/>
      <c r="O308" s="30"/>
      <c r="P308" s="30"/>
      <c r="Q308" s="29"/>
      <c r="R308" s="29"/>
      <c r="S308" s="29"/>
      <c r="T308" s="29"/>
    </row>
    <row r="309" spans="1:20" ht="15.75" customHeight="1">
      <c r="A309" s="31"/>
      <c r="B309" s="33"/>
      <c r="C309" s="33"/>
      <c r="D309" s="33">
        <f t="shared" ref="D309:E309" si="44">SUM(D298:D308)</f>
        <v>4800</v>
      </c>
      <c r="E309" s="33">
        <f t="shared" si="44"/>
        <v>0</v>
      </c>
      <c r="F309" s="33"/>
      <c r="G309" s="34"/>
      <c r="H309" s="33"/>
      <c r="I309" s="33">
        <f>SUM(I298:I308)</f>
        <v>9000</v>
      </c>
      <c r="J309" s="100"/>
      <c r="K309" s="36">
        <f t="shared" ref="K309:N309" si="45">SUM(K298:K308)</f>
        <v>0</v>
      </c>
      <c r="L309" s="36"/>
      <c r="M309" s="36"/>
      <c r="N309" s="33">
        <f t="shared" si="45"/>
        <v>0</v>
      </c>
      <c r="O309" s="33"/>
      <c r="P309" s="33"/>
      <c r="Q309" s="33">
        <f>SUM(Q297:Q308)</f>
        <v>31350</v>
      </c>
      <c r="R309" s="33">
        <f>SUM(R298:R308)</f>
        <v>22590</v>
      </c>
      <c r="S309" s="69">
        <f>B296-R309+Q309</f>
        <v>34158</v>
      </c>
      <c r="T309" s="29"/>
    </row>
    <row r="310" spans="1:20" ht="15.75" customHeight="1">
      <c r="A310" s="311" t="s">
        <v>428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33"/>
      <c r="M310" s="333"/>
      <c r="N310" s="312"/>
      <c r="O310" s="312"/>
      <c r="P310" s="312"/>
      <c r="Q310" s="313"/>
      <c r="R310" s="10"/>
      <c r="S310" s="15"/>
      <c r="T310" s="29"/>
    </row>
    <row r="311" spans="1:20" ht="15.75" customHeight="1">
      <c r="A311" s="2" t="s">
        <v>1</v>
      </c>
      <c r="B311" s="3" t="s">
        <v>2</v>
      </c>
      <c r="C311" s="3" t="s">
        <v>3</v>
      </c>
      <c r="D311" s="3" t="s">
        <v>4</v>
      </c>
      <c r="E311" s="3" t="s">
        <v>228</v>
      </c>
      <c r="F311" s="4" t="s">
        <v>109</v>
      </c>
      <c r="G311" s="5" t="s">
        <v>5</v>
      </c>
      <c r="H311" s="6" t="s">
        <v>6</v>
      </c>
      <c r="I311" s="3" t="s">
        <v>7</v>
      </c>
      <c r="J311" s="3" t="s">
        <v>8</v>
      </c>
      <c r="K311" s="3" t="s">
        <v>8</v>
      </c>
      <c r="L311" s="3"/>
      <c r="M311" s="3"/>
      <c r="N311" s="3" t="s">
        <v>9</v>
      </c>
      <c r="O311" s="3" t="s">
        <v>10</v>
      </c>
      <c r="P311" s="3"/>
      <c r="Q311" s="7" t="s">
        <v>11</v>
      </c>
      <c r="R311" s="8" t="s">
        <v>12</v>
      </c>
      <c r="S311" s="9" t="s">
        <v>13</v>
      </c>
      <c r="T311" s="29"/>
    </row>
    <row r="312" spans="1:20" ht="15.75" customHeight="1">
      <c r="A312" s="10"/>
      <c r="B312" s="12">
        <v>34158</v>
      </c>
      <c r="C312" s="10"/>
      <c r="D312" s="10"/>
      <c r="E312" s="10"/>
      <c r="F312" s="10"/>
      <c r="G312" s="10"/>
      <c r="H312" s="10"/>
      <c r="I312" s="10"/>
      <c r="J312" s="14" t="s">
        <v>15</v>
      </c>
      <c r="K312" s="10"/>
      <c r="L312" s="10"/>
      <c r="M312" s="10"/>
      <c r="N312" s="10"/>
      <c r="O312" s="10"/>
      <c r="P312" s="10"/>
      <c r="Q312" s="10"/>
      <c r="R312" s="10"/>
      <c r="S312" s="15"/>
      <c r="T312" s="29"/>
    </row>
    <row r="313" spans="1:20" ht="15.75" customHeight="1">
      <c r="A313" s="29"/>
      <c r="B313" s="314" t="s">
        <v>229</v>
      </c>
      <c r="C313" s="315"/>
      <c r="D313" s="315"/>
      <c r="E313" s="315"/>
      <c r="F313" s="316"/>
      <c r="G313" s="29"/>
      <c r="H313" s="29"/>
      <c r="I313" s="29"/>
      <c r="J313" s="74"/>
      <c r="K313" s="29"/>
      <c r="L313" s="329"/>
      <c r="M313" s="329"/>
      <c r="N313" s="29"/>
      <c r="O313" s="29"/>
      <c r="P313" s="29"/>
      <c r="Q313" s="29"/>
      <c r="R313" s="29"/>
      <c r="S313" s="63"/>
      <c r="T313" s="29"/>
    </row>
    <row r="314" spans="1:20" ht="15.75" customHeight="1">
      <c r="A314" s="10">
        <v>1</v>
      </c>
      <c r="B314" s="29"/>
      <c r="C314" s="29"/>
      <c r="D314" s="29"/>
      <c r="E314" s="29">
        <v>2000</v>
      </c>
      <c r="F314" s="29"/>
      <c r="G314" s="77"/>
      <c r="H314" s="29"/>
      <c r="I314" s="29"/>
      <c r="J314" s="68"/>
      <c r="K314" s="29"/>
      <c r="L314" s="329"/>
      <c r="M314" s="329"/>
      <c r="N314" s="29"/>
      <c r="O314" s="29"/>
      <c r="P314" s="29"/>
      <c r="Q314" s="29">
        <v>2000</v>
      </c>
      <c r="R314" s="29">
        <v>9240</v>
      </c>
      <c r="S314" s="63" t="s">
        <v>212</v>
      </c>
      <c r="T314" s="29"/>
    </row>
    <row r="315" spans="1:20" ht="15.75" customHeight="1">
      <c r="A315" s="10">
        <v>2</v>
      </c>
      <c r="B315" s="29"/>
      <c r="C315" s="29"/>
      <c r="D315" s="29"/>
      <c r="E315" s="29">
        <v>2000</v>
      </c>
      <c r="F315" s="29"/>
      <c r="G315" s="77"/>
      <c r="H315" s="29"/>
      <c r="I315" s="29"/>
      <c r="J315" s="68"/>
      <c r="K315" s="29"/>
      <c r="L315" s="329"/>
      <c r="M315" s="329"/>
      <c r="N315" s="29"/>
      <c r="O315" s="29"/>
      <c r="P315" s="29"/>
      <c r="Q315" s="29">
        <v>2000</v>
      </c>
      <c r="R315" s="29">
        <v>2900</v>
      </c>
      <c r="S315" s="63" t="s">
        <v>371</v>
      </c>
      <c r="T315" s="29"/>
    </row>
    <row r="316" spans="1:20" ht="15.75" customHeight="1">
      <c r="A316" s="10">
        <v>3</v>
      </c>
      <c r="B316" s="29"/>
      <c r="C316" s="29"/>
      <c r="D316" s="29"/>
      <c r="E316" s="29">
        <v>2000</v>
      </c>
      <c r="F316" s="29"/>
      <c r="G316" s="77"/>
      <c r="H316" s="29"/>
      <c r="I316" s="29"/>
      <c r="J316" s="68"/>
      <c r="K316" s="29"/>
      <c r="L316" s="329"/>
      <c r="M316" s="329"/>
      <c r="N316" s="29"/>
      <c r="O316" s="29"/>
      <c r="P316" s="29"/>
      <c r="Q316" s="29">
        <v>2000</v>
      </c>
      <c r="R316" s="29"/>
      <c r="S316" s="63"/>
      <c r="T316" s="10"/>
    </row>
    <row r="317" spans="1:20" ht="15.75" customHeight="1">
      <c r="A317" s="29">
        <v>4</v>
      </c>
      <c r="B317" s="29"/>
      <c r="C317" s="105"/>
      <c r="D317" s="105"/>
      <c r="E317" s="106">
        <v>2500</v>
      </c>
      <c r="F317" s="106"/>
      <c r="G317" s="89"/>
      <c r="H317" s="90"/>
      <c r="I317" s="90"/>
      <c r="J317" s="68"/>
      <c r="K317" s="29"/>
      <c r="L317" s="329"/>
      <c r="M317" s="329"/>
      <c r="N317" s="29"/>
      <c r="O317" s="90"/>
      <c r="P317" s="103"/>
      <c r="Q317" s="90">
        <v>2500</v>
      </c>
      <c r="R317" s="29"/>
      <c r="S317" s="63"/>
      <c r="T317" s="10"/>
    </row>
    <row r="318" spans="1:20" ht="15.75" customHeight="1">
      <c r="A318" s="29">
        <v>5</v>
      </c>
      <c r="B318" s="29"/>
      <c r="C318" s="29"/>
      <c r="D318" s="29"/>
      <c r="E318" s="29">
        <v>4000</v>
      </c>
      <c r="F318" s="29"/>
      <c r="G318" s="77"/>
      <c r="H318" s="29"/>
      <c r="I318" s="29"/>
      <c r="J318" s="68"/>
      <c r="K318" s="29"/>
      <c r="L318" s="329"/>
      <c r="M318" s="329"/>
      <c r="N318" s="29"/>
      <c r="O318" s="29"/>
      <c r="P318" s="29"/>
      <c r="Q318" s="29">
        <v>4000</v>
      </c>
      <c r="R318" s="29"/>
      <c r="S318" s="63"/>
      <c r="T318" s="10"/>
    </row>
    <row r="319" spans="1:20" ht="15.75" customHeight="1">
      <c r="A319" s="29">
        <v>6</v>
      </c>
      <c r="B319" s="29"/>
      <c r="C319" s="29"/>
      <c r="D319" s="29"/>
      <c r="E319" s="29">
        <v>2900</v>
      </c>
      <c r="F319" s="29"/>
      <c r="G319" s="77"/>
      <c r="H319" s="29"/>
      <c r="I319" s="29"/>
      <c r="J319" s="68"/>
      <c r="K319" s="29"/>
      <c r="L319" s="329"/>
      <c r="M319" s="329"/>
      <c r="N319" s="29"/>
      <c r="O319" s="29"/>
      <c r="P319" s="29"/>
      <c r="Q319" s="29">
        <v>2900</v>
      </c>
      <c r="R319" s="29"/>
      <c r="S319" s="63"/>
      <c r="T319" s="29"/>
    </row>
    <row r="320" spans="1:20" ht="15.75" customHeight="1">
      <c r="A320" s="29">
        <v>7</v>
      </c>
      <c r="B320" s="104"/>
      <c r="C320" s="10"/>
      <c r="D320" s="10"/>
      <c r="E320" s="10"/>
      <c r="F320" s="41"/>
      <c r="G320" s="75"/>
      <c r="H320" s="10"/>
      <c r="I320" s="10"/>
      <c r="J320" s="68"/>
      <c r="K320" s="29"/>
      <c r="L320" s="329"/>
      <c r="M320" s="329"/>
      <c r="N320" s="29"/>
      <c r="O320" s="29"/>
      <c r="P320" s="30"/>
      <c r="Q320" s="29"/>
      <c r="R320" s="29"/>
      <c r="S320" s="63"/>
      <c r="T320" s="29"/>
    </row>
    <row r="321" spans="1:20" ht="15.75" customHeight="1">
      <c r="A321" s="29">
        <v>8</v>
      </c>
      <c r="B321" s="29"/>
      <c r="C321" s="10"/>
      <c r="D321" s="10"/>
      <c r="E321" s="10"/>
      <c r="F321" s="41"/>
      <c r="G321" s="75"/>
      <c r="H321" s="10"/>
      <c r="I321" s="10"/>
      <c r="J321" s="68"/>
      <c r="K321" s="29"/>
      <c r="L321" s="329"/>
      <c r="M321" s="329"/>
      <c r="N321" s="29"/>
      <c r="O321" s="29"/>
      <c r="P321" s="29"/>
      <c r="Q321" s="29"/>
      <c r="R321" s="29"/>
      <c r="S321" s="63"/>
      <c r="T321" s="29"/>
    </row>
    <row r="322" spans="1:20" ht="15.75" customHeight="1">
      <c r="A322" s="29"/>
      <c r="B322" s="29"/>
      <c r="C322" s="29"/>
      <c r="D322" s="29"/>
      <c r="E322" s="29"/>
      <c r="F322" s="29"/>
      <c r="G322" s="77"/>
      <c r="H322" s="29"/>
      <c r="I322" s="29"/>
      <c r="J322" s="68"/>
      <c r="K322" s="29"/>
      <c r="L322" s="329"/>
      <c r="M322" s="329"/>
      <c r="N322" s="29"/>
      <c r="O322" s="29"/>
      <c r="P322" s="29"/>
      <c r="Q322" s="29"/>
      <c r="R322" s="29"/>
      <c r="S322" s="63"/>
      <c r="T322" s="29"/>
    </row>
    <row r="323" spans="1:20" ht="15.75" customHeight="1">
      <c r="A323" s="29"/>
      <c r="B323" s="29"/>
      <c r="C323" s="29"/>
      <c r="D323" s="29"/>
      <c r="E323" s="29"/>
      <c r="F323" s="66"/>
      <c r="G323" s="77"/>
      <c r="H323" s="29"/>
      <c r="I323" s="29"/>
      <c r="J323" s="68"/>
      <c r="K323" s="29"/>
      <c r="L323" s="329"/>
      <c r="M323" s="329"/>
      <c r="N323" s="29"/>
      <c r="O323" s="29"/>
      <c r="P323" s="29"/>
      <c r="Q323" s="29"/>
      <c r="R323" s="29"/>
      <c r="S323" s="63"/>
      <c r="T323" s="29"/>
    </row>
    <row r="324" spans="1:20" ht="15.75" customHeight="1">
      <c r="A324" s="31"/>
      <c r="B324" s="33"/>
      <c r="C324" s="33">
        <f>SUM(C314:C323)</f>
        <v>0</v>
      </c>
      <c r="D324" s="33"/>
      <c r="E324" s="33">
        <f>SUM(E314:E323)</f>
        <v>15400</v>
      </c>
      <c r="F324" s="34"/>
      <c r="G324" s="49">
        <f>SUM(G314:G323)</f>
        <v>0</v>
      </c>
      <c r="H324" s="33"/>
      <c r="I324" s="33">
        <f t="shared" ref="I324:J324" si="46">SUM(I314:I323)</f>
        <v>0</v>
      </c>
      <c r="J324" s="35">
        <f t="shared" si="46"/>
        <v>0</v>
      </c>
      <c r="K324" s="33"/>
      <c r="L324" s="33"/>
      <c r="M324" s="33"/>
      <c r="N324" s="33">
        <f>SUM(N314:N323)</f>
        <v>0</v>
      </c>
      <c r="O324" s="33">
        <f>SUM(O323)</f>
        <v>0</v>
      </c>
      <c r="P324" s="33"/>
      <c r="Q324" s="33">
        <f t="shared" ref="Q324:R324" si="47">SUM(Q314:Q323)</f>
        <v>15400</v>
      </c>
      <c r="R324" s="33">
        <f t="shared" si="47"/>
        <v>12140</v>
      </c>
      <c r="S324" s="51">
        <f>B312-R324+Q324</f>
        <v>37418</v>
      </c>
      <c r="T324" s="29"/>
    </row>
    <row r="325" spans="1:20" ht="15.75" customHeight="1">
      <c r="A325" s="29"/>
      <c r="B325" s="111"/>
      <c r="C325" s="29"/>
      <c r="D325" s="29"/>
      <c r="E325" s="29"/>
      <c r="F325" s="29"/>
      <c r="G325" s="66"/>
      <c r="H325" s="29"/>
      <c r="I325" s="29"/>
      <c r="J325" s="74"/>
      <c r="K325" s="74"/>
      <c r="L325" s="338"/>
      <c r="M325" s="338"/>
      <c r="N325" s="10"/>
      <c r="O325" s="30"/>
      <c r="P325" s="29"/>
      <c r="Q325" s="29"/>
      <c r="R325" s="29"/>
      <c r="S325" s="29"/>
      <c r="T325" s="29"/>
    </row>
    <row r="326" spans="1:20" ht="15.75" customHeight="1">
      <c r="A326" s="10"/>
      <c r="B326" s="314"/>
      <c r="C326" s="315"/>
      <c r="D326" s="315"/>
      <c r="E326" s="315"/>
      <c r="F326" s="316"/>
      <c r="G326" s="13"/>
      <c r="H326" s="10"/>
      <c r="I326" s="10"/>
      <c r="J326" s="19"/>
      <c r="K326" s="41"/>
      <c r="L326" s="41"/>
      <c r="M326" s="41"/>
      <c r="N326" s="10"/>
      <c r="O326" s="54"/>
      <c r="P326" s="10"/>
      <c r="Q326" s="10"/>
      <c r="R326" s="10"/>
      <c r="S326" s="10"/>
      <c r="T326" s="10"/>
    </row>
    <row r="327" spans="1:20" ht="15.75" customHeight="1">
      <c r="A327" s="10">
        <v>1</v>
      </c>
      <c r="B327" s="29"/>
      <c r="C327" s="29"/>
      <c r="D327" s="29"/>
      <c r="E327" s="29"/>
      <c r="F327" s="29"/>
      <c r="G327" s="66"/>
      <c r="H327" s="29"/>
      <c r="I327" s="29"/>
      <c r="J327" s="74"/>
      <c r="K327" s="79"/>
      <c r="L327" s="340"/>
      <c r="M327" s="340"/>
      <c r="N327" s="29"/>
      <c r="O327" s="30"/>
      <c r="P327" s="30"/>
      <c r="Q327" s="29"/>
      <c r="R327" s="29"/>
      <c r="S327" s="29"/>
      <c r="T327" s="10"/>
    </row>
    <row r="328" spans="1:20" ht="15.75" customHeight="1">
      <c r="A328" s="16">
        <v>2</v>
      </c>
      <c r="B328" s="29"/>
      <c r="C328" s="29"/>
      <c r="D328" s="29"/>
      <c r="E328" s="29"/>
      <c r="F328" s="29"/>
      <c r="G328" s="66"/>
      <c r="H328" s="29"/>
      <c r="I328" s="29"/>
      <c r="J328" s="74"/>
      <c r="K328" s="79"/>
      <c r="L328" s="340"/>
      <c r="M328" s="340"/>
      <c r="N328" s="29"/>
      <c r="O328" s="30"/>
      <c r="P328" s="30"/>
      <c r="Q328" s="29"/>
      <c r="R328" s="29"/>
      <c r="S328" s="29"/>
      <c r="T328" s="10"/>
    </row>
    <row r="329" spans="1:20" ht="15.75" customHeight="1">
      <c r="A329" s="29">
        <v>3</v>
      </c>
      <c r="B329" s="29"/>
      <c r="C329" s="29"/>
      <c r="D329" s="29"/>
      <c r="E329" s="29"/>
      <c r="F329" s="29"/>
      <c r="G329" s="66"/>
      <c r="H329" s="29"/>
      <c r="I329" s="29"/>
      <c r="J329" s="74"/>
      <c r="K329" s="79"/>
      <c r="L329" s="340"/>
      <c r="M329" s="340"/>
      <c r="N329" s="29"/>
      <c r="O329" s="30"/>
      <c r="P329" s="30"/>
      <c r="Q329" s="29"/>
      <c r="R329" s="29"/>
      <c r="S329" s="29"/>
      <c r="T329" s="29"/>
    </row>
    <row r="330" spans="1:20" ht="15.75" customHeight="1">
      <c r="A330" s="29">
        <v>4</v>
      </c>
      <c r="B330" s="29"/>
      <c r="C330" s="29"/>
      <c r="D330" s="29"/>
      <c r="E330" s="29"/>
      <c r="F330" s="29"/>
      <c r="G330" s="66"/>
      <c r="H330" s="29"/>
      <c r="I330" s="29"/>
      <c r="J330" s="74"/>
      <c r="K330" s="79"/>
      <c r="L330" s="340"/>
      <c r="M330" s="340"/>
      <c r="N330" s="29"/>
      <c r="O330" s="30"/>
      <c r="P330" s="30"/>
      <c r="Q330" s="29"/>
      <c r="R330" s="29"/>
      <c r="S330" s="29"/>
      <c r="T330" s="29"/>
    </row>
    <row r="331" spans="1:20" ht="15.75" customHeight="1">
      <c r="A331" s="29"/>
      <c r="B331" s="29"/>
      <c r="C331" s="29"/>
      <c r="D331" s="29"/>
      <c r="E331" s="29"/>
      <c r="F331" s="29"/>
      <c r="G331" s="66"/>
      <c r="H331" s="29"/>
      <c r="I331" s="29"/>
      <c r="J331" s="74"/>
      <c r="K331" s="79"/>
      <c r="L331" s="340"/>
      <c r="M331" s="340"/>
      <c r="N331" s="29"/>
      <c r="O331" s="30"/>
      <c r="P331" s="30"/>
      <c r="Q331" s="29"/>
      <c r="R331" s="29"/>
      <c r="S331" s="29"/>
      <c r="T331" s="29"/>
    </row>
    <row r="332" spans="1:20" ht="15.75" customHeight="1">
      <c r="A332" s="29"/>
      <c r="B332" s="29"/>
      <c r="C332" s="29"/>
      <c r="D332" s="29"/>
      <c r="E332" s="29"/>
      <c r="F332" s="29"/>
      <c r="G332" s="66"/>
      <c r="H332" s="29"/>
      <c r="I332" s="29"/>
      <c r="J332" s="74"/>
      <c r="K332" s="79"/>
      <c r="L332" s="340"/>
      <c r="M332" s="340"/>
      <c r="N332" s="29"/>
      <c r="O332" s="30"/>
      <c r="P332" s="30"/>
      <c r="Q332" s="29"/>
      <c r="R332" s="29"/>
      <c r="S332" s="29"/>
      <c r="T332" s="29"/>
    </row>
    <row r="333" spans="1:20" ht="15.75" customHeight="1">
      <c r="A333" s="31"/>
      <c r="B333" s="33"/>
      <c r="C333" s="33"/>
      <c r="D333" s="33">
        <f t="shared" ref="D333:E333" si="48">SUM(D327:D332)</f>
        <v>0</v>
      </c>
      <c r="E333" s="33">
        <f t="shared" si="48"/>
        <v>0</v>
      </c>
      <c r="F333" s="33"/>
      <c r="G333" s="34"/>
      <c r="H333" s="33"/>
      <c r="I333" s="33">
        <f>SUM(I327:I332)</f>
        <v>0</v>
      </c>
      <c r="J333" s="100"/>
      <c r="K333" s="36">
        <f t="shared" ref="K333:N333" si="49">SUM(K327:K332)</f>
        <v>0</v>
      </c>
      <c r="L333" s="36"/>
      <c r="M333" s="36"/>
      <c r="N333" s="33">
        <f t="shared" si="49"/>
        <v>0</v>
      </c>
      <c r="O333" s="33"/>
      <c r="P333" s="33"/>
      <c r="Q333" s="33">
        <f>SUM(Q326:Q332)</f>
        <v>0</v>
      </c>
      <c r="R333" s="33">
        <f>SUM(R327:R332)</f>
        <v>0</v>
      </c>
      <c r="S333" s="69">
        <f>B325-R333+Q333</f>
        <v>0</v>
      </c>
      <c r="T333" s="29"/>
    </row>
    <row r="334" spans="1:20" ht="15.75" customHeight="1">
      <c r="A334" s="311" t="s">
        <v>429</v>
      </c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33"/>
      <c r="M334" s="333"/>
      <c r="N334" s="312"/>
      <c r="O334" s="312"/>
      <c r="P334" s="312"/>
      <c r="Q334" s="313"/>
      <c r="R334" s="10"/>
      <c r="S334" s="10"/>
      <c r="T334" s="10"/>
    </row>
    <row r="335" spans="1:20" ht="15.75" customHeight="1">
      <c r="A335" s="2" t="s">
        <v>1</v>
      </c>
      <c r="B335" s="3" t="s">
        <v>2</v>
      </c>
      <c r="C335" s="3" t="s">
        <v>3</v>
      </c>
      <c r="D335" s="3" t="s">
        <v>4</v>
      </c>
      <c r="E335" s="3" t="s">
        <v>108</v>
      </c>
      <c r="F335" s="4" t="s">
        <v>109</v>
      </c>
      <c r="G335" s="5" t="s">
        <v>5</v>
      </c>
      <c r="H335" s="6" t="s">
        <v>6</v>
      </c>
      <c r="I335" s="3" t="s">
        <v>7</v>
      </c>
      <c r="J335" s="3" t="s">
        <v>8</v>
      </c>
      <c r="K335" s="3"/>
      <c r="L335" s="3"/>
      <c r="M335" s="3"/>
      <c r="N335" s="3" t="s">
        <v>9</v>
      </c>
      <c r="O335" s="3" t="s">
        <v>10</v>
      </c>
      <c r="P335" s="3"/>
      <c r="Q335" s="7" t="s">
        <v>11</v>
      </c>
      <c r="R335" s="8" t="s">
        <v>12</v>
      </c>
      <c r="S335" s="9" t="s">
        <v>13</v>
      </c>
      <c r="T335" s="10"/>
    </row>
    <row r="336" spans="1:20" ht="15.75" customHeight="1">
      <c r="A336" s="10"/>
      <c r="B336" s="12">
        <v>37418</v>
      </c>
      <c r="C336" s="10"/>
      <c r="D336" s="10"/>
      <c r="E336" s="10"/>
      <c r="F336" s="10"/>
      <c r="G336" s="13"/>
      <c r="H336" s="10"/>
      <c r="I336" s="10"/>
      <c r="J336" s="14" t="s">
        <v>15</v>
      </c>
      <c r="K336" s="52"/>
      <c r="L336" s="52"/>
      <c r="M336" s="52"/>
      <c r="N336" s="10" t="s">
        <v>72</v>
      </c>
      <c r="O336" s="10"/>
      <c r="P336" s="10"/>
      <c r="Q336" s="10"/>
      <c r="R336" s="10"/>
      <c r="S336" s="10"/>
      <c r="T336" s="10"/>
    </row>
    <row r="337" spans="1:20" ht="15.75" customHeight="1">
      <c r="A337" s="10"/>
      <c r="B337" s="314" t="s">
        <v>246</v>
      </c>
      <c r="C337" s="315"/>
      <c r="D337" s="315"/>
      <c r="E337" s="315"/>
      <c r="F337" s="316"/>
      <c r="G337" s="13"/>
      <c r="H337" s="10"/>
      <c r="I337" s="10"/>
      <c r="J337" s="19"/>
      <c r="K337" s="10"/>
      <c r="L337" s="10"/>
      <c r="M337" s="10"/>
      <c r="N337" s="12"/>
      <c r="O337" s="12"/>
      <c r="P337" s="12"/>
      <c r="Q337" s="10"/>
      <c r="R337" s="10"/>
      <c r="S337" s="10"/>
      <c r="T337" s="29"/>
    </row>
    <row r="338" spans="1:20" ht="15.75" customHeight="1">
      <c r="A338" s="10"/>
      <c r="B338" s="70"/>
      <c r="C338" s="70"/>
      <c r="D338" s="101"/>
      <c r="E338" s="70"/>
      <c r="F338" s="70"/>
      <c r="G338" s="13"/>
      <c r="H338" s="10"/>
      <c r="I338" s="10"/>
      <c r="J338" s="19"/>
      <c r="K338" s="10"/>
      <c r="L338" s="10"/>
      <c r="M338" s="10"/>
      <c r="N338" s="12"/>
      <c r="O338" s="12"/>
      <c r="P338" s="12"/>
      <c r="Q338" s="10"/>
      <c r="R338" s="10"/>
      <c r="S338" s="10"/>
      <c r="T338" s="29"/>
    </row>
    <row r="339" spans="1:20" ht="15.75" customHeight="1">
      <c r="A339" s="10">
        <v>1</v>
      </c>
      <c r="B339" s="27" t="s">
        <v>426</v>
      </c>
      <c r="C339" s="21"/>
      <c r="D339" s="21"/>
      <c r="E339" s="22"/>
      <c r="F339" s="22"/>
      <c r="G339" s="23"/>
      <c r="H339" s="24"/>
      <c r="I339" s="24"/>
      <c r="J339" s="86">
        <v>1000</v>
      </c>
      <c r="K339" s="24"/>
      <c r="L339" s="24"/>
      <c r="M339" s="24"/>
      <c r="N339" s="24"/>
      <c r="O339" s="24"/>
      <c r="P339" s="26"/>
      <c r="Q339" s="24">
        <v>1000</v>
      </c>
      <c r="R339" s="24">
        <v>5000</v>
      </c>
      <c r="S339" s="102" t="s">
        <v>430</v>
      </c>
      <c r="T339" s="29"/>
    </row>
    <row r="340" spans="1:20" ht="15.75" customHeight="1">
      <c r="A340" s="10">
        <v>2</v>
      </c>
      <c r="B340" s="27" t="s">
        <v>224</v>
      </c>
      <c r="C340" s="21"/>
      <c r="D340" s="21"/>
      <c r="E340" s="22"/>
      <c r="F340" s="22"/>
      <c r="G340" s="23"/>
      <c r="H340" s="24"/>
      <c r="I340" s="24"/>
      <c r="J340" s="86">
        <v>650</v>
      </c>
      <c r="K340" s="24"/>
      <c r="L340" s="24"/>
      <c r="M340" s="24"/>
      <c r="N340" s="24"/>
      <c r="P340" s="28"/>
      <c r="Q340" s="24">
        <v>650</v>
      </c>
      <c r="R340" s="24">
        <v>30000</v>
      </c>
      <c r="S340" s="102" t="s">
        <v>431</v>
      </c>
      <c r="T340" s="29"/>
    </row>
    <row r="341" spans="1:20" ht="15.75" customHeight="1">
      <c r="A341" s="10">
        <v>3</v>
      </c>
      <c r="B341" s="27" t="s">
        <v>67</v>
      </c>
      <c r="C341" s="21"/>
      <c r="D341" s="21"/>
      <c r="E341" s="22"/>
      <c r="F341" s="22"/>
      <c r="G341" s="23"/>
      <c r="H341" s="24"/>
      <c r="I341" s="24"/>
      <c r="J341" s="86">
        <v>1000</v>
      </c>
      <c r="K341" s="24"/>
      <c r="L341" s="24"/>
      <c r="M341" s="24"/>
      <c r="N341" s="24"/>
      <c r="O341" s="24"/>
      <c r="P341" s="28"/>
      <c r="Q341" s="24">
        <v>1000</v>
      </c>
      <c r="R341" s="24"/>
      <c r="S341" s="102"/>
      <c r="T341" s="29"/>
    </row>
    <row r="342" spans="1:20" ht="15.75" customHeight="1">
      <c r="A342" s="29">
        <v>4</v>
      </c>
      <c r="B342" s="27" t="s">
        <v>419</v>
      </c>
      <c r="C342" s="21"/>
      <c r="D342" s="21"/>
      <c r="E342" s="22"/>
      <c r="F342" s="22"/>
      <c r="G342" s="23"/>
      <c r="H342" s="24"/>
      <c r="I342" s="24"/>
      <c r="J342" s="86">
        <v>1000</v>
      </c>
      <c r="K342" s="24"/>
      <c r="L342" s="24"/>
      <c r="M342" s="24"/>
      <c r="N342" s="24"/>
      <c r="O342" s="24"/>
      <c r="P342" s="90"/>
      <c r="Q342" s="24">
        <v>1000</v>
      </c>
      <c r="R342" s="29">
        <v>1000</v>
      </c>
      <c r="S342" s="29" t="s">
        <v>432</v>
      </c>
      <c r="T342" s="29"/>
    </row>
    <row r="343" spans="1:20" ht="15.75" customHeight="1">
      <c r="A343" s="29">
        <v>5</v>
      </c>
      <c r="B343" s="29"/>
      <c r="C343" s="29"/>
      <c r="D343" s="29"/>
      <c r="E343" s="29"/>
      <c r="F343" s="29"/>
      <c r="G343" s="77"/>
      <c r="H343" s="29"/>
      <c r="I343" s="29"/>
      <c r="J343" s="74"/>
      <c r="K343" s="24"/>
      <c r="L343" s="334"/>
      <c r="M343" s="334"/>
      <c r="N343" s="29"/>
      <c r="O343" s="29"/>
      <c r="P343" s="30"/>
      <c r="Q343" s="29"/>
      <c r="R343" s="29"/>
      <c r="S343" s="29"/>
      <c r="T343" s="10"/>
    </row>
    <row r="344" spans="1:20" ht="15.75" customHeight="1">
      <c r="A344" s="29">
        <v>6</v>
      </c>
      <c r="B344" s="29"/>
      <c r="C344" s="29"/>
      <c r="D344" s="29"/>
      <c r="E344" s="29"/>
      <c r="F344" s="29"/>
      <c r="G344" s="77"/>
      <c r="H344" s="29"/>
      <c r="I344" s="29"/>
      <c r="J344" s="74"/>
      <c r="K344" s="79"/>
      <c r="L344" s="340"/>
      <c r="M344" s="340"/>
      <c r="N344" s="29"/>
      <c r="O344" s="29"/>
      <c r="P344" s="30"/>
      <c r="Q344" s="29"/>
      <c r="R344" s="29"/>
      <c r="S344" s="29"/>
      <c r="T344" s="10"/>
    </row>
    <row r="345" spans="1:20" ht="15.75" customHeight="1">
      <c r="A345" s="29">
        <v>7</v>
      </c>
      <c r="B345" s="29"/>
      <c r="C345" s="29"/>
      <c r="D345" s="29"/>
      <c r="E345" s="29"/>
      <c r="F345" s="29"/>
      <c r="G345" s="77"/>
      <c r="H345" s="29"/>
      <c r="I345" s="29"/>
      <c r="J345" s="74"/>
      <c r="K345" s="79"/>
      <c r="L345" s="340"/>
      <c r="M345" s="340"/>
      <c r="N345" s="29"/>
      <c r="O345" s="29"/>
      <c r="P345" s="30"/>
      <c r="Q345" s="29"/>
      <c r="R345" s="29"/>
      <c r="S345" s="29"/>
      <c r="T345" s="10"/>
    </row>
    <row r="346" spans="1:20" ht="15.75" customHeight="1">
      <c r="A346" s="29">
        <v>8</v>
      </c>
      <c r="B346" s="29"/>
      <c r="C346" s="29"/>
      <c r="D346" s="29"/>
      <c r="E346" s="29"/>
      <c r="F346" s="29"/>
      <c r="G346" s="77"/>
      <c r="H346" s="29"/>
      <c r="I346" s="29"/>
      <c r="J346" s="74"/>
      <c r="K346" s="79"/>
      <c r="L346" s="340"/>
      <c r="M346" s="340"/>
      <c r="N346" s="29"/>
      <c r="O346" s="29"/>
      <c r="P346" s="30"/>
      <c r="Q346" s="29"/>
      <c r="R346" s="29"/>
      <c r="S346" s="29"/>
      <c r="T346" s="29"/>
    </row>
    <row r="347" spans="1:20" ht="15.75" customHeight="1">
      <c r="A347" s="29">
        <v>9</v>
      </c>
      <c r="B347" s="29"/>
      <c r="C347" s="29"/>
      <c r="D347" s="29"/>
      <c r="E347" s="29"/>
      <c r="F347" s="29"/>
      <c r="G347" s="77"/>
      <c r="H347" s="29"/>
      <c r="I347" s="29"/>
      <c r="J347" s="74"/>
      <c r="K347" s="79"/>
      <c r="L347" s="340"/>
      <c r="M347" s="340"/>
      <c r="N347" s="29"/>
      <c r="O347" s="29"/>
      <c r="P347" s="30"/>
      <c r="Q347" s="29"/>
      <c r="R347" s="29"/>
      <c r="S347" s="29"/>
      <c r="T347" s="29"/>
    </row>
    <row r="348" spans="1:20" ht="15.75" customHeight="1">
      <c r="A348" s="29"/>
      <c r="B348" s="29"/>
      <c r="C348" s="29"/>
      <c r="D348" s="29"/>
      <c r="E348" s="29"/>
      <c r="F348" s="29"/>
      <c r="G348" s="77"/>
      <c r="H348" s="29"/>
      <c r="I348" s="29"/>
      <c r="J348" s="74"/>
      <c r="K348" s="79"/>
      <c r="L348" s="340"/>
      <c r="M348" s="340"/>
      <c r="N348" s="29"/>
      <c r="O348" s="29"/>
      <c r="P348" s="30"/>
      <c r="Q348" s="29"/>
      <c r="R348" s="29"/>
      <c r="S348" s="29"/>
      <c r="T348" s="29"/>
    </row>
    <row r="349" spans="1:20" ht="15.75" customHeight="1">
      <c r="A349" s="29"/>
      <c r="B349" s="29"/>
      <c r="C349" s="29"/>
      <c r="D349" s="29"/>
      <c r="E349" s="29"/>
      <c r="F349" s="29"/>
      <c r="G349" s="77"/>
      <c r="H349" s="29"/>
      <c r="I349" s="29"/>
      <c r="J349" s="74"/>
      <c r="K349" s="79"/>
      <c r="L349" s="340"/>
      <c r="M349" s="340"/>
      <c r="N349" s="29"/>
      <c r="O349" s="29"/>
      <c r="P349" s="30"/>
      <c r="Q349" s="29"/>
      <c r="R349" s="29"/>
      <c r="S349" s="29"/>
      <c r="T349" s="29"/>
    </row>
    <row r="350" spans="1:20" ht="15.75" customHeight="1">
      <c r="A350" s="31"/>
      <c r="B350" s="32"/>
      <c r="C350" s="33"/>
      <c r="D350" s="33"/>
      <c r="E350" s="33"/>
      <c r="F350" s="33"/>
      <c r="G350" s="34"/>
      <c r="H350" s="33"/>
      <c r="I350" s="33"/>
      <c r="J350" s="100">
        <f>SUM(J339:J349)</f>
        <v>3650</v>
      </c>
      <c r="K350" s="36"/>
      <c r="L350" s="36"/>
      <c r="M350" s="36"/>
      <c r="N350" s="33"/>
      <c r="O350" s="33"/>
      <c r="P350" s="33"/>
      <c r="Q350" s="33">
        <f t="shared" ref="Q350:R350" si="50">SUM(Q339:Q349)</f>
        <v>3650</v>
      </c>
      <c r="R350" s="33">
        <f t="shared" si="50"/>
        <v>36000</v>
      </c>
      <c r="S350" s="69">
        <v>5068</v>
      </c>
      <c r="T350" s="29"/>
    </row>
    <row r="351" spans="1:20" ht="15.75" customHeight="1">
      <c r="A351" s="311" t="s">
        <v>433</v>
      </c>
      <c r="B351" s="312"/>
      <c r="C351" s="312"/>
      <c r="D351" s="312"/>
      <c r="E351" s="312"/>
      <c r="F351" s="312"/>
      <c r="G351" s="312"/>
      <c r="H351" s="312"/>
      <c r="I351" s="312"/>
      <c r="J351" s="312"/>
      <c r="K351" s="312"/>
      <c r="L351" s="333"/>
      <c r="M351" s="333"/>
      <c r="N351" s="312"/>
      <c r="O351" s="312"/>
      <c r="P351" s="312"/>
      <c r="Q351" s="313"/>
      <c r="R351" s="10"/>
      <c r="S351" s="10"/>
      <c r="T351" s="29"/>
    </row>
    <row r="352" spans="1:20" ht="15.75" customHeight="1">
      <c r="A352" s="2" t="s">
        <v>1</v>
      </c>
      <c r="B352" s="3" t="s">
        <v>2</v>
      </c>
      <c r="C352" s="3" t="s">
        <v>434</v>
      </c>
      <c r="D352" s="3" t="s">
        <v>36</v>
      </c>
      <c r="E352" s="3" t="s">
        <v>228</v>
      </c>
      <c r="F352" s="4" t="s">
        <v>109</v>
      </c>
      <c r="G352" s="5" t="s">
        <v>5</v>
      </c>
      <c r="H352" s="6" t="s">
        <v>6</v>
      </c>
      <c r="I352" s="3" t="s">
        <v>7</v>
      </c>
      <c r="J352" s="3" t="s">
        <v>8</v>
      </c>
      <c r="K352" s="3"/>
      <c r="L352" s="3"/>
      <c r="M352" s="3"/>
      <c r="N352" s="3" t="s">
        <v>9</v>
      </c>
      <c r="O352" s="3" t="s">
        <v>10</v>
      </c>
      <c r="P352" s="3"/>
      <c r="Q352" s="7" t="s">
        <v>11</v>
      </c>
      <c r="R352" s="8" t="s">
        <v>12</v>
      </c>
      <c r="S352" s="9" t="s">
        <v>13</v>
      </c>
      <c r="T352" s="10"/>
    </row>
    <row r="353" spans="1:34" ht="15.75" customHeight="1">
      <c r="A353" s="10"/>
      <c r="B353" s="12">
        <v>5068</v>
      </c>
      <c r="C353" s="10"/>
      <c r="D353" s="10"/>
      <c r="E353" s="10"/>
      <c r="F353" s="10"/>
      <c r="G353" s="13"/>
      <c r="H353" s="10"/>
      <c r="I353" s="10"/>
      <c r="J353" s="14" t="s">
        <v>15</v>
      </c>
      <c r="K353" s="10"/>
      <c r="L353" s="10"/>
      <c r="M353" s="10"/>
      <c r="N353" s="10"/>
      <c r="O353" s="10"/>
      <c r="P353" s="10"/>
      <c r="Q353" s="10"/>
      <c r="R353" s="10"/>
      <c r="S353" s="62"/>
      <c r="T353" s="10"/>
    </row>
    <row r="354" spans="1:34" ht="15.75" customHeight="1">
      <c r="A354" s="10"/>
      <c r="B354" s="314" t="s">
        <v>229</v>
      </c>
      <c r="C354" s="315"/>
      <c r="D354" s="315"/>
      <c r="E354" s="315"/>
      <c r="F354" s="316"/>
      <c r="G354" s="13"/>
      <c r="H354" s="10"/>
      <c r="I354" s="10"/>
      <c r="J354" s="19"/>
      <c r="K354" s="10"/>
      <c r="L354" s="10"/>
      <c r="M354" s="10"/>
      <c r="N354" s="12"/>
      <c r="O354" s="12"/>
      <c r="P354" s="12"/>
      <c r="Q354" s="10"/>
      <c r="R354" s="10"/>
      <c r="S354" s="10"/>
      <c r="T354" s="10"/>
    </row>
    <row r="355" spans="1:34" ht="15.75" customHeight="1">
      <c r="A355" s="10">
        <v>1</v>
      </c>
      <c r="B355" s="10"/>
      <c r="C355" s="10"/>
      <c r="D355" s="10"/>
      <c r="E355" s="10">
        <v>2000</v>
      </c>
      <c r="F355" s="10"/>
      <c r="G355" s="13"/>
      <c r="H355" s="10"/>
      <c r="I355" s="10"/>
      <c r="J355" s="19"/>
      <c r="K355" s="10"/>
      <c r="L355" s="10"/>
      <c r="M355" s="10"/>
      <c r="N355" s="10"/>
      <c r="O355" s="10"/>
      <c r="P355" s="10"/>
      <c r="Q355" s="10">
        <v>2000</v>
      </c>
      <c r="R355" s="10">
        <v>6000</v>
      </c>
      <c r="S355" s="10" t="s">
        <v>212</v>
      </c>
      <c r="T355" s="29"/>
    </row>
    <row r="356" spans="1:34" ht="15.75" customHeight="1">
      <c r="A356" s="29">
        <v>2</v>
      </c>
      <c r="B356" s="29"/>
      <c r="C356" s="29"/>
      <c r="D356" s="29"/>
      <c r="E356" s="29">
        <v>2000</v>
      </c>
      <c r="F356" s="29"/>
      <c r="G356" s="66"/>
      <c r="H356" s="29"/>
      <c r="I356" s="29"/>
      <c r="J356" s="74"/>
      <c r="K356" s="29"/>
      <c r="L356" s="329"/>
      <c r="M356" s="329"/>
      <c r="N356" s="29"/>
      <c r="O356" s="29"/>
      <c r="P356" s="30"/>
      <c r="Q356" s="29">
        <v>2000</v>
      </c>
      <c r="R356" s="16">
        <v>1000</v>
      </c>
      <c r="S356" s="16" t="s">
        <v>210</v>
      </c>
      <c r="T356" s="29"/>
    </row>
    <row r="357" spans="1:34" ht="15.75" customHeight="1">
      <c r="A357" s="29">
        <v>3</v>
      </c>
      <c r="B357" s="29"/>
      <c r="C357" s="29"/>
      <c r="D357" s="29"/>
      <c r="E357" s="29">
        <v>2000</v>
      </c>
      <c r="F357" s="29"/>
      <c r="G357" s="66"/>
      <c r="H357" s="29"/>
      <c r="I357" s="29"/>
      <c r="J357" s="74"/>
      <c r="K357" s="29"/>
      <c r="L357" s="329"/>
      <c r="M357" s="329"/>
      <c r="N357" s="29"/>
      <c r="O357" s="29"/>
      <c r="P357" s="29"/>
      <c r="Q357" s="29">
        <v>2000</v>
      </c>
      <c r="R357" s="10"/>
      <c r="S357" s="10"/>
      <c r="T357" s="29"/>
    </row>
    <row r="358" spans="1:34" ht="15.75" customHeight="1">
      <c r="A358" s="29">
        <v>4</v>
      </c>
      <c r="B358" s="29"/>
      <c r="C358" s="29"/>
      <c r="D358" s="29"/>
      <c r="E358" s="29">
        <v>2000</v>
      </c>
      <c r="F358" s="29"/>
      <c r="G358" s="66"/>
      <c r="H358" s="29"/>
      <c r="I358" s="29"/>
      <c r="J358" s="74"/>
      <c r="K358" s="29"/>
      <c r="L358" s="329"/>
      <c r="M358" s="329"/>
      <c r="N358" s="29"/>
      <c r="O358" s="29"/>
      <c r="P358" s="29"/>
      <c r="Q358" s="29">
        <v>2000</v>
      </c>
      <c r="R358" s="29"/>
      <c r="S358" s="10"/>
      <c r="T358" s="29"/>
    </row>
    <row r="359" spans="1:34" ht="15.75" customHeight="1">
      <c r="A359" s="29">
        <v>5</v>
      </c>
      <c r="B359" s="29"/>
      <c r="C359" s="29"/>
      <c r="D359" s="29"/>
      <c r="E359" s="29">
        <v>2000</v>
      </c>
      <c r="F359" s="29"/>
      <c r="G359" s="66"/>
      <c r="H359" s="29"/>
      <c r="I359" s="29"/>
      <c r="J359" s="74"/>
      <c r="K359" s="29"/>
      <c r="L359" s="329"/>
      <c r="M359" s="329"/>
      <c r="N359" s="29"/>
      <c r="O359" s="29"/>
      <c r="P359" s="30"/>
      <c r="Q359" s="29">
        <v>2000</v>
      </c>
      <c r="R359" s="29"/>
      <c r="S359" s="10"/>
      <c r="T359" s="29"/>
    </row>
    <row r="360" spans="1:34" ht="15.75" customHeight="1">
      <c r="A360" s="29">
        <v>6</v>
      </c>
      <c r="B360" s="29"/>
      <c r="C360" s="29"/>
      <c r="D360" s="29"/>
      <c r="E360" s="29"/>
      <c r="F360" s="29"/>
      <c r="G360" s="66"/>
      <c r="H360" s="29"/>
      <c r="I360" s="29"/>
      <c r="J360" s="74"/>
      <c r="K360" s="29"/>
      <c r="L360" s="329"/>
      <c r="M360" s="329"/>
      <c r="N360" s="29"/>
      <c r="O360" s="29"/>
      <c r="P360" s="30"/>
      <c r="Q360" s="29"/>
      <c r="R360" s="29"/>
      <c r="S360" s="10"/>
      <c r="T360" s="29"/>
    </row>
    <row r="361" spans="1:34" ht="15.75" customHeight="1">
      <c r="A361" s="29">
        <v>7</v>
      </c>
      <c r="B361" s="29"/>
      <c r="C361" s="29"/>
      <c r="D361" s="29"/>
      <c r="E361" s="29"/>
      <c r="F361" s="29"/>
      <c r="G361" s="66"/>
      <c r="H361" s="29"/>
      <c r="I361" s="29"/>
      <c r="J361" s="74"/>
      <c r="K361" s="29"/>
      <c r="L361" s="329"/>
      <c r="M361" s="329"/>
      <c r="N361" s="29"/>
      <c r="O361" s="29"/>
      <c r="P361" s="29"/>
      <c r="Q361" s="29"/>
      <c r="R361" s="29"/>
      <c r="S361" s="29"/>
      <c r="T361" s="29"/>
    </row>
    <row r="362" spans="1:34" ht="15.75" customHeight="1">
      <c r="A362" s="10">
        <v>8</v>
      </c>
      <c r="B362" s="10"/>
      <c r="C362" s="10"/>
      <c r="D362" s="10"/>
      <c r="E362" s="10"/>
      <c r="F362" s="10"/>
      <c r="G362" s="13"/>
      <c r="H362" s="10"/>
      <c r="I362" s="10"/>
      <c r="J362" s="19"/>
      <c r="K362" s="10"/>
      <c r="L362" s="10"/>
      <c r="M362" s="10"/>
      <c r="N362" s="10"/>
      <c r="O362" s="10"/>
      <c r="P362" s="54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spans="1:34" ht="15.75" customHeight="1">
      <c r="A363" s="182"/>
      <c r="B363" s="141"/>
      <c r="C363" s="141"/>
      <c r="D363" s="141"/>
      <c r="E363" s="141"/>
      <c r="F363" s="141"/>
      <c r="G363" s="183"/>
      <c r="H363" s="141"/>
      <c r="I363" s="141"/>
      <c r="J363" s="258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</row>
    <row r="364" spans="1:34" ht="15.75" customHeight="1">
      <c r="A364" s="31"/>
      <c r="B364" s="33"/>
      <c r="C364" s="33">
        <f>SUM(C355:C362)</f>
        <v>0</v>
      </c>
      <c r="D364" s="33">
        <f>SUM(D355:D363)</f>
        <v>0</v>
      </c>
      <c r="E364" s="33">
        <f t="shared" ref="E364:F364" si="51">SUM(E355:E362)</f>
        <v>10000</v>
      </c>
      <c r="F364" s="33">
        <f t="shared" si="51"/>
        <v>0</v>
      </c>
      <c r="G364" s="34">
        <f>SUM(G355:G363)</f>
        <v>0</v>
      </c>
      <c r="H364" s="33">
        <f>SUM(H355:H362)</f>
        <v>0</v>
      </c>
      <c r="I364" s="33">
        <f t="shared" ref="I364:J364" si="52">SUM(I355:I363)</f>
        <v>0</v>
      </c>
      <c r="J364" s="100">
        <f t="shared" si="52"/>
        <v>0</v>
      </c>
      <c r="K364" s="33"/>
      <c r="L364" s="33"/>
      <c r="M364" s="33"/>
      <c r="N364" s="33">
        <f t="shared" ref="N364:O364" si="53">SUM(N355:N362)</f>
        <v>0</v>
      </c>
      <c r="O364" s="33">
        <f t="shared" si="53"/>
        <v>0</v>
      </c>
      <c r="P364" s="33"/>
      <c r="Q364" s="33">
        <f t="shared" ref="Q364:R364" si="54">SUM(Q355:Q363)</f>
        <v>10000</v>
      </c>
      <c r="R364" s="38">
        <f t="shared" si="54"/>
        <v>7000</v>
      </c>
      <c r="S364" s="39">
        <f>B353-R364+Q364</f>
        <v>8068</v>
      </c>
      <c r="T364" s="29"/>
    </row>
    <row r="365" spans="1:34" ht="15.75" customHeight="1">
      <c r="A365" s="29"/>
      <c r="B365" s="111"/>
      <c r="C365" s="29"/>
      <c r="D365" s="29"/>
      <c r="E365" s="29"/>
      <c r="F365" s="29"/>
      <c r="G365" s="66"/>
      <c r="H365" s="29"/>
      <c r="I365" s="29"/>
      <c r="J365" s="14"/>
      <c r="K365" s="74"/>
      <c r="L365" s="338"/>
      <c r="M365" s="338"/>
      <c r="N365" s="10"/>
      <c r="O365" s="30"/>
      <c r="P365" s="29"/>
      <c r="Q365" s="29"/>
      <c r="R365" s="29"/>
      <c r="S365" s="29"/>
      <c r="T365" s="29"/>
    </row>
    <row r="366" spans="1:34" ht="15.75" customHeight="1">
      <c r="A366" s="10"/>
      <c r="B366" s="314"/>
      <c r="C366" s="315"/>
      <c r="D366" s="315"/>
      <c r="E366" s="315"/>
      <c r="F366" s="316"/>
      <c r="G366" s="13"/>
      <c r="H366" s="10"/>
      <c r="I366" s="10"/>
      <c r="J366" s="19"/>
      <c r="K366" s="41"/>
      <c r="L366" s="41"/>
      <c r="M366" s="41"/>
      <c r="N366" s="10"/>
      <c r="O366" s="54"/>
      <c r="P366" s="10"/>
      <c r="Q366" s="10"/>
      <c r="R366" s="10"/>
      <c r="S366" s="10"/>
      <c r="T366" s="29"/>
    </row>
    <row r="367" spans="1:34" ht="15.75" customHeight="1">
      <c r="A367" s="10">
        <v>1</v>
      </c>
      <c r="B367" s="29"/>
      <c r="C367" s="29"/>
      <c r="D367" s="29"/>
      <c r="E367" s="29"/>
      <c r="F367" s="29"/>
      <c r="G367" s="66"/>
      <c r="H367" s="29"/>
      <c r="I367" s="29"/>
      <c r="J367" s="74"/>
      <c r="K367" s="79"/>
      <c r="L367" s="340"/>
      <c r="M367" s="340"/>
      <c r="N367" s="29"/>
      <c r="O367" s="30"/>
      <c r="P367" s="29"/>
      <c r="Q367" s="29"/>
      <c r="R367" s="29"/>
      <c r="S367" s="29"/>
      <c r="T367" s="29"/>
    </row>
    <row r="368" spans="1:34" ht="15.75" customHeight="1">
      <c r="A368" s="16">
        <v>2</v>
      </c>
      <c r="B368" s="29"/>
      <c r="C368" s="29"/>
      <c r="D368" s="29"/>
      <c r="E368" s="29"/>
      <c r="F368" s="29"/>
      <c r="G368" s="66"/>
      <c r="H368" s="29"/>
      <c r="I368" s="29"/>
      <c r="J368" s="74"/>
      <c r="K368" s="79"/>
      <c r="L368" s="340"/>
      <c r="M368" s="340"/>
      <c r="N368" s="29"/>
      <c r="O368" s="30"/>
      <c r="P368" s="30"/>
      <c r="Q368" s="29"/>
      <c r="R368" s="29"/>
      <c r="S368" s="29"/>
      <c r="T368" s="29"/>
    </row>
    <row r="369" spans="1:34" ht="15.75" customHeight="1">
      <c r="A369" s="29">
        <v>3</v>
      </c>
      <c r="B369" s="29"/>
      <c r="C369" s="29"/>
      <c r="D369" s="29"/>
      <c r="E369" s="29"/>
      <c r="F369" s="29"/>
      <c r="G369" s="66"/>
      <c r="H369" s="29"/>
      <c r="I369" s="29"/>
      <c r="J369" s="74"/>
      <c r="K369" s="79"/>
      <c r="L369" s="340"/>
      <c r="M369" s="340"/>
      <c r="N369" s="29"/>
      <c r="O369" s="30"/>
      <c r="P369" s="29"/>
      <c r="Q369" s="29"/>
      <c r="R369" s="29"/>
      <c r="S369" s="29"/>
      <c r="T369" s="29"/>
    </row>
    <row r="370" spans="1:34" ht="15.75" customHeight="1">
      <c r="A370" s="29">
        <v>4</v>
      </c>
      <c r="B370" s="29"/>
      <c r="C370" s="29"/>
      <c r="D370" s="29"/>
      <c r="E370" s="29"/>
      <c r="F370" s="29"/>
      <c r="G370" s="66"/>
      <c r="H370" s="29"/>
      <c r="I370" s="29"/>
      <c r="J370" s="74"/>
      <c r="K370" s="79"/>
      <c r="L370" s="340"/>
      <c r="M370" s="340"/>
      <c r="N370" s="29"/>
      <c r="O370" s="30"/>
      <c r="P370" s="29"/>
      <c r="Q370" s="29"/>
      <c r="R370" s="29"/>
      <c r="S370" s="29"/>
    </row>
    <row r="371" spans="1:34" ht="15.75" customHeight="1">
      <c r="A371" s="29">
        <v>5</v>
      </c>
      <c r="B371" s="29"/>
      <c r="C371" s="29"/>
      <c r="D371" s="29"/>
      <c r="E371" s="29"/>
      <c r="F371" s="29"/>
      <c r="G371" s="66"/>
      <c r="H371" s="29"/>
      <c r="I371" s="29"/>
      <c r="J371" s="74"/>
      <c r="K371" s="79"/>
      <c r="L371" s="340"/>
      <c r="M371" s="340"/>
      <c r="N371" s="29"/>
      <c r="O371" s="30"/>
      <c r="P371" s="29"/>
      <c r="Q371" s="29"/>
      <c r="R371" s="29"/>
      <c r="S371" s="29"/>
    </row>
    <row r="372" spans="1:34" ht="15.75" customHeight="1">
      <c r="A372" s="29">
        <v>6</v>
      </c>
      <c r="B372" s="29"/>
      <c r="C372" s="29"/>
      <c r="D372" s="29"/>
      <c r="E372" s="29"/>
      <c r="F372" s="29"/>
      <c r="G372" s="66"/>
      <c r="H372" s="29"/>
      <c r="I372" s="29"/>
      <c r="J372" s="74"/>
      <c r="K372" s="79"/>
      <c r="L372" s="340"/>
      <c r="M372" s="340"/>
      <c r="N372" s="29"/>
      <c r="O372" s="30"/>
      <c r="P372" s="29"/>
      <c r="Q372" s="29"/>
      <c r="R372" s="29"/>
      <c r="S372" s="29"/>
    </row>
    <row r="373" spans="1:34" ht="15.75" customHeight="1">
      <c r="A373" s="29"/>
      <c r="B373" s="29"/>
      <c r="C373" s="29"/>
      <c r="D373" s="29"/>
      <c r="E373" s="29"/>
      <c r="F373" s="29"/>
      <c r="G373" s="66"/>
      <c r="H373" s="29"/>
      <c r="I373" s="29"/>
      <c r="J373" s="74"/>
      <c r="K373" s="79"/>
      <c r="L373" s="340"/>
      <c r="M373" s="340"/>
      <c r="N373" s="29"/>
      <c r="O373" s="30"/>
      <c r="P373" s="29"/>
      <c r="Q373" s="29"/>
      <c r="R373" s="29"/>
      <c r="S373" s="29"/>
    </row>
    <row r="374" spans="1:34" ht="15.75" customHeight="1">
      <c r="A374" s="31"/>
      <c r="B374" s="33"/>
      <c r="C374" s="33"/>
      <c r="D374" s="33"/>
      <c r="E374" s="33">
        <f>SUM(E367:E373)</f>
        <v>0</v>
      </c>
      <c r="F374" s="33"/>
      <c r="G374" s="34"/>
      <c r="H374" s="33"/>
      <c r="I374" s="33"/>
      <c r="J374" s="100"/>
      <c r="K374" s="36"/>
      <c r="L374" s="36"/>
      <c r="M374" s="36"/>
      <c r="N374" s="33">
        <f>SUM(N367:N373)</f>
        <v>0</v>
      </c>
      <c r="O374" s="33"/>
      <c r="P374" s="33"/>
      <c r="Q374" s="33">
        <f>SUM(Q366:Q373)</f>
        <v>0</v>
      </c>
      <c r="R374" s="33"/>
      <c r="S374" s="69">
        <f>B365-R374+Q374</f>
        <v>0</v>
      </c>
    </row>
    <row r="375" spans="1:34" ht="15.75" customHeight="1">
      <c r="A375" s="311" t="s">
        <v>433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33"/>
      <c r="M375" s="333"/>
      <c r="N375" s="312"/>
      <c r="O375" s="312"/>
      <c r="P375" s="312"/>
      <c r="Q375" s="313"/>
      <c r="R375" s="317"/>
      <c r="S375" s="318"/>
      <c r="T375" s="318"/>
      <c r="U375" s="318"/>
      <c r="V375" s="318"/>
      <c r="W375" s="318"/>
      <c r="X375" s="318"/>
      <c r="Y375" s="318"/>
      <c r="Z375" s="318"/>
      <c r="AA375" s="318"/>
      <c r="AB375" s="318"/>
      <c r="AC375" s="318"/>
      <c r="AD375" s="318"/>
      <c r="AE375" s="318"/>
      <c r="AF375" s="319"/>
      <c r="AG375" s="10"/>
      <c r="AH375" s="10"/>
    </row>
    <row r="376" spans="1:34" ht="15.75" customHeight="1">
      <c r="A376" s="2" t="s">
        <v>1</v>
      </c>
      <c r="B376" s="3" t="s">
        <v>2</v>
      </c>
      <c r="C376" s="3" t="s">
        <v>3</v>
      </c>
      <c r="D376" s="3" t="s">
        <v>351</v>
      </c>
      <c r="E376" s="3" t="s">
        <v>108</v>
      </c>
      <c r="F376" s="4" t="s">
        <v>109</v>
      </c>
      <c r="G376" s="5" t="s">
        <v>5</v>
      </c>
      <c r="H376" s="6" t="s">
        <v>6</v>
      </c>
      <c r="I376" s="3" t="s">
        <v>7</v>
      </c>
      <c r="J376" s="3" t="s">
        <v>8</v>
      </c>
      <c r="K376" s="3" t="s">
        <v>8</v>
      </c>
      <c r="L376" s="3"/>
      <c r="M376" s="3"/>
      <c r="N376" s="3" t="s">
        <v>9</v>
      </c>
      <c r="O376" s="3" t="s">
        <v>10</v>
      </c>
      <c r="P376" s="3"/>
      <c r="Q376" s="7" t="s">
        <v>11</v>
      </c>
      <c r="R376" s="8" t="s">
        <v>12</v>
      </c>
      <c r="S376" s="9" t="s">
        <v>13</v>
      </c>
    </row>
    <row r="377" spans="1:34" ht="15.75" customHeight="1">
      <c r="A377" s="10"/>
      <c r="B377" s="12">
        <v>8068</v>
      </c>
      <c r="C377" s="10"/>
      <c r="D377" s="10"/>
      <c r="E377" s="10"/>
      <c r="F377" s="10"/>
      <c r="G377" s="13"/>
      <c r="H377" s="10"/>
      <c r="I377" s="10"/>
      <c r="J377" s="14" t="s">
        <v>15</v>
      </c>
      <c r="K377" s="52"/>
      <c r="L377" s="52"/>
      <c r="M377" s="52"/>
      <c r="N377" s="10"/>
      <c r="O377" s="10"/>
      <c r="P377" s="10"/>
      <c r="Q377" s="10"/>
      <c r="R377" s="10"/>
      <c r="S377" s="62"/>
      <c r="T377" s="10"/>
    </row>
    <row r="378" spans="1:34" ht="15.75" customHeight="1">
      <c r="A378" s="10"/>
      <c r="B378" s="314" t="s">
        <v>246</v>
      </c>
      <c r="C378" s="315"/>
      <c r="D378" s="315"/>
      <c r="E378" s="315"/>
      <c r="F378" s="316"/>
      <c r="G378" s="13"/>
      <c r="H378" s="10"/>
      <c r="I378" s="10"/>
      <c r="J378" s="53"/>
      <c r="K378" s="10"/>
      <c r="L378" s="10"/>
      <c r="M378" s="10"/>
      <c r="N378" s="12"/>
      <c r="O378" s="12"/>
      <c r="P378" s="12"/>
      <c r="Q378" s="10"/>
      <c r="R378" s="10"/>
      <c r="S378" s="10"/>
      <c r="T378" s="29"/>
    </row>
    <row r="379" spans="1:34" ht="15.75" customHeight="1">
      <c r="A379" s="10">
        <v>1</v>
      </c>
      <c r="B379" s="10" t="s">
        <v>435</v>
      </c>
      <c r="C379" s="10"/>
      <c r="D379" s="10">
        <v>2000</v>
      </c>
      <c r="E379" s="10"/>
      <c r="F379" s="10"/>
      <c r="G379" s="13"/>
      <c r="H379" s="10"/>
      <c r="I379" s="10">
        <v>3000</v>
      </c>
      <c r="J379" s="41"/>
      <c r="K379" s="10"/>
      <c r="L379" s="10"/>
      <c r="M379" s="10"/>
      <c r="N379" s="10"/>
      <c r="O379" s="10"/>
      <c r="P379" s="54"/>
      <c r="Q379" s="10">
        <v>5000</v>
      </c>
      <c r="R379" s="10">
        <v>9000</v>
      </c>
      <c r="S379" s="10" t="s">
        <v>432</v>
      </c>
      <c r="T379" s="29"/>
    </row>
    <row r="380" spans="1:34" ht="15.75" customHeight="1">
      <c r="A380" s="10">
        <v>2</v>
      </c>
      <c r="B380" s="10" t="s">
        <v>415</v>
      </c>
      <c r="C380" s="10"/>
      <c r="D380" s="10">
        <v>1000</v>
      </c>
      <c r="E380" s="10"/>
      <c r="F380" s="10"/>
      <c r="G380" s="13"/>
      <c r="H380" s="10"/>
      <c r="I380" s="10">
        <v>3000</v>
      </c>
      <c r="J380" s="41"/>
      <c r="K380" s="10"/>
      <c r="L380" s="10"/>
      <c r="M380" s="10"/>
      <c r="N380" s="10"/>
      <c r="O380" s="10"/>
      <c r="P380" s="54"/>
      <c r="Q380" s="10">
        <v>4000</v>
      </c>
      <c r="R380" s="16"/>
      <c r="S380" s="16"/>
      <c r="T380" s="29"/>
    </row>
    <row r="381" spans="1:34" ht="15.75" customHeight="1">
      <c r="A381" s="10">
        <v>3</v>
      </c>
      <c r="B381" s="10" t="s">
        <v>427</v>
      </c>
      <c r="C381" s="10"/>
      <c r="D381" s="10">
        <v>1000</v>
      </c>
      <c r="E381" s="10"/>
      <c r="F381" s="10"/>
      <c r="G381" s="13"/>
      <c r="H381" s="10"/>
      <c r="I381" s="10">
        <v>3000</v>
      </c>
      <c r="J381" s="41"/>
      <c r="K381" s="10"/>
      <c r="L381" s="329"/>
      <c r="M381" s="329"/>
      <c r="N381" s="29"/>
      <c r="O381" s="29"/>
      <c r="P381" s="30"/>
      <c r="Q381" s="10">
        <v>4000</v>
      </c>
      <c r="R381" s="10"/>
      <c r="S381" s="10"/>
      <c r="T381" s="29"/>
    </row>
    <row r="382" spans="1:34" ht="15.75" customHeight="1">
      <c r="A382" s="29">
        <v>4</v>
      </c>
      <c r="B382" s="29" t="s">
        <v>423</v>
      </c>
      <c r="C382" s="29"/>
      <c r="D382" s="29">
        <v>1000</v>
      </c>
      <c r="E382" s="29"/>
      <c r="F382" s="29"/>
      <c r="G382" s="66"/>
      <c r="H382" s="29"/>
      <c r="I382" s="29">
        <v>3000</v>
      </c>
      <c r="J382" s="68"/>
      <c r="K382" s="29"/>
      <c r="L382" s="329"/>
      <c r="M382" s="329"/>
      <c r="N382" s="29"/>
      <c r="O382" s="29"/>
      <c r="P382" s="30"/>
      <c r="Q382" s="29">
        <v>4000</v>
      </c>
      <c r="R382" s="29"/>
      <c r="S382" s="10"/>
      <c r="T382" s="29"/>
    </row>
    <row r="383" spans="1:34" ht="15.75" customHeight="1">
      <c r="A383" s="29">
        <v>5</v>
      </c>
      <c r="B383" s="29" t="s">
        <v>436</v>
      </c>
      <c r="C383" s="29"/>
      <c r="D383" s="29">
        <v>1000</v>
      </c>
      <c r="E383" s="29"/>
      <c r="F383" s="29"/>
      <c r="G383" s="66"/>
      <c r="H383" s="29"/>
      <c r="I383" s="29"/>
      <c r="J383" s="68"/>
      <c r="K383" s="29"/>
      <c r="L383" s="329"/>
      <c r="M383" s="329"/>
      <c r="N383" s="29"/>
      <c r="O383" s="29"/>
      <c r="P383" s="30"/>
      <c r="Q383" s="29">
        <v>1000</v>
      </c>
      <c r="R383" s="29"/>
      <c r="S383" s="10"/>
      <c r="T383" s="29"/>
    </row>
    <row r="384" spans="1:34" ht="15.75" customHeight="1">
      <c r="A384" s="29">
        <v>6</v>
      </c>
      <c r="B384" s="29" t="s">
        <v>349</v>
      </c>
      <c r="C384" s="29"/>
      <c r="D384" s="29">
        <v>1000</v>
      </c>
      <c r="E384" s="29"/>
      <c r="F384" s="29"/>
      <c r="G384" s="66"/>
      <c r="H384" s="29"/>
      <c r="I384" s="29">
        <v>3000</v>
      </c>
      <c r="J384" s="68"/>
      <c r="K384" s="29"/>
      <c r="L384" s="329"/>
      <c r="M384" s="329"/>
      <c r="N384" s="29">
        <v>250</v>
      </c>
      <c r="O384" s="29"/>
      <c r="P384" s="30"/>
      <c r="Q384" s="29">
        <v>4250</v>
      </c>
      <c r="R384" s="29"/>
      <c r="S384" s="10"/>
      <c r="T384" s="10"/>
    </row>
    <row r="385" spans="1:20" ht="15.75" customHeight="1">
      <c r="A385" s="29"/>
      <c r="B385" s="29"/>
      <c r="C385" s="29"/>
      <c r="D385" s="29"/>
      <c r="E385" s="29"/>
      <c r="F385" s="29"/>
      <c r="G385" s="66"/>
      <c r="H385" s="29"/>
      <c r="I385" s="29"/>
      <c r="J385" s="68"/>
      <c r="K385" s="79"/>
      <c r="L385" s="340"/>
      <c r="M385" s="340"/>
      <c r="N385" s="29"/>
      <c r="O385" s="29"/>
      <c r="P385" s="30"/>
      <c r="Q385" s="29"/>
      <c r="R385" s="10"/>
      <c r="S385" s="29"/>
      <c r="T385" s="10"/>
    </row>
    <row r="386" spans="1:20" ht="15.75" customHeight="1">
      <c r="A386" s="31"/>
      <c r="B386" s="33"/>
      <c r="C386" s="33">
        <f t="shared" ref="C386:E386" si="55">SUM(C379:C385)</f>
        <v>0</v>
      </c>
      <c r="D386" s="33">
        <f t="shared" si="55"/>
        <v>7000</v>
      </c>
      <c r="E386" s="33">
        <f t="shared" si="55"/>
        <v>0</v>
      </c>
      <c r="F386" s="33"/>
      <c r="G386" s="34">
        <f>SUM(G379:G385)</f>
        <v>0</v>
      </c>
      <c r="H386" s="33"/>
      <c r="I386" s="33">
        <f>SUM(I379:I385)</f>
        <v>15000</v>
      </c>
      <c r="J386" s="35"/>
      <c r="K386" s="36"/>
      <c r="L386" s="36"/>
      <c r="M386" s="36"/>
      <c r="N386" s="33">
        <f>SUM(N379:N385)</f>
        <v>250</v>
      </c>
      <c r="O386" s="33"/>
      <c r="P386" s="33"/>
      <c r="Q386" s="33">
        <f t="shared" ref="Q386:R386" si="56">SUM(Q379:Q385)</f>
        <v>22250</v>
      </c>
      <c r="R386" s="38">
        <f t="shared" si="56"/>
        <v>9000</v>
      </c>
      <c r="S386" s="39">
        <v>21318</v>
      </c>
      <c r="T386" s="29"/>
    </row>
    <row r="387" spans="1:20" ht="15.75" customHeight="1">
      <c r="A387" s="31"/>
      <c r="B387" s="33"/>
      <c r="C387" s="33"/>
      <c r="D387" s="33"/>
      <c r="E387" s="33"/>
      <c r="F387" s="33"/>
      <c r="G387" s="34"/>
      <c r="H387" s="33"/>
      <c r="I387" s="33"/>
      <c r="J387" s="100"/>
      <c r="K387" s="36"/>
      <c r="L387" s="36"/>
      <c r="M387" s="36"/>
      <c r="N387" s="33"/>
      <c r="O387" s="33"/>
      <c r="P387" s="33"/>
      <c r="Q387" s="33"/>
      <c r="R387" s="33"/>
      <c r="S387" s="69"/>
      <c r="T387" s="29"/>
    </row>
    <row r="388" spans="1:20" ht="15.75" customHeight="1">
      <c r="A388" s="311" t="s">
        <v>437</v>
      </c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33"/>
      <c r="M388" s="333"/>
      <c r="N388" s="312"/>
      <c r="O388" s="312"/>
      <c r="P388" s="312"/>
      <c r="Q388" s="313"/>
      <c r="R388" s="10"/>
      <c r="S388" s="10"/>
      <c r="T388" s="29"/>
    </row>
    <row r="389" spans="1:20" ht="15.75" customHeight="1">
      <c r="A389" s="2" t="s">
        <v>1</v>
      </c>
      <c r="B389" s="3" t="s">
        <v>2</v>
      </c>
      <c r="C389" s="3" t="s">
        <v>3</v>
      </c>
      <c r="D389" s="3" t="s">
        <v>36</v>
      </c>
      <c r="E389" s="3" t="s">
        <v>108</v>
      </c>
      <c r="F389" s="4" t="s">
        <v>109</v>
      </c>
      <c r="G389" s="5" t="s">
        <v>5</v>
      </c>
      <c r="H389" s="6" t="s">
        <v>6</v>
      </c>
      <c r="I389" s="3" t="s">
        <v>7</v>
      </c>
      <c r="J389" s="3" t="s">
        <v>8</v>
      </c>
      <c r="K389" s="3" t="s">
        <v>8</v>
      </c>
      <c r="L389" s="3"/>
      <c r="M389" s="3"/>
      <c r="N389" s="3" t="s">
        <v>9</v>
      </c>
      <c r="O389" s="3" t="s">
        <v>10</v>
      </c>
      <c r="P389" s="3"/>
      <c r="Q389" s="7" t="s">
        <v>11</v>
      </c>
      <c r="R389" s="8" t="s">
        <v>12</v>
      </c>
      <c r="S389" s="9" t="s">
        <v>13</v>
      </c>
      <c r="T389" s="10"/>
    </row>
    <row r="390" spans="1:20" ht="15.75" customHeight="1">
      <c r="A390" s="10"/>
      <c r="B390" s="12">
        <v>21318</v>
      </c>
      <c r="C390" s="10"/>
      <c r="D390" s="10"/>
      <c r="E390" s="10"/>
      <c r="F390" s="10"/>
      <c r="G390" s="13"/>
      <c r="H390" s="10"/>
      <c r="I390" s="10"/>
      <c r="J390" s="14" t="s">
        <v>15</v>
      </c>
      <c r="K390" s="52"/>
      <c r="L390" s="52"/>
      <c r="M390" s="52"/>
      <c r="N390" s="10" t="s">
        <v>33</v>
      </c>
      <c r="O390" s="10"/>
      <c r="P390" s="10"/>
      <c r="Q390" s="10"/>
      <c r="R390" s="10"/>
      <c r="S390" s="62"/>
      <c r="T390" s="29"/>
    </row>
    <row r="391" spans="1:20" ht="15.75" customHeight="1">
      <c r="A391" s="10"/>
      <c r="B391" s="314" t="s">
        <v>16</v>
      </c>
      <c r="C391" s="315"/>
      <c r="D391" s="315"/>
      <c r="E391" s="315"/>
      <c r="F391" s="316"/>
      <c r="G391" s="13"/>
      <c r="H391" s="10"/>
      <c r="I391" s="10"/>
      <c r="J391" s="53"/>
      <c r="K391" s="10"/>
      <c r="L391" s="10"/>
      <c r="M391" s="10"/>
      <c r="N391" s="12"/>
      <c r="O391" s="12"/>
      <c r="P391" s="12"/>
      <c r="Q391" s="10"/>
      <c r="R391" s="10"/>
      <c r="S391" s="10"/>
      <c r="T391" s="29"/>
    </row>
    <row r="392" spans="1:20" ht="15.75" customHeight="1">
      <c r="A392" s="10"/>
      <c r="B392" s="112"/>
      <c r="C392" s="113"/>
      <c r="D392" s="113"/>
      <c r="E392" s="113"/>
      <c r="F392" s="114"/>
      <c r="G392" s="13"/>
      <c r="H392" s="10"/>
      <c r="I392" s="10"/>
      <c r="J392" s="78"/>
      <c r="K392" s="29"/>
      <c r="L392" s="329"/>
      <c r="M392" s="329"/>
      <c r="N392" s="111"/>
      <c r="O392" s="12"/>
      <c r="P392" s="12"/>
      <c r="Q392" s="10"/>
      <c r="R392" s="10"/>
      <c r="S392" s="10"/>
      <c r="T392" s="29"/>
    </row>
    <row r="393" spans="1:20" ht="15.75" customHeight="1">
      <c r="A393" s="10">
        <v>1</v>
      </c>
      <c r="B393" s="10" t="s">
        <v>147</v>
      </c>
      <c r="C393" s="10"/>
      <c r="D393" s="10"/>
      <c r="E393" s="10"/>
      <c r="F393" s="10"/>
      <c r="G393" s="13"/>
      <c r="H393" s="10"/>
      <c r="I393" s="10"/>
      <c r="J393" s="68"/>
      <c r="K393" s="29"/>
      <c r="L393" s="329"/>
      <c r="M393" s="329"/>
      <c r="N393" s="29"/>
      <c r="O393" s="10"/>
      <c r="P393" s="54"/>
      <c r="Q393" s="10">
        <v>2900</v>
      </c>
      <c r="R393" s="10"/>
      <c r="S393" s="10"/>
      <c r="T393" s="29"/>
    </row>
    <row r="394" spans="1:20" ht="15.75" customHeight="1">
      <c r="A394" s="10">
        <v>2</v>
      </c>
      <c r="B394" s="10" t="s">
        <v>147</v>
      </c>
      <c r="C394" s="10"/>
      <c r="D394" s="10"/>
      <c r="E394" s="10"/>
      <c r="F394" s="10"/>
      <c r="G394" s="13"/>
      <c r="H394" s="10"/>
      <c r="I394" s="10"/>
      <c r="J394" s="68"/>
      <c r="K394" s="29"/>
      <c r="L394" s="329"/>
      <c r="M394" s="329"/>
      <c r="N394" s="29"/>
      <c r="O394" s="10"/>
      <c r="P394" s="54"/>
      <c r="Q394" s="10">
        <v>1000</v>
      </c>
      <c r="R394" s="16"/>
      <c r="S394" s="16"/>
      <c r="T394" s="29"/>
    </row>
    <row r="395" spans="1:20" ht="15.75" customHeight="1">
      <c r="A395" s="10">
        <v>3</v>
      </c>
      <c r="B395" s="10" t="s">
        <v>438</v>
      </c>
      <c r="C395" s="10"/>
      <c r="D395" s="10"/>
      <c r="E395" s="10"/>
      <c r="F395" s="10"/>
      <c r="G395" s="13"/>
      <c r="H395" s="10"/>
      <c r="I395" s="10"/>
      <c r="J395" s="41">
        <v>1000</v>
      </c>
      <c r="K395" s="10"/>
      <c r="L395" s="329"/>
      <c r="M395" s="329"/>
      <c r="N395" s="29"/>
      <c r="O395" s="29"/>
      <c r="P395" s="30"/>
      <c r="Q395" s="10">
        <v>1000</v>
      </c>
      <c r="R395" s="10"/>
      <c r="S395" s="10"/>
      <c r="T395" s="29"/>
    </row>
    <row r="396" spans="1:20" ht="15.75" customHeight="1">
      <c r="A396" s="29">
        <v>4</v>
      </c>
      <c r="B396" s="29" t="s">
        <v>67</v>
      </c>
      <c r="C396" s="29"/>
      <c r="D396" s="29"/>
      <c r="E396" s="29"/>
      <c r="F396" s="29"/>
      <c r="G396" s="66"/>
      <c r="H396" s="29"/>
      <c r="I396" s="29"/>
      <c r="J396" s="68">
        <v>1000</v>
      </c>
      <c r="K396" s="29"/>
      <c r="L396" s="329"/>
      <c r="M396" s="329"/>
      <c r="N396" s="29"/>
      <c r="O396" s="29"/>
      <c r="P396" s="30"/>
      <c r="Q396" s="29">
        <v>1000</v>
      </c>
      <c r="R396" s="29"/>
      <c r="S396" s="10"/>
      <c r="T396" s="29"/>
    </row>
    <row r="397" spans="1:20" ht="15.75" customHeight="1">
      <c r="A397" s="29">
        <v>5</v>
      </c>
      <c r="B397" s="29" t="s">
        <v>224</v>
      </c>
      <c r="C397" s="29"/>
      <c r="D397" s="29"/>
      <c r="E397" s="29"/>
      <c r="F397" s="29"/>
      <c r="G397" s="66"/>
      <c r="H397" s="29"/>
      <c r="I397" s="29"/>
      <c r="J397" s="68">
        <v>650</v>
      </c>
      <c r="K397" s="29"/>
      <c r="L397" s="329"/>
      <c r="M397" s="329"/>
      <c r="N397" s="29"/>
      <c r="O397" s="29"/>
      <c r="P397" s="30"/>
      <c r="Q397" s="29">
        <v>650</v>
      </c>
      <c r="R397" s="29"/>
      <c r="S397" s="10"/>
      <c r="T397" s="10"/>
    </row>
    <row r="398" spans="1:20" ht="15.75" customHeight="1">
      <c r="A398" s="29">
        <v>6</v>
      </c>
      <c r="B398" s="29" t="s">
        <v>423</v>
      </c>
      <c r="C398" s="29"/>
      <c r="D398" s="29">
        <v>1000</v>
      </c>
      <c r="E398" s="29"/>
      <c r="F398" s="29"/>
      <c r="G398" s="66"/>
      <c r="H398" s="29"/>
      <c r="I398" s="29">
        <v>3000</v>
      </c>
      <c r="J398" s="68"/>
      <c r="K398" s="29"/>
      <c r="L398" s="329"/>
      <c r="M398" s="329"/>
      <c r="N398" s="29"/>
      <c r="O398" s="29"/>
      <c r="P398" s="30"/>
      <c r="Q398" s="29">
        <v>4000</v>
      </c>
      <c r="R398" s="29"/>
      <c r="S398" s="10"/>
      <c r="T398" s="10"/>
    </row>
    <row r="399" spans="1:20" ht="15.75" customHeight="1">
      <c r="A399" s="29">
        <v>7</v>
      </c>
      <c r="B399" s="29" t="s">
        <v>439</v>
      </c>
      <c r="C399" s="29"/>
      <c r="D399" s="29">
        <v>1000</v>
      </c>
      <c r="E399" s="29"/>
      <c r="F399" s="29"/>
      <c r="G399" s="66"/>
      <c r="H399" s="29"/>
      <c r="I399" s="29"/>
      <c r="J399" s="68"/>
      <c r="K399" s="79"/>
      <c r="L399" s="340"/>
      <c r="M399" s="340"/>
      <c r="N399" s="29"/>
      <c r="O399" s="29"/>
      <c r="P399" s="30"/>
      <c r="Q399" s="29">
        <v>1000</v>
      </c>
      <c r="R399" s="29"/>
      <c r="S399" s="10"/>
      <c r="T399" s="10"/>
    </row>
    <row r="400" spans="1:20" ht="15.75" customHeight="1">
      <c r="A400" s="29">
        <v>8</v>
      </c>
      <c r="B400" s="29" t="s">
        <v>408</v>
      </c>
      <c r="C400" s="29"/>
      <c r="D400" s="29">
        <v>1000</v>
      </c>
      <c r="E400" s="29"/>
      <c r="F400" s="29"/>
      <c r="G400" s="66"/>
      <c r="H400" s="29"/>
      <c r="I400" s="29">
        <v>3000</v>
      </c>
      <c r="J400" s="68"/>
      <c r="K400" s="79"/>
      <c r="L400" s="340"/>
      <c r="M400" s="340"/>
      <c r="N400" s="29"/>
      <c r="O400" s="29"/>
      <c r="P400" s="30"/>
      <c r="Q400" s="29">
        <v>4000</v>
      </c>
      <c r="R400" s="29"/>
      <c r="S400" s="29"/>
      <c r="T400" s="29"/>
    </row>
    <row r="401" spans="1:20" ht="15.75" customHeight="1">
      <c r="A401" s="29"/>
      <c r="B401" s="29"/>
      <c r="C401" s="29"/>
      <c r="D401" s="29"/>
      <c r="E401" s="29"/>
      <c r="F401" s="29"/>
      <c r="G401" s="66"/>
      <c r="H401" s="29"/>
      <c r="I401" s="29"/>
      <c r="J401" s="68"/>
      <c r="K401" s="79"/>
      <c r="L401" s="340"/>
      <c r="M401" s="340"/>
      <c r="N401" s="29"/>
      <c r="O401" s="29"/>
      <c r="P401" s="30"/>
      <c r="Q401" s="29"/>
      <c r="R401" s="10"/>
      <c r="S401" s="29"/>
      <c r="T401" s="29"/>
    </row>
    <row r="402" spans="1:20" ht="15.75" customHeight="1">
      <c r="A402" s="31"/>
      <c r="B402" s="33"/>
      <c r="C402" s="33"/>
      <c r="D402" s="33">
        <f t="shared" ref="D402:E402" si="57">SUM(D393:D401)</f>
        <v>3000</v>
      </c>
      <c r="E402" s="33">
        <f t="shared" si="57"/>
        <v>0</v>
      </c>
      <c r="F402" s="33"/>
      <c r="G402" s="34">
        <f>SUM(G393:G401)</f>
        <v>0</v>
      </c>
      <c r="H402" s="33"/>
      <c r="I402" s="33">
        <f t="shared" ref="I402:J402" si="58">SUM(I393:I401)</f>
        <v>6000</v>
      </c>
      <c r="J402" s="35">
        <f t="shared" si="58"/>
        <v>2650</v>
      </c>
      <c r="K402" s="36"/>
      <c r="L402" s="36"/>
      <c r="M402" s="36"/>
      <c r="N402" s="33">
        <f>SUM(N393:N401)</f>
        <v>0</v>
      </c>
      <c r="O402" s="33"/>
      <c r="P402" s="33"/>
      <c r="Q402" s="33">
        <f>SUM(Q393:Q401)</f>
        <v>15550</v>
      </c>
      <c r="R402" s="38"/>
      <c r="S402" s="39">
        <f>B390+Q402-R397</f>
        <v>36868</v>
      </c>
      <c r="T402" s="29"/>
    </row>
    <row r="403" spans="1:20" ht="15.75" customHeight="1">
      <c r="A403" s="311" t="s">
        <v>440</v>
      </c>
      <c r="B403" s="312"/>
      <c r="C403" s="312"/>
      <c r="D403" s="312"/>
      <c r="E403" s="312"/>
      <c r="F403" s="312"/>
      <c r="G403" s="312"/>
      <c r="H403" s="312"/>
      <c r="I403" s="312"/>
      <c r="J403" s="312"/>
      <c r="K403" s="312"/>
      <c r="L403" s="333"/>
      <c r="M403" s="333"/>
      <c r="N403" s="312"/>
      <c r="O403" s="312"/>
      <c r="P403" s="312"/>
      <c r="Q403" s="313"/>
      <c r="R403" s="10"/>
      <c r="S403" s="10"/>
      <c r="T403" s="29"/>
    </row>
    <row r="404" spans="1:20" ht="15.75" customHeight="1">
      <c r="A404" s="2" t="s">
        <v>1</v>
      </c>
      <c r="B404" s="3" t="s">
        <v>2</v>
      </c>
      <c r="C404" s="3" t="s">
        <v>3</v>
      </c>
      <c r="D404" s="3" t="s">
        <v>36</v>
      </c>
      <c r="E404" s="3" t="s">
        <v>228</v>
      </c>
      <c r="F404" s="4" t="s">
        <v>109</v>
      </c>
      <c r="G404" s="5" t="s">
        <v>5</v>
      </c>
      <c r="H404" s="6" t="s">
        <v>6</v>
      </c>
      <c r="I404" s="3" t="s">
        <v>7</v>
      </c>
      <c r="J404" s="3" t="s">
        <v>8</v>
      </c>
      <c r="K404" s="3" t="s">
        <v>8</v>
      </c>
      <c r="L404" s="3"/>
      <c r="M404" s="3"/>
      <c r="N404" s="3" t="s">
        <v>9</v>
      </c>
      <c r="O404" s="3" t="s">
        <v>10</v>
      </c>
      <c r="P404" s="3"/>
      <c r="Q404" s="7" t="s">
        <v>11</v>
      </c>
      <c r="R404" s="8" t="s">
        <v>12</v>
      </c>
      <c r="S404" s="108" t="s">
        <v>13</v>
      </c>
      <c r="T404" s="10"/>
    </row>
    <row r="405" spans="1:20" ht="15.75" customHeight="1">
      <c r="A405" s="10"/>
      <c r="B405" s="12">
        <v>36868</v>
      </c>
      <c r="C405" s="10"/>
      <c r="D405" s="10"/>
      <c r="E405" s="10"/>
      <c r="F405" s="10"/>
      <c r="G405" s="13"/>
      <c r="H405" s="10"/>
      <c r="I405" s="10"/>
      <c r="J405" s="14" t="s">
        <v>15</v>
      </c>
      <c r="K405" s="10"/>
      <c r="L405" s="10"/>
      <c r="M405" s="10"/>
      <c r="N405" s="10"/>
      <c r="O405" s="12"/>
      <c r="P405" s="12"/>
      <c r="Q405" s="10"/>
      <c r="R405" s="10"/>
      <c r="S405" s="10"/>
      <c r="T405" s="29"/>
    </row>
    <row r="406" spans="1:20" ht="15.75" customHeight="1">
      <c r="A406" s="10"/>
      <c r="B406" s="314" t="s">
        <v>229</v>
      </c>
      <c r="C406" s="315"/>
      <c r="D406" s="315"/>
      <c r="E406" s="315"/>
      <c r="F406" s="316"/>
      <c r="G406" s="13"/>
      <c r="H406" s="10"/>
      <c r="I406" s="10"/>
      <c r="J406" s="19"/>
      <c r="K406" s="10"/>
      <c r="L406" s="10"/>
      <c r="M406" s="10"/>
      <c r="N406" s="10"/>
      <c r="O406" s="10"/>
      <c r="P406" s="10"/>
      <c r="Q406" s="10"/>
      <c r="R406" s="10"/>
      <c r="S406" s="10"/>
      <c r="T406" s="29"/>
    </row>
    <row r="407" spans="1:20" ht="15.75" customHeight="1">
      <c r="A407" s="10">
        <v>1</v>
      </c>
      <c r="B407" s="10"/>
      <c r="C407" s="10"/>
      <c r="D407" s="10"/>
      <c r="E407" s="10">
        <v>2000</v>
      </c>
      <c r="F407" s="10"/>
      <c r="G407" s="13"/>
      <c r="H407" s="10"/>
      <c r="I407" s="10"/>
      <c r="J407" s="19"/>
      <c r="K407" s="10"/>
      <c r="L407" s="10"/>
      <c r="M407" s="10"/>
      <c r="N407" s="10"/>
      <c r="O407" s="10"/>
      <c r="P407" s="54"/>
      <c r="Q407" s="10">
        <v>2000</v>
      </c>
      <c r="R407" s="16">
        <v>6900</v>
      </c>
      <c r="S407" s="16" t="s">
        <v>212</v>
      </c>
      <c r="T407" s="29"/>
    </row>
    <row r="408" spans="1:20" ht="15.75" customHeight="1">
      <c r="A408" s="10">
        <v>2</v>
      </c>
      <c r="B408" s="10"/>
      <c r="C408" s="10"/>
      <c r="D408" s="10"/>
      <c r="E408" s="10">
        <v>3000</v>
      </c>
      <c r="F408" s="10"/>
      <c r="G408" s="13"/>
      <c r="H408" s="10"/>
      <c r="I408" s="10"/>
      <c r="J408" s="19"/>
      <c r="K408" s="10"/>
      <c r="L408" s="10"/>
      <c r="M408" s="10"/>
      <c r="N408" s="10"/>
      <c r="O408" s="10"/>
      <c r="P408" s="115"/>
      <c r="Q408" s="10">
        <v>3000</v>
      </c>
      <c r="R408" s="10">
        <v>5000</v>
      </c>
      <c r="S408" s="10" t="s">
        <v>147</v>
      </c>
      <c r="T408" s="29"/>
    </row>
    <row r="409" spans="1:20" ht="15.75" customHeight="1">
      <c r="A409" s="29">
        <v>3</v>
      </c>
      <c r="B409" s="29"/>
      <c r="C409" s="10"/>
      <c r="D409" s="10"/>
      <c r="E409" s="10">
        <v>1500</v>
      </c>
      <c r="F409" s="10"/>
      <c r="G409" s="13"/>
      <c r="H409" s="10"/>
      <c r="I409" s="10"/>
      <c r="J409" s="19"/>
      <c r="K409" s="10"/>
      <c r="L409" s="10"/>
      <c r="M409" s="10"/>
      <c r="N409" s="10"/>
      <c r="O409" s="10"/>
      <c r="P409" s="115"/>
      <c r="Q409" s="10">
        <v>1500</v>
      </c>
      <c r="R409" s="29"/>
      <c r="S409" s="10"/>
      <c r="T409" s="29"/>
    </row>
    <row r="410" spans="1:20" ht="15.75" customHeight="1">
      <c r="A410" s="29">
        <v>4</v>
      </c>
      <c r="B410" s="29"/>
      <c r="C410" s="29"/>
      <c r="D410" s="29"/>
      <c r="E410" s="29">
        <v>3000</v>
      </c>
      <c r="F410" s="29"/>
      <c r="G410" s="66"/>
      <c r="H410" s="29"/>
      <c r="I410" s="29"/>
      <c r="J410" s="74"/>
      <c r="K410" s="29"/>
      <c r="L410" s="329"/>
      <c r="M410" s="329"/>
      <c r="N410" s="10"/>
      <c r="O410" s="30"/>
      <c r="P410" s="29"/>
      <c r="Q410" s="29">
        <v>3000</v>
      </c>
      <c r="R410" s="10"/>
      <c r="S410" s="10"/>
      <c r="T410" s="10"/>
    </row>
    <row r="411" spans="1:20" ht="15.75" customHeight="1">
      <c r="A411" s="29">
        <v>5</v>
      </c>
      <c r="B411" s="29"/>
      <c r="C411" s="29"/>
      <c r="D411" s="29"/>
      <c r="E411" s="29">
        <v>2000</v>
      </c>
      <c r="F411" s="29"/>
      <c r="G411" s="66"/>
      <c r="H411" s="29"/>
      <c r="I411" s="29"/>
      <c r="J411" s="74"/>
      <c r="K411" s="29"/>
      <c r="L411" s="329"/>
      <c r="M411" s="329"/>
      <c r="N411" s="29"/>
      <c r="O411" s="30"/>
      <c r="P411" s="30"/>
      <c r="Q411" s="29">
        <v>2000</v>
      </c>
      <c r="R411" s="10"/>
      <c r="S411" s="10"/>
      <c r="T411" s="10"/>
    </row>
    <row r="412" spans="1:20" ht="15.75" customHeight="1">
      <c r="A412" s="29">
        <v>6</v>
      </c>
      <c r="B412" s="29"/>
      <c r="C412" s="29"/>
      <c r="D412" s="29"/>
      <c r="E412" s="29"/>
      <c r="F412" s="29"/>
      <c r="G412" s="66"/>
      <c r="H412" s="29"/>
      <c r="I412" s="29"/>
      <c r="J412" s="74"/>
      <c r="K412" s="29"/>
      <c r="L412" s="329"/>
      <c r="M412" s="329"/>
      <c r="N412" s="29"/>
      <c r="O412" s="30"/>
      <c r="P412" s="116"/>
      <c r="Q412" s="29"/>
      <c r="R412" s="10"/>
      <c r="S412" s="10"/>
      <c r="T412" s="10"/>
    </row>
    <row r="413" spans="1:20" ht="15.75" customHeight="1">
      <c r="A413" s="29"/>
      <c r="B413" s="29"/>
      <c r="C413" s="29"/>
      <c r="D413" s="29"/>
      <c r="E413" s="29"/>
      <c r="F413" s="29"/>
      <c r="G413" s="66"/>
      <c r="H413" s="29"/>
      <c r="I413" s="29"/>
      <c r="J413" s="74"/>
      <c r="K413" s="29"/>
      <c r="L413" s="329"/>
      <c r="M413" s="329"/>
      <c r="N413" s="29"/>
      <c r="O413" s="30"/>
      <c r="P413" s="116"/>
      <c r="Q413" s="29"/>
      <c r="R413" s="29"/>
      <c r="S413" s="10"/>
      <c r="T413" s="29"/>
    </row>
    <row r="414" spans="1:20" ht="15.75" customHeight="1">
      <c r="A414" s="29"/>
      <c r="B414" s="29"/>
      <c r="C414" s="29"/>
      <c r="D414" s="29"/>
      <c r="E414" s="29"/>
      <c r="F414" s="29"/>
      <c r="G414" s="66"/>
      <c r="H414" s="29"/>
      <c r="I414" s="29"/>
      <c r="J414" s="74"/>
      <c r="K414" s="29"/>
      <c r="L414" s="329"/>
      <c r="M414" s="329"/>
      <c r="N414" s="29"/>
      <c r="O414" s="30"/>
      <c r="P414" s="29"/>
      <c r="Q414" s="29"/>
      <c r="R414" s="29"/>
      <c r="S414" s="10"/>
      <c r="T414" s="29"/>
    </row>
    <row r="415" spans="1:20" ht="15.75" customHeight="1">
      <c r="A415" s="31"/>
      <c r="B415" s="33"/>
      <c r="C415" s="33">
        <f t="shared" ref="C415:G415" si="59">SUM(C407:C414)</f>
        <v>0</v>
      </c>
      <c r="D415" s="33">
        <f t="shared" si="59"/>
        <v>0</v>
      </c>
      <c r="E415" s="33">
        <f t="shared" si="59"/>
        <v>11500</v>
      </c>
      <c r="F415" s="33">
        <f t="shared" si="59"/>
        <v>0</v>
      </c>
      <c r="G415" s="34">
        <f t="shared" si="59"/>
        <v>0</v>
      </c>
      <c r="H415" s="33"/>
      <c r="I415" s="33">
        <f t="shared" ref="I415:J415" si="60">SUM(I407:I414)</f>
        <v>0</v>
      </c>
      <c r="J415" s="100">
        <f t="shared" si="60"/>
        <v>0</v>
      </c>
      <c r="K415" s="33"/>
      <c r="L415" s="33"/>
      <c r="M415" s="33"/>
      <c r="N415" s="33">
        <f>SUM(N407:N414)</f>
        <v>0</v>
      </c>
      <c r="O415" s="33">
        <f>SUM(O408:O414)</f>
        <v>0</v>
      </c>
      <c r="P415" s="33"/>
      <c r="Q415" s="33">
        <f t="shared" ref="Q415:R415" si="61">SUM(Q407:Q414)</f>
        <v>11500</v>
      </c>
      <c r="R415" s="33">
        <f t="shared" si="61"/>
        <v>11900</v>
      </c>
      <c r="S415" s="51">
        <f>B405+Q415-R415</f>
        <v>36468</v>
      </c>
      <c r="T415" s="29"/>
    </row>
    <row r="416" spans="1:20" ht="15.75" customHeight="1">
      <c r="A416" s="311" t="s">
        <v>441</v>
      </c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33"/>
      <c r="M416" s="333"/>
      <c r="N416" s="312"/>
      <c r="O416" s="312"/>
      <c r="P416" s="312"/>
      <c r="Q416" s="313"/>
      <c r="R416" s="10"/>
      <c r="S416" s="10"/>
      <c r="T416" s="29"/>
    </row>
    <row r="417" spans="1:20" ht="15.75" customHeight="1">
      <c r="A417" s="2" t="s">
        <v>1</v>
      </c>
      <c r="B417" s="3" t="s">
        <v>2</v>
      </c>
      <c r="C417" s="3" t="s">
        <v>3</v>
      </c>
      <c r="D417" s="3" t="s">
        <v>4</v>
      </c>
      <c r="E417" s="3" t="s">
        <v>108</v>
      </c>
      <c r="F417" s="4" t="s">
        <v>109</v>
      </c>
      <c r="G417" s="117" t="s">
        <v>5</v>
      </c>
      <c r="H417" s="6" t="s">
        <v>6</v>
      </c>
      <c r="I417" s="3" t="s">
        <v>7</v>
      </c>
      <c r="J417" s="3" t="s">
        <v>8</v>
      </c>
      <c r="K417" s="3" t="s">
        <v>8</v>
      </c>
      <c r="L417" s="3"/>
      <c r="M417" s="3"/>
      <c r="N417" s="3" t="s">
        <v>9</v>
      </c>
      <c r="O417" s="3" t="s">
        <v>10</v>
      </c>
      <c r="P417" s="3"/>
      <c r="Q417" s="7" t="s">
        <v>11</v>
      </c>
      <c r="R417" s="8" t="s">
        <v>12</v>
      </c>
      <c r="S417" s="108" t="s">
        <v>13</v>
      </c>
      <c r="T417" s="10"/>
    </row>
    <row r="418" spans="1:20" ht="15.75" customHeight="1">
      <c r="A418" s="10"/>
      <c r="B418" s="12"/>
      <c r="C418" s="10"/>
      <c r="D418" s="10"/>
      <c r="E418" s="10"/>
      <c r="F418" s="10"/>
      <c r="G418" s="75"/>
      <c r="H418" s="10"/>
      <c r="I418" s="10"/>
      <c r="J418" s="14" t="s">
        <v>15</v>
      </c>
      <c r="K418" s="52"/>
      <c r="L418" s="52"/>
      <c r="M418" s="52"/>
      <c r="N418" s="10"/>
      <c r="O418" s="10"/>
      <c r="P418" s="10"/>
      <c r="Q418" s="10"/>
      <c r="R418" s="10"/>
      <c r="S418" s="10"/>
      <c r="T418" s="29"/>
    </row>
    <row r="419" spans="1:20" ht="15.75" customHeight="1">
      <c r="A419" s="10"/>
      <c r="B419" s="314"/>
      <c r="C419" s="315"/>
      <c r="D419" s="315"/>
      <c r="E419" s="315"/>
      <c r="F419" s="316"/>
      <c r="G419" s="75"/>
      <c r="H419" s="10"/>
      <c r="I419" s="10"/>
      <c r="J419" s="53"/>
      <c r="K419" s="10"/>
      <c r="L419" s="10"/>
      <c r="M419" s="10"/>
      <c r="N419" s="12"/>
      <c r="O419" s="12"/>
      <c r="P419" s="12"/>
      <c r="Q419" s="10"/>
      <c r="R419" s="10"/>
      <c r="S419" s="10"/>
      <c r="T419" s="29"/>
    </row>
    <row r="420" spans="1:20" ht="15.75" customHeight="1">
      <c r="A420" s="10">
        <v>1</v>
      </c>
      <c r="B420" s="10"/>
      <c r="C420" s="10"/>
      <c r="D420" s="10"/>
      <c r="E420" s="10"/>
      <c r="F420" s="10"/>
      <c r="G420" s="13"/>
      <c r="H420" s="10"/>
      <c r="I420" s="10"/>
      <c r="J420" s="53"/>
      <c r="K420" s="10"/>
      <c r="L420" s="10"/>
      <c r="M420" s="10"/>
      <c r="N420" s="10"/>
      <c r="O420" s="10"/>
      <c r="P420" s="10"/>
      <c r="Q420" s="10"/>
      <c r="R420" s="10"/>
      <c r="S420" s="10"/>
      <c r="T420" s="29"/>
    </row>
    <row r="421" spans="1:20" ht="15.75" customHeight="1">
      <c r="A421" s="10">
        <v>2</v>
      </c>
      <c r="B421" s="10"/>
      <c r="C421" s="10"/>
      <c r="D421" s="10"/>
      <c r="E421" s="10"/>
      <c r="F421" s="10"/>
      <c r="G421" s="13"/>
      <c r="H421" s="10"/>
      <c r="I421" s="10"/>
      <c r="J421" s="53"/>
      <c r="K421" s="10"/>
      <c r="L421" s="10"/>
      <c r="M421" s="10"/>
      <c r="N421" s="10"/>
      <c r="O421" s="10"/>
      <c r="P421" s="10"/>
      <c r="Q421" s="10"/>
      <c r="R421" s="16"/>
      <c r="S421" s="16"/>
      <c r="T421" s="29"/>
    </row>
    <row r="422" spans="1:20" ht="15.75" customHeight="1">
      <c r="A422" s="10">
        <v>3</v>
      </c>
      <c r="B422" s="10"/>
      <c r="C422" s="10"/>
      <c r="D422" s="10"/>
      <c r="E422" s="10"/>
      <c r="F422" s="10"/>
      <c r="G422" s="13"/>
      <c r="H422" s="10"/>
      <c r="I422" s="10"/>
      <c r="J422" s="53"/>
      <c r="K422" s="10"/>
      <c r="L422" s="329"/>
      <c r="M422" s="329"/>
      <c r="N422" s="29"/>
      <c r="O422" s="29"/>
      <c r="P422" s="29"/>
      <c r="Q422" s="10"/>
      <c r="R422" s="10"/>
      <c r="S422" s="10"/>
      <c r="T422" s="29"/>
    </row>
    <row r="423" spans="1:20" ht="15.75" customHeight="1">
      <c r="A423" s="29">
        <v>4</v>
      </c>
      <c r="B423" s="29"/>
      <c r="C423" s="29"/>
      <c r="D423" s="29"/>
      <c r="E423" s="29"/>
      <c r="F423" s="74"/>
      <c r="G423" s="66"/>
      <c r="H423" s="29"/>
      <c r="I423" s="29"/>
      <c r="J423" s="78"/>
      <c r="K423" s="29"/>
      <c r="L423" s="329"/>
      <c r="M423" s="329"/>
      <c r="N423" s="29"/>
      <c r="O423" s="29"/>
      <c r="P423" s="29"/>
      <c r="Q423" s="29"/>
      <c r="R423" s="29"/>
      <c r="S423" s="10"/>
      <c r="T423" s="29"/>
    </row>
    <row r="424" spans="1:20" ht="15.75" customHeight="1">
      <c r="A424" s="29">
        <v>5</v>
      </c>
      <c r="B424" s="29"/>
      <c r="C424" s="29"/>
      <c r="D424" s="29"/>
      <c r="E424" s="29"/>
      <c r="F424" s="74"/>
      <c r="G424" s="66"/>
      <c r="H424" s="29"/>
      <c r="I424" s="29"/>
      <c r="J424" s="78"/>
      <c r="K424" s="29"/>
      <c r="L424" s="329"/>
      <c r="M424" s="329"/>
      <c r="N424" s="29"/>
      <c r="O424" s="29"/>
      <c r="P424" s="29"/>
      <c r="Q424" s="29"/>
      <c r="R424" s="29"/>
      <c r="S424" s="10"/>
      <c r="T424" s="10"/>
    </row>
    <row r="425" spans="1:20" ht="15.75" customHeight="1">
      <c r="A425" s="29">
        <v>6</v>
      </c>
      <c r="B425" s="29"/>
      <c r="C425" s="29"/>
      <c r="D425" s="29"/>
      <c r="E425" s="29"/>
      <c r="F425" s="74"/>
      <c r="G425" s="66"/>
      <c r="H425" s="29"/>
      <c r="I425" s="29"/>
      <c r="J425" s="78"/>
      <c r="K425" s="29"/>
      <c r="L425" s="329"/>
      <c r="M425" s="329"/>
      <c r="N425" s="29"/>
      <c r="O425" s="29"/>
      <c r="P425" s="29"/>
      <c r="Q425" s="29"/>
      <c r="R425" s="29"/>
      <c r="S425" s="10"/>
      <c r="T425" s="10"/>
    </row>
    <row r="426" spans="1:20" ht="15.75" customHeight="1">
      <c r="A426" s="29">
        <v>7</v>
      </c>
      <c r="B426" s="29"/>
      <c r="C426" s="29"/>
      <c r="D426" s="29"/>
      <c r="E426" s="29"/>
      <c r="F426" s="29"/>
      <c r="G426" s="66"/>
      <c r="H426" s="29"/>
      <c r="I426" s="29"/>
      <c r="J426" s="78"/>
      <c r="K426" s="29"/>
      <c r="L426" s="329"/>
      <c r="M426" s="329"/>
      <c r="N426" s="29"/>
      <c r="O426" s="29"/>
      <c r="P426" s="29"/>
      <c r="Q426" s="29"/>
      <c r="R426" s="29"/>
      <c r="S426" s="10"/>
      <c r="T426" s="10"/>
    </row>
    <row r="427" spans="1:20" ht="15.75" customHeight="1">
      <c r="A427" s="29">
        <v>8</v>
      </c>
      <c r="B427" s="29"/>
      <c r="C427" s="29"/>
      <c r="D427" s="29"/>
      <c r="E427" s="29"/>
      <c r="F427" s="29"/>
      <c r="G427" s="66"/>
      <c r="H427" s="29"/>
      <c r="I427" s="29"/>
      <c r="J427" s="78"/>
      <c r="K427" s="29"/>
      <c r="L427" s="329"/>
      <c r="M427" s="329"/>
      <c r="N427" s="29"/>
      <c r="O427" s="29"/>
      <c r="P427" s="29"/>
      <c r="Q427" s="29"/>
      <c r="R427" s="29"/>
      <c r="S427" s="10"/>
      <c r="T427" s="29"/>
    </row>
    <row r="428" spans="1:20" ht="15.75" customHeight="1">
      <c r="A428" s="29"/>
      <c r="B428" s="29"/>
      <c r="C428" s="29"/>
      <c r="D428" s="29"/>
      <c r="E428" s="29"/>
      <c r="F428" s="29"/>
      <c r="G428" s="66"/>
      <c r="H428" s="29"/>
      <c r="I428" s="29"/>
      <c r="J428" s="78"/>
      <c r="K428" s="29"/>
      <c r="L428" s="329"/>
      <c r="M428" s="329"/>
      <c r="N428" s="29"/>
      <c r="O428" s="29"/>
      <c r="P428" s="29"/>
      <c r="Q428" s="29"/>
      <c r="R428" s="29"/>
      <c r="S428" s="29"/>
      <c r="T428" s="29"/>
    </row>
    <row r="429" spans="1:20" ht="15.75" customHeight="1">
      <c r="A429" s="31"/>
      <c r="B429" s="33"/>
      <c r="C429" s="33">
        <f t="shared" ref="C429:D429" si="62">SUM(C420:C428)</f>
        <v>0</v>
      </c>
      <c r="D429" s="33">
        <f t="shared" si="62"/>
        <v>0</v>
      </c>
      <c r="E429" s="33"/>
      <c r="F429" s="33"/>
      <c r="G429" s="34"/>
      <c r="H429" s="33"/>
      <c r="I429" s="33">
        <f t="shared" ref="I429:J429" si="63">SUM(I420:I428)</f>
        <v>0</v>
      </c>
      <c r="J429" s="80">
        <f t="shared" si="63"/>
        <v>0</v>
      </c>
      <c r="K429" s="33"/>
      <c r="L429" s="33"/>
      <c r="M429" s="33"/>
      <c r="N429" s="33">
        <f>SUM(N420:N428)</f>
        <v>0</v>
      </c>
      <c r="O429" s="33">
        <f>SUM(O421:O428)</f>
        <v>0</v>
      </c>
      <c r="P429" s="33"/>
      <c r="Q429" s="33">
        <f t="shared" ref="Q429:R429" si="64">SUM(Q420:Q428)</f>
        <v>0</v>
      </c>
      <c r="R429" s="38">
        <f t="shared" si="64"/>
        <v>0</v>
      </c>
      <c r="S429" s="39"/>
      <c r="T429" s="29"/>
    </row>
    <row r="430" spans="1:20" ht="15.75" customHeight="1">
      <c r="A430" s="311" t="s">
        <v>441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33"/>
      <c r="M430" s="333"/>
      <c r="N430" s="312"/>
      <c r="O430" s="312"/>
      <c r="P430" s="312"/>
      <c r="Q430" s="313"/>
      <c r="R430" s="10"/>
      <c r="S430" s="10"/>
      <c r="T430" s="10"/>
    </row>
    <row r="431" spans="1:20" ht="15.75" customHeight="1">
      <c r="A431" s="2" t="s">
        <v>1</v>
      </c>
      <c r="B431" s="3" t="s">
        <v>2</v>
      </c>
      <c r="C431" s="3" t="s">
        <v>3</v>
      </c>
      <c r="D431" s="3" t="s">
        <v>4</v>
      </c>
      <c r="E431" s="3" t="s">
        <v>108</v>
      </c>
      <c r="F431" s="4" t="s">
        <v>109</v>
      </c>
      <c r="G431" s="117" t="s">
        <v>5</v>
      </c>
      <c r="H431" s="6" t="s">
        <v>6</v>
      </c>
      <c r="I431" s="3" t="s">
        <v>7</v>
      </c>
      <c r="J431" s="3" t="s">
        <v>8</v>
      </c>
      <c r="K431" s="3" t="s">
        <v>8</v>
      </c>
      <c r="L431" s="3"/>
      <c r="M431" s="3"/>
      <c r="N431" s="3" t="s">
        <v>9</v>
      </c>
      <c r="O431" s="3" t="s">
        <v>10</v>
      </c>
      <c r="P431" s="3"/>
      <c r="Q431" s="7" t="s">
        <v>11</v>
      </c>
      <c r="R431" s="8" t="s">
        <v>12</v>
      </c>
      <c r="S431" s="9" t="s">
        <v>13</v>
      </c>
      <c r="T431" s="29"/>
    </row>
    <row r="432" spans="1:20" ht="15.75" customHeight="1">
      <c r="A432" s="10"/>
      <c r="B432" s="12"/>
      <c r="C432" s="10"/>
      <c r="D432" s="10"/>
      <c r="E432" s="10"/>
      <c r="F432" s="10"/>
      <c r="G432" s="10"/>
      <c r="H432" s="10"/>
      <c r="I432" s="10"/>
      <c r="J432" s="14"/>
      <c r="K432" s="10"/>
      <c r="L432" s="10"/>
      <c r="M432" s="10"/>
      <c r="N432" s="10" t="s">
        <v>72</v>
      </c>
      <c r="O432" s="10"/>
      <c r="P432" s="10"/>
      <c r="Q432" s="10"/>
      <c r="R432" s="10"/>
      <c r="S432" s="62"/>
      <c r="T432" s="29"/>
    </row>
    <row r="433" spans="1:20" ht="15.75" customHeight="1">
      <c r="A433" s="10"/>
      <c r="B433" s="314"/>
      <c r="C433" s="315"/>
      <c r="D433" s="315"/>
      <c r="E433" s="315"/>
      <c r="F433" s="316"/>
      <c r="G433" s="10"/>
      <c r="H433" s="10"/>
      <c r="I433" s="10"/>
      <c r="J433" s="53"/>
      <c r="K433" s="10"/>
      <c r="L433" s="10"/>
      <c r="M433" s="10"/>
      <c r="N433" s="12"/>
      <c r="O433" s="12"/>
      <c r="P433" s="12"/>
      <c r="Q433" s="10"/>
      <c r="R433" s="10"/>
      <c r="S433" s="10"/>
      <c r="T433" s="29"/>
    </row>
    <row r="434" spans="1:20" ht="15.75" customHeight="1">
      <c r="A434" s="10"/>
      <c r="B434" s="112"/>
      <c r="C434" s="70"/>
      <c r="D434" s="10"/>
      <c r="E434" s="10"/>
      <c r="F434" s="70"/>
      <c r="G434" s="10"/>
      <c r="H434" s="10"/>
      <c r="I434" s="10"/>
      <c r="J434" s="53"/>
      <c r="K434" s="10"/>
      <c r="L434" s="10"/>
      <c r="M434" s="10"/>
      <c r="N434" s="12"/>
      <c r="O434" s="12"/>
      <c r="P434" s="12"/>
      <c r="Q434" s="10"/>
      <c r="R434" s="10"/>
      <c r="S434" s="10"/>
      <c r="T434" s="29"/>
    </row>
    <row r="435" spans="1:20" ht="15.75" customHeight="1">
      <c r="A435" s="10">
        <v>1</v>
      </c>
      <c r="B435" s="15"/>
      <c r="C435" s="10"/>
      <c r="D435" s="24"/>
      <c r="E435" s="10"/>
      <c r="F435" s="10"/>
      <c r="G435" s="75"/>
      <c r="H435" s="10"/>
      <c r="I435" s="10"/>
      <c r="J435" s="41"/>
      <c r="K435" s="10"/>
      <c r="L435" s="10"/>
      <c r="M435" s="10"/>
      <c r="N435" s="10"/>
      <c r="O435" s="10"/>
      <c r="P435" s="10"/>
      <c r="Q435" s="10"/>
      <c r="R435" s="10"/>
      <c r="S435" s="10"/>
      <c r="T435" s="29"/>
    </row>
    <row r="436" spans="1:20" ht="15.75" customHeight="1">
      <c r="A436" s="10">
        <v>2</v>
      </c>
      <c r="B436" s="15"/>
      <c r="C436" s="10"/>
      <c r="D436" s="22"/>
      <c r="E436" s="70"/>
      <c r="F436" s="10"/>
      <c r="G436" s="75"/>
      <c r="H436" s="10"/>
      <c r="I436" s="10"/>
      <c r="J436" s="41"/>
      <c r="K436" s="10"/>
      <c r="L436" s="10"/>
      <c r="M436" s="10"/>
      <c r="N436" s="10"/>
      <c r="O436" s="10"/>
      <c r="P436" s="10"/>
      <c r="Q436" s="10"/>
      <c r="R436" s="16"/>
      <c r="S436" s="16"/>
      <c r="T436" s="29"/>
    </row>
    <row r="437" spans="1:20" ht="15.75" customHeight="1">
      <c r="A437" s="10">
        <v>3</v>
      </c>
      <c r="B437" s="10"/>
      <c r="C437" s="29"/>
      <c r="D437" s="24"/>
      <c r="E437" s="10"/>
      <c r="F437" s="29"/>
      <c r="G437" s="77"/>
      <c r="H437" s="29"/>
      <c r="I437" s="29"/>
      <c r="J437" s="68"/>
      <c r="K437" s="29"/>
      <c r="L437" s="329"/>
      <c r="M437" s="329"/>
      <c r="N437" s="10"/>
      <c r="O437" s="30"/>
      <c r="P437" s="29"/>
      <c r="Q437" s="29"/>
      <c r="R437" s="10"/>
      <c r="S437" s="10"/>
      <c r="T437" s="10"/>
    </row>
    <row r="438" spans="1:20" ht="15.75" customHeight="1">
      <c r="A438" s="29">
        <v>4</v>
      </c>
      <c r="B438" s="29"/>
      <c r="C438" s="29"/>
      <c r="D438" s="90"/>
      <c r="E438" s="29"/>
      <c r="F438" s="29"/>
      <c r="G438" s="77"/>
      <c r="H438" s="29"/>
      <c r="I438" s="29"/>
      <c r="J438" s="68"/>
      <c r="K438" s="29"/>
      <c r="L438" s="329"/>
      <c r="M438" s="329"/>
      <c r="N438" s="10"/>
      <c r="O438" s="30"/>
      <c r="P438" s="30"/>
      <c r="Q438" s="29"/>
      <c r="R438" s="29"/>
      <c r="S438" s="10"/>
      <c r="T438" s="10"/>
    </row>
    <row r="439" spans="1:20" ht="15.75" customHeight="1">
      <c r="A439" s="29">
        <v>5</v>
      </c>
      <c r="B439" s="29"/>
      <c r="C439" s="29"/>
      <c r="D439" s="90"/>
      <c r="E439" s="29"/>
      <c r="F439" s="29"/>
      <c r="G439" s="77"/>
      <c r="H439" s="29"/>
      <c r="I439" s="29"/>
      <c r="J439" s="68"/>
      <c r="K439" s="29"/>
      <c r="L439" s="329"/>
      <c r="M439" s="329"/>
      <c r="N439" s="29"/>
      <c r="O439" s="30"/>
      <c r="P439" s="30"/>
      <c r="Q439" s="29"/>
      <c r="R439" s="29"/>
      <c r="S439" s="10"/>
      <c r="T439" s="10"/>
    </row>
    <row r="440" spans="1:20" ht="15.75" customHeight="1">
      <c r="A440" s="29">
        <v>6</v>
      </c>
      <c r="B440" s="29"/>
      <c r="C440" s="29"/>
      <c r="D440" s="90"/>
      <c r="E440" s="29"/>
      <c r="F440" s="29"/>
      <c r="G440" s="77"/>
      <c r="H440" s="29"/>
      <c r="I440" s="29"/>
      <c r="J440" s="68"/>
      <c r="K440" s="29"/>
      <c r="L440" s="329"/>
      <c r="M440" s="329"/>
      <c r="N440" s="29"/>
      <c r="O440" s="29"/>
      <c r="P440" s="29"/>
      <c r="Q440" s="29"/>
      <c r="R440" s="29"/>
      <c r="S440" s="10"/>
      <c r="T440" s="29"/>
    </row>
    <row r="441" spans="1:20" ht="15.75" customHeight="1">
      <c r="A441" s="29">
        <v>7</v>
      </c>
      <c r="B441" s="29"/>
      <c r="C441" s="29"/>
      <c r="D441" s="90"/>
      <c r="E441" s="29"/>
      <c r="F441" s="29"/>
      <c r="G441" s="77"/>
      <c r="H441" s="29"/>
      <c r="I441" s="29"/>
      <c r="J441" s="68"/>
      <c r="K441" s="29"/>
      <c r="L441" s="329"/>
      <c r="M441" s="329"/>
      <c r="N441" s="29"/>
      <c r="O441" s="29"/>
      <c r="P441" s="29"/>
      <c r="Q441" s="29"/>
      <c r="R441" s="29"/>
      <c r="S441" s="10"/>
      <c r="T441" s="29"/>
    </row>
    <row r="442" spans="1:20" ht="15.75" customHeight="1">
      <c r="A442" s="29">
        <v>8</v>
      </c>
      <c r="B442" s="29"/>
      <c r="C442" s="29"/>
      <c r="D442" s="90"/>
      <c r="E442" s="29"/>
      <c r="F442" s="29"/>
      <c r="G442" s="77"/>
      <c r="H442" s="29"/>
      <c r="I442" s="29"/>
      <c r="J442" s="68"/>
      <c r="K442" s="29"/>
      <c r="L442" s="329"/>
      <c r="M442" s="329"/>
      <c r="N442" s="29"/>
      <c r="O442" s="29"/>
      <c r="P442" s="29"/>
      <c r="Q442" s="29"/>
      <c r="R442" s="29"/>
      <c r="S442" s="29"/>
      <c r="T442" s="29"/>
    </row>
    <row r="443" spans="1:20" ht="15.75" customHeight="1">
      <c r="A443" s="29"/>
      <c r="B443" s="29"/>
      <c r="C443" s="29"/>
      <c r="D443" s="90"/>
      <c r="E443" s="29"/>
      <c r="F443" s="29"/>
      <c r="G443" s="77"/>
      <c r="H443" s="29"/>
      <c r="I443" s="29"/>
      <c r="J443" s="68"/>
      <c r="K443" s="29"/>
      <c r="L443" s="329"/>
      <c r="M443" s="329"/>
      <c r="N443" s="29"/>
      <c r="O443" s="29"/>
      <c r="P443" s="29"/>
      <c r="Q443" s="29"/>
      <c r="R443" s="29"/>
      <c r="S443" s="29"/>
      <c r="T443" s="10"/>
    </row>
    <row r="444" spans="1:20" ht="15.75" customHeight="1">
      <c r="A444" s="31"/>
      <c r="B444" s="33"/>
      <c r="C444" s="33">
        <f t="shared" ref="C444:G444" si="65">SUM(C435:C443)</f>
        <v>0</v>
      </c>
      <c r="D444" s="48">
        <f t="shared" si="65"/>
        <v>0</v>
      </c>
      <c r="E444" s="33">
        <f t="shared" si="65"/>
        <v>0</v>
      </c>
      <c r="F444" s="33">
        <f t="shared" si="65"/>
        <v>0</v>
      </c>
      <c r="G444" s="49">
        <f t="shared" si="65"/>
        <v>0</v>
      </c>
      <c r="H444" s="33"/>
      <c r="I444" s="33">
        <f t="shared" ref="I444:J444" si="66">SUM(I435:I443)</f>
        <v>0</v>
      </c>
      <c r="J444" s="35">
        <f t="shared" si="66"/>
        <v>0</v>
      </c>
      <c r="K444" s="33"/>
      <c r="L444" s="33"/>
      <c r="M444" s="33"/>
      <c r="N444" s="33">
        <f t="shared" ref="N444:O444" si="67">SUM(N435:N443)</f>
        <v>0</v>
      </c>
      <c r="O444" s="33">
        <f t="shared" si="67"/>
        <v>0</v>
      </c>
      <c r="P444" s="33"/>
      <c r="Q444" s="33">
        <f>SUM(Q435:Q443)</f>
        <v>0</v>
      </c>
      <c r="R444" s="8"/>
      <c r="S444" s="9"/>
      <c r="T444" s="29"/>
    </row>
    <row r="445" spans="1:20" ht="15.75" customHeight="1">
      <c r="A445" s="29"/>
      <c r="B445" s="111"/>
      <c r="C445" s="29"/>
      <c r="D445" s="29"/>
      <c r="E445" s="29"/>
      <c r="F445" s="29"/>
      <c r="G445" s="66"/>
      <c r="H445" s="29"/>
      <c r="I445" s="29"/>
      <c r="J445" s="74"/>
      <c r="K445" s="74"/>
      <c r="L445" s="338"/>
      <c r="M445" s="338"/>
      <c r="N445" s="10"/>
      <c r="O445" s="30"/>
      <c r="P445" s="29"/>
      <c r="Q445" s="29"/>
      <c r="R445" s="29"/>
      <c r="S445" s="29"/>
      <c r="T445" s="29"/>
    </row>
    <row r="446" spans="1:20" ht="15.75" customHeight="1">
      <c r="A446" s="10"/>
      <c r="B446" s="314"/>
      <c r="C446" s="315"/>
      <c r="D446" s="315"/>
      <c r="E446" s="315"/>
      <c r="F446" s="316"/>
      <c r="G446" s="13"/>
      <c r="H446" s="10"/>
      <c r="I446" s="10"/>
      <c r="J446" s="19"/>
      <c r="K446" s="41"/>
      <c r="L446" s="41"/>
      <c r="M446" s="41"/>
      <c r="N446" s="10"/>
      <c r="O446" s="54"/>
      <c r="P446" s="10"/>
      <c r="Q446" s="10"/>
      <c r="R446" s="10"/>
      <c r="S446" s="10"/>
      <c r="T446" s="29"/>
    </row>
    <row r="447" spans="1:20" ht="15.75" customHeight="1">
      <c r="A447" s="10">
        <v>1</v>
      </c>
      <c r="B447" s="29"/>
      <c r="C447" s="29"/>
      <c r="D447" s="29"/>
      <c r="E447" s="29"/>
      <c r="F447" s="29"/>
      <c r="G447" s="66"/>
      <c r="H447" s="29"/>
      <c r="I447" s="29"/>
      <c r="J447" s="74"/>
      <c r="K447" s="79"/>
      <c r="L447" s="340"/>
      <c r="M447" s="340"/>
      <c r="N447" s="29"/>
      <c r="O447" s="30"/>
      <c r="P447" s="29"/>
      <c r="Q447" s="29"/>
      <c r="R447" s="29"/>
      <c r="S447" s="29"/>
      <c r="T447" s="29"/>
    </row>
    <row r="448" spans="1:20" ht="15.75" customHeight="1">
      <c r="A448" s="16">
        <v>2</v>
      </c>
      <c r="B448" s="29"/>
      <c r="C448" s="29"/>
      <c r="D448" s="29"/>
      <c r="E448" s="29"/>
      <c r="F448" s="29"/>
      <c r="G448" s="66"/>
      <c r="H448" s="29"/>
      <c r="I448" s="29"/>
      <c r="J448" s="74"/>
      <c r="K448" s="79"/>
      <c r="L448" s="340"/>
      <c r="M448" s="340"/>
      <c r="N448" s="29"/>
      <c r="O448" s="30"/>
      <c r="P448" s="30"/>
      <c r="Q448" s="29"/>
      <c r="R448" s="29"/>
      <c r="S448" s="29"/>
      <c r="T448" s="29"/>
    </row>
    <row r="449" spans="1:20" ht="15.75" customHeight="1">
      <c r="A449" s="29">
        <v>3</v>
      </c>
      <c r="B449" s="29"/>
      <c r="C449" s="29"/>
      <c r="D449" s="29"/>
      <c r="E449" s="29"/>
      <c r="F449" s="29"/>
      <c r="G449" s="66"/>
      <c r="H449" s="29"/>
      <c r="I449" s="29"/>
      <c r="J449" s="74"/>
      <c r="K449" s="79"/>
      <c r="L449" s="340"/>
      <c r="M449" s="340"/>
      <c r="N449" s="29"/>
      <c r="O449" s="30"/>
      <c r="P449" s="29"/>
      <c r="Q449" s="29"/>
      <c r="R449" s="29"/>
      <c r="S449" s="29"/>
      <c r="T449" s="29"/>
    </row>
    <row r="450" spans="1:20" ht="15.75" customHeight="1">
      <c r="A450" s="29">
        <v>4</v>
      </c>
      <c r="B450" s="29"/>
      <c r="C450" s="29"/>
      <c r="D450" s="29"/>
      <c r="E450" s="29"/>
      <c r="F450" s="29"/>
      <c r="G450" s="66"/>
      <c r="H450" s="29"/>
      <c r="I450" s="29"/>
      <c r="J450" s="74"/>
      <c r="K450" s="79"/>
      <c r="L450" s="340"/>
      <c r="M450" s="340"/>
      <c r="N450" s="29"/>
      <c r="O450" s="30"/>
      <c r="P450" s="29"/>
      <c r="Q450" s="29"/>
      <c r="R450" s="29"/>
      <c r="S450" s="29"/>
      <c r="T450" s="10"/>
    </row>
    <row r="451" spans="1:20" ht="15.75" customHeight="1">
      <c r="A451" s="29">
        <v>5</v>
      </c>
      <c r="B451" s="29"/>
      <c r="C451" s="29"/>
      <c r="D451" s="29"/>
      <c r="E451" s="29"/>
      <c r="F451" s="29"/>
      <c r="G451" s="66"/>
      <c r="H451" s="29"/>
      <c r="I451" s="29"/>
      <c r="J451" s="74"/>
      <c r="K451" s="79"/>
      <c r="L451" s="340"/>
      <c r="M451" s="340"/>
      <c r="N451" s="29"/>
      <c r="O451" s="30"/>
      <c r="P451" s="29"/>
      <c r="Q451" s="29"/>
      <c r="R451" s="29"/>
      <c r="S451" s="29"/>
      <c r="T451" s="29"/>
    </row>
    <row r="452" spans="1:20" ht="15.75" customHeight="1">
      <c r="A452" s="29">
        <v>6</v>
      </c>
      <c r="B452" s="29"/>
      <c r="C452" s="29"/>
      <c r="D452" s="29"/>
      <c r="E452" s="29"/>
      <c r="F452" s="29"/>
      <c r="G452" s="66"/>
      <c r="H452" s="29"/>
      <c r="I452" s="29"/>
      <c r="J452" s="74"/>
      <c r="K452" s="79"/>
      <c r="L452" s="340"/>
      <c r="M452" s="340"/>
      <c r="N452" s="29"/>
      <c r="O452" s="30"/>
      <c r="P452" s="29"/>
      <c r="Q452" s="29"/>
      <c r="R452" s="29"/>
      <c r="S452" s="29"/>
      <c r="T452" s="29"/>
    </row>
    <row r="453" spans="1:20" ht="15.75" customHeight="1">
      <c r="A453" s="31"/>
      <c r="B453" s="33"/>
      <c r="C453" s="33"/>
      <c r="D453" s="33">
        <f t="shared" ref="D453:E453" si="68">SUM(D447:D452)</f>
        <v>0</v>
      </c>
      <c r="E453" s="33">
        <f t="shared" si="68"/>
        <v>0</v>
      </c>
      <c r="F453" s="33"/>
      <c r="G453" s="34"/>
      <c r="H453" s="33"/>
      <c r="I453" s="33">
        <f>SUM(I447:I452)</f>
        <v>0</v>
      </c>
      <c r="J453" s="100"/>
      <c r="K453" s="36">
        <f t="shared" ref="K453:N453" si="69">SUM(K447:K452)</f>
        <v>0</v>
      </c>
      <c r="L453" s="36"/>
      <c r="M453" s="36"/>
      <c r="N453" s="33">
        <f t="shared" si="69"/>
        <v>0</v>
      </c>
      <c r="O453" s="33"/>
      <c r="P453" s="33"/>
      <c r="Q453" s="33">
        <f>SUM(Q446:Q452)</f>
        <v>0</v>
      </c>
      <c r="R453" s="33">
        <f>SUM(R447:R452)</f>
        <v>0</v>
      </c>
      <c r="S453" s="69">
        <f>B445-R453+Q453</f>
        <v>0</v>
      </c>
      <c r="T453" s="10"/>
    </row>
    <row r="454" spans="1:20" ht="15.75" customHeight="1">
      <c r="A454" s="311" t="s">
        <v>441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33"/>
      <c r="M454" s="333"/>
      <c r="N454" s="312"/>
      <c r="O454" s="312"/>
      <c r="P454" s="312"/>
      <c r="Q454" s="313"/>
      <c r="R454" s="10"/>
      <c r="S454" s="63"/>
      <c r="T454" s="29"/>
    </row>
    <row r="455" spans="1:20" ht="15.75" customHeight="1">
      <c r="A455" s="2" t="s">
        <v>1</v>
      </c>
      <c r="B455" s="3" t="s">
        <v>2</v>
      </c>
      <c r="C455" s="3" t="s">
        <v>3</v>
      </c>
      <c r="D455" s="3" t="s">
        <v>4</v>
      </c>
      <c r="E455" s="3" t="s">
        <v>108</v>
      </c>
      <c r="F455" s="4" t="s">
        <v>109</v>
      </c>
      <c r="G455" s="117" t="s">
        <v>5</v>
      </c>
      <c r="H455" s="6" t="s">
        <v>6</v>
      </c>
      <c r="I455" s="3" t="s">
        <v>7</v>
      </c>
      <c r="J455" s="3" t="s">
        <v>8</v>
      </c>
      <c r="K455" s="3" t="s">
        <v>8</v>
      </c>
      <c r="L455" s="3"/>
      <c r="M455" s="3"/>
      <c r="N455" s="3" t="s">
        <v>9</v>
      </c>
      <c r="O455" s="3" t="s">
        <v>10</v>
      </c>
      <c r="P455" s="3"/>
      <c r="Q455" s="7" t="s">
        <v>11</v>
      </c>
      <c r="R455" s="8" t="s">
        <v>12</v>
      </c>
      <c r="S455" s="108" t="s">
        <v>13</v>
      </c>
      <c r="T455" s="29"/>
    </row>
    <row r="456" spans="1:20" ht="15.75" customHeight="1">
      <c r="A456" s="10"/>
      <c r="B456" s="12"/>
      <c r="C456" s="10"/>
      <c r="D456" s="10"/>
      <c r="E456" s="10"/>
      <c r="F456" s="10"/>
      <c r="G456" s="75"/>
      <c r="H456" s="10"/>
      <c r="I456" s="10"/>
      <c r="J456" s="14"/>
      <c r="K456" s="52"/>
      <c r="L456" s="52"/>
      <c r="M456" s="52"/>
      <c r="N456" s="10" t="s">
        <v>72</v>
      </c>
      <c r="O456" s="10"/>
      <c r="P456" s="10"/>
      <c r="Q456" s="10"/>
      <c r="R456" s="10"/>
      <c r="S456" s="10"/>
      <c r="T456" s="29"/>
    </row>
    <row r="457" spans="1:20" ht="15.75" customHeight="1">
      <c r="A457" s="10"/>
      <c r="B457" s="314" t="s">
        <v>102</v>
      </c>
      <c r="C457" s="315"/>
      <c r="D457" s="315"/>
      <c r="E457" s="315"/>
      <c r="F457" s="316"/>
      <c r="G457" s="75"/>
      <c r="H457" s="10"/>
      <c r="I457" s="10"/>
      <c r="J457" s="53"/>
      <c r="K457" s="10"/>
      <c r="L457" s="10"/>
      <c r="M457" s="10"/>
      <c r="N457" s="12"/>
      <c r="O457" s="12"/>
      <c r="P457" s="12"/>
      <c r="Q457" s="10"/>
      <c r="R457" s="10"/>
      <c r="S457" s="10"/>
      <c r="T457" s="29"/>
    </row>
    <row r="458" spans="1:20" ht="15.75" customHeight="1">
      <c r="A458" s="10">
        <v>1</v>
      </c>
      <c r="B458" s="10"/>
      <c r="C458" s="10"/>
      <c r="D458" s="10"/>
      <c r="E458" s="10"/>
      <c r="F458" s="10"/>
      <c r="G458" s="13"/>
      <c r="H458" s="10"/>
      <c r="I458" s="10"/>
      <c r="J458" s="41"/>
      <c r="K458" s="10"/>
      <c r="L458" s="10"/>
      <c r="M458" s="10"/>
      <c r="N458" s="10"/>
      <c r="O458" s="10"/>
      <c r="P458" s="10"/>
      <c r="Q458" s="10"/>
      <c r="R458" s="10"/>
      <c r="S458" s="10"/>
      <c r="T458" s="29"/>
    </row>
    <row r="459" spans="1:20" ht="15.75" customHeight="1">
      <c r="A459" s="10">
        <v>2</v>
      </c>
      <c r="B459" s="10"/>
      <c r="C459" s="10"/>
      <c r="D459" s="10"/>
      <c r="E459" s="10"/>
      <c r="F459" s="10"/>
      <c r="G459" s="13"/>
      <c r="H459" s="10"/>
      <c r="I459" s="10"/>
      <c r="J459" s="41"/>
      <c r="K459" s="10"/>
      <c r="L459" s="10"/>
      <c r="M459" s="10"/>
      <c r="N459" s="10"/>
      <c r="O459" s="10"/>
      <c r="P459" s="10"/>
      <c r="Q459" s="10"/>
      <c r="R459" s="16"/>
      <c r="S459" s="16"/>
      <c r="T459" s="29"/>
    </row>
    <row r="460" spans="1:20" ht="15.75" customHeight="1">
      <c r="A460" s="10">
        <v>3</v>
      </c>
      <c r="B460" s="10"/>
      <c r="C460" s="10"/>
      <c r="D460" s="10"/>
      <c r="E460" s="10"/>
      <c r="F460" s="10"/>
      <c r="G460" s="13"/>
      <c r="H460" s="10"/>
      <c r="I460" s="10"/>
      <c r="J460" s="41"/>
      <c r="K460" s="10"/>
      <c r="L460" s="329"/>
      <c r="M460" s="329"/>
      <c r="N460" s="29"/>
      <c r="O460" s="29"/>
      <c r="P460" s="29"/>
      <c r="Q460" s="10"/>
      <c r="R460" s="10"/>
      <c r="S460" s="10"/>
      <c r="T460" s="10"/>
    </row>
    <row r="461" spans="1:20" ht="15.75" customHeight="1">
      <c r="A461" s="29">
        <v>4</v>
      </c>
      <c r="B461" s="29"/>
      <c r="C461" s="29"/>
      <c r="D461" s="29"/>
      <c r="E461" s="29"/>
      <c r="F461" s="74"/>
      <c r="G461" s="66"/>
      <c r="H461" s="29"/>
      <c r="I461" s="29"/>
      <c r="J461" s="68"/>
      <c r="K461" s="29"/>
      <c r="L461" s="329"/>
      <c r="M461" s="329"/>
      <c r="N461" s="29"/>
      <c r="O461" s="29"/>
      <c r="P461" s="29"/>
      <c r="Q461" s="29"/>
      <c r="R461" s="29"/>
      <c r="S461" s="10"/>
      <c r="T461" s="10"/>
    </row>
    <row r="462" spans="1:20" ht="15.75" customHeight="1">
      <c r="A462" s="29">
        <v>5</v>
      </c>
      <c r="B462" s="29"/>
      <c r="C462" s="29"/>
      <c r="D462" s="29"/>
      <c r="E462" s="29"/>
      <c r="F462" s="74"/>
      <c r="G462" s="66"/>
      <c r="H462" s="29"/>
      <c r="I462" s="29"/>
      <c r="J462" s="68"/>
      <c r="K462" s="29"/>
      <c r="L462" s="329"/>
      <c r="M462" s="329"/>
      <c r="N462" s="29"/>
      <c r="O462" s="29"/>
      <c r="P462" s="29"/>
      <c r="Q462" s="29"/>
      <c r="R462" s="29"/>
      <c r="S462" s="10"/>
      <c r="T462" s="10"/>
    </row>
    <row r="463" spans="1:20" ht="15.75" customHeight="1">
      <c r="A463" s="29">
        <v>6</v>
      </c>
      <c r="B463" s="29"/>
      <c r="C463" s="29"/>
      <c r="D463" s="29"/>
      <c r="E463" s="29"/>
      <c r="F463" s="74"/>
      <c r="G463" s="66"/>
      <c r="H463" s="29"/>
      <c r="I463" s="29"/>
      <c r="J463" s="68"/>
      <c r="K463" s="29"/>
      <c r="L463" s="329"/>
      <c r="M463" s="329"/>
      <c r="N463" s="29"/>
      <c r="O463" s="29"/>
      <c r="P463" s="29"/>
      <c r="Q463" s="29"/>
      <c r="R463" s="29"/>
      <c r="S463" s="10"/>
      <c r="T463" s="29"/>
    </row>
    <row r="464" spans="1:20" ht="15.75" customHeight="1">
      <c r="A464" s="29">
        <v>7</v>
      </c>
      <c r="B464" s="29"/>
      <c r="C464" s="29"/>
      <c r="D464" s="29"/>
      <c r="E464" s="29"/>
      <c r="F464" s="29"/>
      <c r="G464" s="66"/>
      <c r="H464" s="29"/>
      <c r="I464" s="29"/>
      <c r="J464" s="68"/>
      <c r="K464" s="29"/>
      <c r="L464" s="329"/>
      <c r="M464" s="329"/>
      <c r="N464" s="29"/>
      <c r="O464" s="29"/>
      <c r="P464" s="29"/>
      <c r="Q464" s="29"/>
      <c r="R464" s="29"/>
      <c r="S464" s="10"/>
      <c r="T464" s="29"/>
    </row>
    <row r="465" spans="1:20" ht="15.75" customHeight="1">
      <c r="A465" s="29"/>
      <c r="B465" s="29"/>
      <c r="C465" s="29"/>
      <c r="D465" s="29"/>
      <c r="E465" s="29"/>
      <c r="F465" s="29"/>
      <c r="G465" s="66"/>
      <c r="H465" s="29"/>
      <c r="I465" s="29"/>
      <c r="J465" s="68"/>
      <c r="K465" s="29"/>
      <c r="L465" s="329"/>
      <c r="M465" s="329"/>
      <c r="N465" s="29"/>
      <c r="O465" s="29"/>
      <c r="P465" s="29"/>
      <c r="Q465" s="29"/>
      <c r="R465" s="29"/>
      <c r="S465" s="10"/>
      <c r="T465" s="29"/>
    </row>
    <row r="466" spans="1:20" ht="15.75" customHeight="1">
      <c r="A466" s="29"/>
      <c r="B466" s="29"/>
      <c r="C466" s="29"/>
      <c r="D466" s="29"/>
      <c r="E466" s="29"/>
      <c r="F466" s="29"/>
      <c r="G466" s="66"/>
      <c r="H466" s="29"/>
      <c r="I466" s="29"/>
      <c r="J466" s="68"/>
      <c r="K466" s="29"/>
      <c r="L466" s="329"/>
      <c r="M466" s="329"/>
      <c r="N466" s="29"/>
      <c r="O466" s="29"/>
      <c r="P466" s="29"/>
      <c r="Q466" s="29"/>
      <c r="R466" s="29"/>
      <c r="S466" s="29"/>
      <c r="T466" s="29"/>
    </row>
    <row r="467" spans="1:20" ht="15.75" customHeight="1">
      <c r="A467" s="31"/>
      <c r="B467" s="33"/>
      <c r="C467" s="33">
        <f t="shared" ref="C467:D467" si="70">SUM(C458:C466)</f>
        <v>0</v>
      </c>
      <c r="D467" s="33">
        <f t="shared" si="70"/>
        <v>0</v>
      </c>
      <c r="E467" s="33"/>
      <c r="F467" s="33"/>
      <c r="G467" s="34">
        <f>SUM(G458:G466)</f>
        <v>0</v>
      </c>
      <c r="H467" s="33"/>
      <c r="I467" s="33">
        <f t="shared" ref="I467:J467" si="71">SUM(I458:I466)</f>
        <v>0</v>
      </c>
      <c r="J467" s="35">
        <f t="shared" si="71"/>
        <v>0</v>
      </c>
      <c r="K467" s="33"/>
      <c r="L467" s="33"/>
      <c r="M467" s="33"/>
      <c r="N467" s="33">
        <f t="shared" ref="N467:O467" si="72">SUM(N458:N466)</f>
        <v>0</v>
      </c>
      <c r="O467" s="33">
        <f t="shared" si="72"/>
        <v>0</v>
      </c>
      <c r="P467" s="33"/>
      <c r="Q467" s="33"/>
      <c r="R467" s="38">
        <f>SUM(R458:R466)</f>
        <v>0</v>
      </c>
      <c r="S467" s="39"/>
    </row>
    <row r="468" spans="1:20" ht="15.75" customHeight="1">
      <c r="C468" s="118"/>
      <c r="D468" s="67"/>
      <c r="E468" s="118"/>
      <c r="F468" s="67"/>
      <c r="G468" s="67"/>
      <c r="H468" s="110"/>
      <c r="I468" s="110" t="s">
        <v>373</v>
      </c>
      <c r="J468" s="110" t="s">
        <v>15</v>
      </c>
      <c r="K468" s="110" t="s">
        <v>374</v>
      </c>
      <c r="L468" s="110"/>
      <c r="M468" s="110"/>
      <c r="N468" s="110" t="s">
        <v>375</v>
      </c>
      <c r="O468" s="110" t="s">
        <v>376</v>
      </c>
      <c r="P468" s="110" t="s">
        <v>76</v>
      </c>
      <c r="Q468" s="110" t="s">
        <v>77</v>
      </c>
      <c r="R468" s="110" t="s">
        <v>269</v>
      </c>
      <c r="S468" s="110" t="s">
        <v>270</v>
      </c>
    </row>
    <row r="469" spans="1:20" ht="15.75" customHeight="1">
      <c r="C469" s="118"/>
      <c r="D469" s="67"/>
      <c r="E469" s="118"/>
      <c r="F469" s="67"/>
      <c r="G469" s="67"/>
      <c r="H469" s="67"/>
      <c r="I469" s="67"/>
      <c r="J469" s="110">
        <f>J75+J89+J112+J137+J153+J170+J197+J210+J235+J249+J262+J284</f>
        <v>8500</v>
      </c>
      <c r="K469" s="110"/>
      <c r="L469" s="110"/>
      <c r="M469" s="110"/>
      <c r="N469" s="110"/>
      <c r="O469" s="110"/>
      <c r="P469" s="110">
        <f>C75+C89+C112+C137+C170+C210+C235+C249+C262+C284</f>
        <v>0</v>
      </c>
      <c r="Q469" s="110">
        <f>G75+G89+G112+G137+G153+G170+G197+G210+G235+G249+G262+G284</f>
        <v>0</v>
      </c>
      <c r="R469" s="110" t="e">
        <f>E75+E124+#REF!+E180+E221+E271</f>
        <v>#REF!</v>
      </c>
      <c r="S469" s="110"/>
    </row>
    <row r="470" spans="1:20" ht="15.75" customHeight="1">
      <c r="C470" s="118"/>
      <c r="D470" s="67"/>
      <c r="E470" s="118"/>
      <c r="F470" s="67"/>
      <c r="G470" s="67"/>
      <c r="H470" s="67"/>
      <c r="I470" s="67"/>
      <c r="J470" s="67"/>
      <c r="K470" s="67"/>
      <c r="L470" s="67"/>
      <c r="M470" s="67"/>
      <c r="N470" s="67"/>
      <c r="O470" s="67"/>
    </row>
    <row r="471" spans="1:20" ht="15.75" customHeight="1">
      <c r="C471" s="118"/>
      <c r="D471" s="67"/>
      <c r="E471" s="118"/>
      <c r="F471" s="67"/>
      <c r="G471" s="67"/>
      <c r="H471" s="67"/>
      <c r="I471" s="67"/>
      <c r="J471" s="67"/>
      <c r="K471" s="67"/>
      <c r="L471" s="67"/>
      <c r="M471" s="67"/>
      <c r="N471" s="67"/>
      <c r="O471" s="67"/>
    </row>
    <row r="472" spans="1:20" ht="15.75" customHeight="1">
      <c r="C472" s="119"/>
      <c r="D472" s="67"/>
      <c r="E472" s="118"/>
      <c r="F472" s="67"/>
      <c r="G472" s="67"/>
      <c r="H472" s="67"/>
      <c r="I472" s="67"/>
      <c r="J472" s="67"/>
      <c r="K472" s="67"/>
      <c r="L472" s="67"/>
      <c r="M472" s="67"/>
      <c r="N472" s="67"/>
      <c r="O472" s="67"/>
    </row>
    <row r="473" spans="1:20" ht="15.75" customHeight="1">
      <c r="C473" s="120"/>
      <c r="D473" s="67"/>
      <c r="E473" s="119"/>
      <c r="F473" s="67"/>
      <c r="G473" s="67"/>
      <c r="H473" s="67"/>
      <c r="I473" s="67"/>
      <c r="J473" s="67"/>
      <c r="K473" s="67"/>
      <c r="L473" s="67"/>
      <c r="M473" s="67"/>
      <c r="N473" s="67"/>
      <c r="O473" s="67"/>
    </row>
    <row r="474" spans="1:20" ht="15.75" customHeight="1">
      <c r="C474" s="120"/>
      <c r="D474" s="67"/>
      <c r="E474" s="120"/>
      <c r="F474" s="67"/>
      <c r="G474" s="67"/>
      <c r="H474" s="67"/>
      <c r="I474" s="67"/>
      <c r="J474" s="67"/>
      <c r="K474" s="67"/>
      <c r="L474" s="67"/>
      <c r="M474" s="67"/>
      <c r="N474" s="67"/>
      <c r="O474" s="67"/>
    </row>
    <row r="475" spans="1:20" ht="15.75" customHeight="1">
      <c r="C475" s="120"/>
      <c r="D475" s="67"/>
      <c r="E475" s="120"/>
      <c r="G475" s="67"/>
      <c r="H475" s="67"/>
      <c r="I475" s="67"/>
      <c r="J475" s="67"/>
      <c r="K475" s="67"/>
      <c r="L475" s="67"/>
      <c r="M475" s="67"/>
      <c r="N475" s="67"/>
      <c r="O475" s="67"/>
    </row>
    <row r="476" spans="1:20" ht="15.75" customHeight="1">
      <c r="C476" s="120"/>
      <c r="D476" s="67"/>
      <c r="E476" s="120"/>
      <c r="F476" s="67"/>
      <c r="G476" s="67"/>
      <c r="H476" s="67"/>
      <c r="I476" s="67"/>
      <c r="J476" s="67"/>
      <c r="K476" s="67"/>
      <c r="L476" s="67"/>
      <c r="M476" s="67"/>
      <c r="N476" s="67"/>
      <c r="O476" s="67"/>
    </row>
    <row r="477" spans="1:20" ht="15.75" customHeight="1">
      <c r="C477" s="120"/>
      <c r="D477" s="67"/>
      <c r="E477" s="120"/>
      <c r="F477" s="67"/>
      <c r="G477" s="67"/>
      <c r="H477" s="67"/>
      <c r="I477" s="67"/>
      <c r="J477" s="67"/>
      <c r="K477" s="67"/>
      <c r="L477" s="67"/>
      <c r="M477" s="67"/>
      <c r="N477" s="67"/>
      <c r="O477" s="67"/>
    </row>
    <row r="478" spans="1:20" ht="15.75" customHeight="1">
      <c r="C478" s="120"/>
      <c r="D478" s="67"/>
      <c r="E478" s="120"/>
      <c r="F478" s="67"/>
      <c r="G478" s="67"/>
      <c r="H478" s="67"/>
      <c r="I478" s="67"/>
      <c r="J478" s="67"/>
      <c r="K478" s="67"/>
      <c r="L478" s="67"/>
      <c r="M478" s="67"/>
      <c r="N478" s="67"/>
      <c r="O478" s="67"/>
    </row>
    <row r="479" spans="1:20" ht="15.75" customHeight="1">
      <c r="C479" s="120"/>
      <c r="D479" s="67"/>
      <c r="E479" s="120"/>
      <c r="F479" s="67"/>
      <c r="G479" s="67"/>
      <c r="H479" s="67"/>
      <c r="I479" s="67"/>
      <c r="J479" s="67"/>
      <c r="K479" s="67"/>
      <c r="L479" s="67"/>
      <c r="M479" s="67"/>
      <c r="N479" s="67"/>
      <c r="O479" s="67"/>
    </row>
    <row r="480" spans="1:20" ht="15.75" customHeight="1">
      <c r="C480" s="120"/>
      <c r="D480" s="67"/>
      <c r="E480" s="120"/>
      <c r="F480" s="67"/>
      <c r="G480" s="67"/>
      <c r="H480" s="67"/>
      <c r="I480" s="67"/>
      <c r="J480" s="67"/>
      <c r="K480" s="67"/>
      <c r="L480" s="67"/>
      <c r="M480" s="67"/>
      <c r="N480" s="67"/>
      <c r="O480" s="67"/>
    </row>
    <row r="481" spans="3:15" ht="15.75" customHeight="1">
      <c r="C481" s="120"/>
      <c r="D481" s="67"/>
      <c r="E481" s="120"/>
      <c r="F481" s="67"/>
      <c r="G481" s="67"/>
      <c r="H481" s="67"/>
      <c r="I481" s="67"/>
      <c r="J481" s="67"/>
      <c r="K481" s="67"/>
      <c r="L481" s="67"/>
      <c r="M481" s="67"/>
      <c r="N481" s="67"/>
      <c r="O481" s="67"/>
    </row>
    <row r="482" spans="3:15" ht="15.75" customHeight="1">
      <c r="C482" s="120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</row>
    <row r="483" spans="3:15" ht="15.75" customHeight="1"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</row>
    <row r="484" spans="3:15" ht="15.75" customHeight="1"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</row>
    <row r="485" spans="3:15" ht="15.75" customHeight="1"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</row>
    <row r="486" spans="3:15" ht="15.75" customHeight="1"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</row>
    <row r="487" spans="3:15" ht="15.75" customHeight="1"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</row>
    <row r="488" spans="3:15" ht="15.75" customHeight="1"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</row>
    <row r="489" spans="3:15" ht="15.75" customHeight="1"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</row>
    <row r="490" spans="3:15" ht="15.75" customHeight="1"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</row>
    <row r="491" spans="3:15" ht="15.75" customHeight="1"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</row>
    <row r="492" spans="3:15" ht="15.75" customHeight="1"/>
    <row r="493" spans="3:15" ht="15.75" customHeight="1"/>
    <row r="494" spans="3:15" ht="15.75" customHeight="1"/>
    <row r="495" spans="3:15" ht="15.75" customHeight="1"/>
    <row r="496" spans="3:15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B239:F239"/>
    <mergeCell ref="B212:F212"/>
    <mergeCell ref="A222:Q222"/>
    <mergeCell ref="A223:Q223"/>
    <mergeCell ref="B226:F226"/>
    <mergeCell ref="A236:Q236"/>
    <mergeCell ref="B172:F172"/>
    <mergeCell ref="A181:Q181"/>
    <mergeCell ref="B184:F184"/>
    <mergeCell ref="A198:Q198"/>
    <mergeCell ref="B201:F201"/>
    <mergeCell ref="B93:F93"/>
    <mergeCell ref="P140:T140"/>
    <mergeCell ref="P144:T144"/>
    <mergeCell ref="P157:T157"/>
    <mergeCell ref="N171:R171"/>
    <mergeCell ref="N113:R113"/>
    <mergeCell ref="B114:F114"/>
    <mergeCell ref="A125:Q125"/>
    <mergeCell ref="P127:T127"/>
    <mergeCell ref="B128:F128"/>
    <mergeCell ref="A138:Q138"/>
    <mergeCell ref="B141:F141"/>
    <mergeCell ref="B145:F145"/>
    <mergeCell ref="A155:Q155"/>
    <mergeCell ref="B158:F158"/>
    <mergeCell ref="A76:Q76"/>
    <mergeCell ref="P78:T78"/>
    <mergeCell ref="B79:F79"/>
    <mergeCell ref="A90:Q90"/>
    <mergeCell ref="P92:T92"/>
    <mergeCell ref="N55:R55"/>
    <mergeCell ref="B56:F56"/>
    <mergeCell ref="A64:Q64"/>
    <mergeCell ref="P66:T66"/>
    <mergeCell ref="B67:F67"/>
    <mergeCell ref="O40:S40"/>
    <mergeCell ref="B41:F41"/>
    <mergeCell ref="A46:Q46"/>
    <mergeCell ref="P48:T48"/>
    <mergeCell ref="B49:F49"/>
    <mergeCell ref="A1:O1"/>
    <mergeCell ref="B4:F4"/>
    <mergeCell ref="A27:T27"/>
    <mergeCell ref="B30:F30"/>
    <mergeCell ref="A38:Q38"/>
    <mergeCell ref="B391:F391"/>
    <mergeCell ref="A454:Q454"/>
    <mergeCell ref="B457:F457"/>
    <mergeCell ref="A403:Q403"/>
    <mergeCell ref="B406:F406"/>
    <mergeCell ref="A416:Q416"/>
    <mergeCell ref="B419:F419"/>
    <mergeCell ref="A430:Q430"/>
    <mergeCell ref="B433:F433"/>
    <mergeCell ref="B446:F446"/>
    <mergeCell ref="B366:F366"/>
    <mergeCell ref="A375:Q375"/>
    <mergeCell ref="R375:AF375"/>
    <mergeCell ref="B378:F378"/>
    <mergeCell ref="A388:Q388"/>
    <mergeCell ref="B326:F326"/>
    <mergeCell ref="A334:Q334"/>
    <mergeCell ref="B337:F337"/>
    <mergeCell ref="A351:Q351"/>
    <mergeCell ref="B354:F354"/>
    <mergeCell ref="A285:Q285"/>
    <mergeCell ref="B288:F288"/>
    <mergeCell ref="B297:F297"/>
    <mergeCell ref="A310:Q310"/>
    <mergeCell ref="B313:F313"/>
    <mergeCell ref="A250:Q250"/>
    <mergeCell ref="B253:F253"/>
    <mergeCell ref="B264:F264"/>
    <mergeCell ref="A272:Q272"/>
    <mergeCell ref="B275:F275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sqref="A1:R1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9.85546875" customWidth="1"/>
    <col min="6" max="6" width="9.5703125" customWidth="1"/>
    <col min="7" max="7" width="10.7109375" customWidth="1"/>
    <col min="8" max="8" width="7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9.85546875" customWidth="1"/>
    <col min="17" max="17" width="13.140625" customWidth="1"/>
    <col min="18" max="18" width="7.42578125" customWidth="1"/>
    <col min="19" max="32" width="8.7109375" customWidth="1"/>
  </cols>
  <sheetData>
    <row r="1" spans="1:32" ht="15.75">
      <c r="A1" s="317" t="s">
        <v>442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32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108</v>
      </c>
      <c r="F2" s="4" t="s">
        <v>109</v>
      </c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SUM(#REF!+O38+#REF!+#REF!+#REF!+#REF!+#REF!+O142+#REF!+#REF!+#REF!+#REF!+#REF!+#REF!+#REF!+#REF!+#REF!+#REF!+#REF!+#REF!+O283+O298)</f>
        <v>#REF!</v>
      </c>
    </row>
    <row r="3" spans="1:32">
      <c r="A3" s="10"/>
      <c r="B3" s="12">
        <v>12350</v>
      </c>
      <c r="C3" s="10"/>
      <c r="D3" s="10"/>
      <c r="E3" s="10"/>
      <c r="F3" s="10"/>
      <c r="G3" s="13"/>
      <c r="H3" s="10"/>
      <c r="I3" s="10"/>
      <c r="J3" s="14" t="s">
        <v>15</v>
      </c>
      <c r="K3" s="10"/>
      <c r="L3" s="10" t="s">
        <v>443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29"/>
      <c r="B4" s="314" t="s">
        <v>102</v>
      </c>
      <c r="C4" s="315"/>
      <c r="D4" s="315"/>
      <c r="E4" s="315"/>
      <c r="F4" s="316"/>
      <c r="G4" s="13"/>
      <c r="H4" s="10"/>
      <c r="I4" s="10"/>
      <c r="J4" s="19"/>
      <c r="K4" s="10"/>
      <c r="L4" s="12"/>
      <c r="M4" s="12"/>
      <c r="N4" s="12"/>
      <c r="O4" s="10"/>
      <c r="P4" s="10"/>
      <c r="Q4" s="10"/>
      <c r="R4" s="10"/>
    </row>
    <row r="5" spans="1:32">
      <c r="A5" s="10">
        <v>1</v>
      </c>
      <c r="B5" s="29" t="s">
        <v>214</v>
      </c>
      <c r="C5" s="21">
        <v>1000</v>
      </c>
      <c r="D5" s="21"/>
      <c r="E5" s="22"/>
      <c r="F5" s="22"/>
      <c r="G5" s="23"/>
      <c r="H5" s="24"/>
      <c r="I5" s="24">
        <v>3000</v>
      </c>
      <c r="J5" s="41"/>
      <c r="K5" s="10"/>
      <c r="L5" s="10"/>
      <c r="M5" s="10"/>
      <c r="N5" s="10"/>
      <c r="O5" s="10">
        <v>4000</v>
      </c>
      <c r="P5" s="10">
        <v>3000</v>
      </c>
      <c r="Q5" s="10" t="s">
        <v>444</v>
      </c>
      <c r="R5" s="10"/>
    </row>
    <row r="6" spans="1:32">
      <c r="A6" s="10">
        <v>2</v>
      </c>
      <c r="B6" s="27" t="s">
        <v>445</v>
      </c>
      <c r="C6" s="21"/>
      <c r="D6" s="10"/>
      <c r="E6" s="10"/>
      <c r="F6" s="41"/>
      <c r="G6" s="13">
        <v>1400</v>
      </c>
      <c r="H6" s="10"/>
      <c r="I6" s="10">
        <v>3000</v>
      </c>
      <c r="J6" s="68">
        <v>1100</v>
      </c>
      <c r="K6" s="10"/>
      <c r="L6" s="10">
        <v>850</v>
      </c>
      <c r="M6" s="10"/>
      <c r="N6" s="121"/>
      <c r="O6" s="10">
        <v>6350</v>
      </c>
      <c r="P6" s="16">
        <v>30000</v>
      </c>
      <c r="Q6" s="16" t="s">
        <v>104</v>
      </c>
      <c r="R6" s="10"/>
    </row>
    <row r="7" spans="1:32">
      <c r="A7" s="10">
        <v>3</v>
      </c>
      <c r="B7" s="10" t="s">
        <v>446</v>
      </c>
      <c r="C7" s="10">
        <v>1000</v>
      </c>
      <c r="D7" s="10"/>
      <c r="E7" s="10"/>
      <c r="F7" s="41"/>
      <c r="G7" s="13">
        <v>400</v>
      </c>
      <c r="H7" s="10"/>
      <c r="I7" s="10">
        <v>3000</v>
      </c>
      <c r="J7" s="41"/>
      <c r="K7" s="10"/>
      <c r="L7" s="10"/>
      <c r="M7" s="10"/>
      <c r="N7" s="121"/>
      <c r="O7" s="10">
        <v>4400</v>
      </c>
      <c r="P7" s="29"/>
      <c r="Q7" s="10"/>
      <c r="R7" s="29"/>
    </row>
    <row r="8" spans="1:32">
      <c r="A8" s="10">
        <v>4</v>
      </c>
      <c r="B8" s="29" t="s">
        <v>447</v>
      </c>
      <c r="C8" s="29"/>
      <c r="D8" s="29"/>
      <c r="E8" s="29"/>
      <c r="F8" s="29"/>
      <c r="G8" s="77">
        <v>400</v>
      </c>
      <c r="H8" s="29"/>
      <c r="I8" s="29"/>
      <c r="J8" s="68"/>
      <c r="K8" s="29"/>
      <c r="L8" s="29"/>
      <c r="M8" s="30"/>
      <c r="N8" s="30"/>
      <c r="O8" s="29">
        <v>400</v>
      </c>
      <c r="P8" s="29"/>
      <c r="Q8" s="10"/>
      <c r="R8" s="29"/>
    </row>
    <row r="9" spans="1:32">
      <c r="A9" s="10">
        <v>5</v>
      </c>
      <c r="B9" s="29" t="s">
        <v>67</v>
      </c>
      <c r="C9" s="29"/>
      <c r="D9" s="29"/>
      <c r="E9" s="29"/>
      <c r="F9" s="29"/>
      <c r="G9" s="77"/>
      <c r="H9" s="29"/>
      <c r="I9" s="29"/>
      <c r="J9" s="68">
        <v>1000</v>
      </c>
      <c r="K9" s="29"/>
      <c r="L9" s="29"/>
      <c r="M9" s="29"/>
      <c r="N9" s="30"/>
      <c r="O9" s="29">
        <v>1000</v>
      </c>
      <c r="P9" s="29"/>
      <c r="Q9" s="10"/>
      <c r="R9" s="29"/>
    </row>
    <row r="10" spans="1:32">
      <c r="A10" s="29">
        <v>6</v>
      </c>
      <c r="B10" s="29" t="s">
        <v>448</v>
      </c>
      <c r="C10" s="29">
        <v>2000</v>
      </c>
      <c r="D10" s="29"/>
      <c r="E10" s="29"/>
      <c r="F10" s="29"/>
      <c r="G10" s="77"/>
      <c r="H10" s="29"/>
      <c r="I10" s="29">
        <v>3000</v>
      </c>
      <c r="J10" s="68"/>
      <c r="K10" s="29"/>
      <c r="L10" s="29"/>
      <c r="M10" s="29"/>
      <c r="N10" s="30"/>
      <c r="O10" s="29">
        <v>5000</v>
      </c>
      <c r="P10" s="29"/>
      <c r="Q10" s="10"/>
      <c r="R10" s="29"/>
    </row>
    <row r="11" spans="1:32">
      <c r="A11" s="29">
        <v>7</v>
      </c>
      <c r="B11" s="29" t="s">
        <v>449</v>
      </c>
      <c r="C11" s="29">
        <v>1000</v>
      </c>
      <c r="D11" s="29"/>
      <c r="E11" s="29"/>
      <c r="F11" s="29"/>
      <c r="G11" s="77">
        <v>400</v>
      </c>
      <c r="H11" s="29"/>
      <c r="I11" s="29"/>
      <c r="J11" s="68"/>
      <c r="K11" s="29"/>
      <c r="L11" s="29"/>
      <c r="M11" s="29"/>
      <c r="N11" s="30"/>
      <c r="O11" s="29">
        <v>1400</v>
      </c>
      <c r="P11" s="29"/>
      <c r="Q11" s="10"/>
      <c r="R11" s="29"/>
    </row>
    <row r="12" spans="1:32">
      <c r="A12" s="29">
        <v>8</v>
      </c>
      <c r="B12" s="29" t="s">
        <v>450</v>
      </c>
      <c r="C12" s="29"/>
      <c r="D12" s="29"/>
      <c r="E12" s="29"/>
      <c r="F12" s="29"/>
      <c r="G12" s="77">
        <v>1350</v>
      </c>
      <c r="H12" s="29"/>
      <c r="I12" s="29"/>
      <c r="J12" s="68"/>
      <c r="K12" s="29"/>
      <c r="L12" s="29"/>
      <c r="M12" s="29"/>
      <c r="N12" s="30"/>
      <c r="O12" s="29">
        <v>1350</v>
      </c>
      <c r="P12" s="29"/>
      <c r="Q12" s="10"/>
      <c r="R12" s="29"/>
    </row>
    <row r="13" spans="1:32">
      <c r="A13" s="29">
        <v>9</v>
      </c>
      <c r="B13" s="29" t="s">
        <v>44</v>
      </c>
      <c r="C13" s="29">
        <v>2000</v>
      </c>
      <c r="D13" s="29"/>
      <c r="E13" s="29"/>
      <c r="F13" s="29"/>
      <c r="G13" s="77"/>
      <c r="H13" s="29"/>
      <c r="I13" s="29">
        <v>3000</v>
      </c>
      <c r="J13" s="68"/>
      <c r="K13" s="29"/>
      <c r="L13" s="29"/>
      <c r="M13" s="29"/>
      <c r="N13" s="30"/>
      <c r="O13" s="29">
        <v>5000</v>
      </c>
      <c r="P13" s="29"/>
      <c r="Q13" s="10"/>
      <c r="R13" s="29"/>
    </row>
    <row r="14" spans="1:32">
      <c r="A14" s="29"/>
      <c r="B14" s="29"/>
      <c r="C14" s="29"/>
      <c r="D14" s="29"/>
      <c r="E14" s="29"/>
      <c r="F14" s="29"/>
      <c r="G14" s="77"/>
      <c r="H14" s="29"/>
      <c r="I14" s="29"/>
      <c r="J14" s="68"/>
      <c r="K14" s="29"/>
      <c r="L14" s="29"/>
      <c r="M14" s="29"/>
      <c r="N14" s="30"/>
      <c r="O14" s="29"/>
      <c r="P14" s="29"/>
      <c r="Q14" s="10"/>
      <c r="R14" s="29"/>
    </row>
    <row r="15" spans="1:32">
      <c r="A15" s="29"/>
      <c r="B15" s="29"/>
      <c r="C15" s="29"/>
      <c r="D15" s="29"/>
      <c r="E15" s="29"/>
      <c r="F15" s="29"/>
      <c r="G15" s="77"/>
      <c r="H15" s="29"/>
      <c r="I15" s="29"/>
      <c r="J15" s="68"/>
      <c r="K15" s="29"/>
      <c r="L15" s="29"/>
      <c r="M15" s="29"/>
      <c r="N15" s="29"/>
      <c r="O15" s="29"/>
      <c r="P15" s="29"/>
      <c r="Q15" s="10"/>
      <c r="R15" s="29"/>
    </row>
    <row r="16" spans="1:32">
      <c r="A16" s="31"/>
      <c r="B16" s="32"/>
      <c r="C16" s="32">
        <f t="shared" ref="C16:E16" si="0">SUM(C3:C15)</f>
        <v>7000</v>
      </c>
      <c r="D16" s="33">
        <f t="shared" si="0"/>
        <v>0</v>
      </c>
      <c r="E16" s="33">
        <f t="shared" si="0"/>
        <v>0</v>
      </c>
      <c r="F16" s="33"/>
      <c r="G16" s="34">
        <f>SUM(G3:G15)</f>
        <v>3950</v>
      </c>
      <c r="H16" s="33"/>
      <c r="I16" s="33">
        <f t="shared" ref="I16:J16" si="1">SUM(I3:I15)</f>
        <v>15000</v>
      </c>
      <c r="J16" s="35">
        <f t="shared" si="1"/>
        <v>2100</v>
      </c>
      <c r="K16" s="36"/>
      <c r="L16" s="33">
        <f>SUM(L3:L15)</f>
        <v>850</v>
      </c>
      <c r="M16" s="37"/>
      <c r="N16" s="33"/>
      <c r="O16" s="33">
        <f t="shared" ref="O16:P16" si="2">SUM(O5:O15)</f>
        <v>28900</v>
      </c>
      <c r="P16" s="38">
        <f t="shared" si="2"/>
        <v>33000</v>
      </c>
      <c r="Q16" s="39">
        <f>B3-P16+O16</f>
        <v>8250</v>
      </c>
      <c r="R16" s="199"/>
    </row>
    <row r="17" spans="1:32">
      <c r="A17" s="29"/>
      <c r="B17" s="111"/>
      <c r="C17" s="29"/>
      <c r="D17" s="29"/>
      <c r="E17" s="74"/>
      <c r="F17" s="29"/>
      <c r="G17" s="74"/>
      <c r="H17" s="29"/>
      <c r="I17" s="29"/>
      <c r="J17" s="74"/>
      <c r="K17" s="74"/>
      <c r="L17" s="314"/>
      <c r="M17" s="315"/>
      <c r="N17" s="315"/>
      <c r="O17" s="315"/>
      <c r="P17" s="316"/>
      <c r="Q17" s="29"/>
      <c r="R17" s="67"/>
    </row>
    <row r="18" spans="1:32">
      <c r="A18" s="10"/>
      <c r="B18" s="314" t="s">
        <v>451</v>
      </c>
      <c r="C18" s="315"/>
      <c r="D18" s="315"/>
      <c r="E18" s="315"/>
      <c r="F18" s="316"/>
      <c r="G18" s="13"/>
      <c r="H18" s="10"/>
      <c r="I18" s="10"/>
      <c r="J18" s="19"/>
      <c r="K18" s="41"/>
      <c r="L18" s="10"/>
      <c r="M18" s="54"/>
      <c r="N18" s="10"/>
      <c r="O18" s="10"/>
      <c r="P18" s="10"/>
      <c r="Q18" s="15"/>
      <c r="R18" s="10"/>
    </row>
    <row r="19" spans="1:32">
      <c r="A19" s="10">
        <v>1</v>
      </c>
      <c r="B19" s="29" t="s">
        <v>452</v>
      </c>
      <c r="C19" s="29"/>
      <c r="D19" s="29"/>
      <c r="E19" s="29">
        <v>1000</v>
      </c>
      <c r="F19" s="29"/>
      <c r="G19" s="66"/>
      <c r="H19" s="29"/>
      <c r="I19" s="29"/>
      <c r="J19" s="74"/>
      <c r="K19" s="74"/>
      <c r="L19" s="29"/>
      <c r="M19" s="29"/>
      <c r="N19" s="30"/>
      <c r="O19" s="29">
        <v>1000</v>
      </c>
      <c r="P19" s="29"/>
      <c r="Q19" s="63"/>
      <c r="R19" s="10"/>
    </row>
    <row r="20" spans="1:32">
      <c r="A20" s="16">
        <v>2</v>
      </c>
      <c r="B20" s="29"/>
      <c r="C20" s="29"/>
      <c r="D20" s="29"/>
      <c r="E20" s="29"/>
      <c r="F20" s="29"/>
      <c r="G20" s="66"/>
      <c r="H20" s="29"/>
      <c r="I20" s="29"/>
      <c r="J20" s="74"/>
      <c r="K20" s="74"/>
      <c r="L20" s="29"/>
      <c r="M20" s="29"/>
      <c r="N20" s="30"/>
      <c r="O20" s="29"/>
      <c r="P20" s="29"/>
      <c r="Q20" s="63"/>
      <c r="R20" s="10"/>
    </row>
    <row r="21" spans="1:32" ht="15.75" customHeight="1">
      <c r="A21" s="31"/>
      <c r="B21" s="33"/>
      <c r="C21" s="33"/>
      <c r="D21" s="33"/>
      <c r="E21" s="33">
        <f>SUM(E19:E20)</f>
        <v>1000</v>
      </c>
      <c r="F21" s="33"/>
      <c r="G21" s="34">
        <f>SUM(G19:G20)</f>
        <v>0</v>
      </c>
      <c r="H21" s="33"/>
      <c r="I21" s="33">
        <f t="shared" ref="I21:L21" si="3">SUM(I19:I20)</f>
        <v>0</v>
      </c>
      <c r="J21" s="100">
        <f t="shared" si="3"/>
        <v>0</v>
      </c>
      <c r="K21" s="100">
        <f t="shared" si="3"/>
        <v>0</v>
      </c>
      <c r="L21" s="33">
        <f t="shared" si="3"/>
        <v>0</v>
      </c>
      <c r="M21" s="33"/>
      <c r="N21" s="33"/>
      <c r="O21" s="33">
        <f t="shared" ref="O21:P21" si="4">SUM(O19:O20)</f>
        <v>1000</v>
      </c>
      <c r="P21" s="33">
        <f t="shared" si="4"/>
        <v>0</v>
      </c>
      <c r="Q21" s="51">
        <v>9250</v>
      </c>
      <c r="R21" s="10"/>
    </row>
    <row r="22" spans="1:32" ht="15.75" customHeight="1">
      <c r="A22" s="317" t="s">
        <v>453</v>
      </c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9"/>
      <c r="P22" s="1"/>
    </row>
    <row r="23" spans="1:32" ht="15.75" customHeight="1">
      <c r="A23" s="2" t="s">
        <v>1</v>
      </c>
      <c r="B23" s="3" t="s">
        <v>2</v>
      </c>
      <c r="C23" s="3" t="s">
        <v>3</v>
      </c>
      <c r="D23" s="3" t="s">
        <v>4</v>
      </c>
      <c r="E23" s="3" t="s">
        <v>108</v>
      </c>
      <c r="F23" s="4" t="s">
        <v>109</v>
      </c>
      <c r="G23" s="5" t="s">
        <v>5</v>
      </c>
      <c r="H23" s="6" t="s">
        <v>6</v>
      </c>
      <c r="I23" s="3" t="s">
        <v>7</v>
      </c>
      <c r="J23" s="3" t="s">
        <v>8</v>
      </c>
      <c r="K23" s="3" t="s">
        <v>8</v>
      </c>
      <c r="L23" s="3" t="s">
        <v>9</v>
      </c>
      <c r="M23" s="3" t="s">
        <v>10</v>
      </c>
      <c r="N23" s="3"/>
      <c r="O23" s="7" t="s">
        <v>11</v>
      </c>
      <c r="P23" s="8" t="s">
        <v>12</v>
      </c>
      <c r="Q23" s="40" t="s">
        <v>13</v>
      </c>
      <c r="R23" s="10" t="s">
        <v>14</v>
      </c>
    </row>
    <row r="24" spans="1:32" ht="15.75" customHeight="1">
      <c r="A24" s="10"/>
      <c r="B24" s="12">
        <v>9250</v>
      </c>
      <c r="C24" s="10"/>
      <c r="D24" s="10"/>
      <c r="E24" s="10"/>
      <c r="F24" s="10"/>
      <c r="G24" s="10"/>
      <c r="H24" s="10"/>
      <c r="I24" s="10"/>
      <c r="J24" s="14" t="s">
        <v>15</v>
      </c>
      <c r="K24" s="41"/>
      <c r="L24" s="10" t="s">
        <v>454</v>
      </c>
      <c r="M24" s="314" t="s">
        <v>455</v>
      </c>
      <c r="N24" s="315"/>
      <c r="O24" s="315"/>
      <c r="P24" s="315"/>
      <c r="Q24" s="316"/>
      <c r="R24" s="10"/>
    </row>
    <row r="25" spans="1:32" ht="15.75" customHeight="1">
      <c r="A25" s="10"/>
      <c r="B25" s="314" t="s">
        <v>102</v>
      </c>
      <c r="C25" s="315"/>
      <c r="D25" s="315"/>
      <c r="E25" s="315"/>
      <c r="F25" s="316"/>
      <c r="G25" s="10"/>
      <c r="H25" s="10"/>
      <c r="I25" s="10"/>
      <c r="J25" s="41"/>
      <c r="K25" s="10"/>
      <c r="L25" s="10"/>
      <c r="M25" s="10"/>
      <c r="N25" s="10"/>
      <c r="O25" s="10"/>
      <c r="P25" s="10"/>
      <c r="Q25" s="15"/>
      <c r="R25" s="10"/>
    </row>
    <row r="26" spans="1:32" ht="15.75" customHeight="1">
      <c r="A26" s="10"/>
      <c r="B26" s="42"/>
      <c r="C26" s="43"/>
      <c r="D26" s="43"/>
      <c r="E26" s="43"/>
      <c r="F26" s="44"/>
      <c r="G26" s="13"/>
      <c r="H26" s="10"/>
      <c r="I26" s="10"/>
      <c r="J26" s="45"/>
      <c r="K26" s="10"/>
      <c r="L26" s="10"/>
      <c r="M26" s="12"/>
      <c r="N26" s="12"/>
      <c r="O26" s="10"/>
      <c r="P26" s="10"/>
      <c r="Q26" s="10"/>
      <c r="R26" s="10"/>
    </row>
    <row r="27" spans="1:32" ht="15.75" customHeight="1">
      <c r="A27" s="10">
        <v>1</v>
      </c>
      <c r="B27" s="10" t="s">
        <v>446</v>
      </c>
      <c r="C27" s="10"/>
      <c r="D27" s="10"/>
      <c r="E27" s="10"/>
      <c r="F27" s="41"/>
      <c r="G27" s="13">
        <v>1400</v>
      </c>
      <c r="H27" s="10"/>
      <c r="I27" s="10">
        <v>3000</v>
      </c>
      <c r="J27" s="41"/>
      <c r="K27" s="10"/>
      <c r="L27" s="10"/>
      <c r="M27" s="10"/>
      <c r="N27" s="121"/>
      <c r="O27" s="10">
        <v>4400</v>
      </c>
      <c r="P27" s="10">
        <v>1000</v>
      </c>
      <c r="Q27" s="10" t="s">
        <v>456</v>
      </c>
      <c r="R27" s="10"/>
    </row>
    <row r="28" spans="1:32" ht="15.75" customHeight="1">
      <c r="A28" s="10">
        <v>2</v>
      </c>
      <c r="B28" s="29" t="s">
        <v>67</v>
      </c>
      <c r="C28" s="29"/>
      <c r="D28" s="29"/>
      <c r="E28" s="29"/>
      <c r="F28" s="29"/>
      <c r="G28" s="77"/>
      <c r="H28" s="29"/>
      <c r="I28" s="29"/>
      <c r="J28" s="68">
        <v>1000</v>
      </c>
      <c r="K28" s="29"/>
      <c r="L28" s="29"/>
      <c r="M28" s="29"/>
      <c r="N28" s="30"/>
      <c r="O28" s="29">
        <v>1000</v>
      </c>
      <c r="P28" s="10"/>
      <c r="Q28" s="10"/>
      <c r="R28" s="10"/>
    </row>
    <row r="29" spans="1:32" ht="15.75" customHeight="1">
      <c r="A29" s="10">
        <v>3</v>
      </c>
      <c r="B29" s="10" t="s">
        <v>457</v>
      </c>
      <c r="C29" s="10"/>
      <c r="D29" s="10"/>
      <c r="E29" s="10"/>
      <c r="F29" s="10"/>
      <c r="G29" s="13">
        <v>1000</v>
      </c>
      <c r="H29" s="10"/>
      <c r="I29" s="10">
        <v>3000</v>
      </c>
      <c r="J29" s="41"/>
      <c r="K29" s="10"/>
      <c r="L29" s="10"/>
      <c r="M29" s="10"/>
      <c r="N29" s="121"/>
      <c r="O29" s="10">
        <v>4000</v>
      </c>
      <c r="P29" s="10"/>
      <c r="Q29" s="10"/>
      <c r="R29" s="10"/>
    </row>
    <row r="30" spans="1:32" ht="15.75" customHeight="1">
      <c r="A30" s="10">
        <v>4</v>
      </c>
      <c r="B30" s="16" t="s">
        <v>445</v>
      </c>
      <c r="C30" s="90"/>
      <c r="D30" s="29"/>
      <c r="E30" s="29"/>
      <c r="F30" s="66"/>
      <c r="G30" s="66">
        <v>400</v>
      </c>
      <c r="H30" s="29"/>
      <c r="I30" s="29"/>
      <c r="J30" s="64">
        <v>1100</v>
      </c>
      <c r="K30" s="127"/>
      <c r="L30" s="10">
        <v>850</v>
      </c>
      <c r="M30" s="10"/>
      <c r="N30" s="54"/>
      <c r="O30" s="24">
        <v>2350</v>
      </c>
      <c r="P30" s="10"/>
      <c r="Q30" s="10"/>
      <c r="R30" s="10"/>
    </row>
    <row r="31" spans="1:32" ht="15.75" customHeight="1">
      <c r="A31" s="10">
        <v>5</v>
      </c>
      <c r="B31" s="29" t="s">
        <v>448</v>
      </c>
      <c r="C31" s="29"/>
      <c r="D31" s="29"/>
      <c r="E31" s="29"/>
      <c r="F31" s="29"/>
      <c r="G31" s="77">
        <v>1000</v>
      </c>
      <c r="H31" s="29"/>
      <c r="I31" s="29">
        <v>3000</v>
      </c>
      <c r="J31" s="68"/>
      <c r="K31" s="29"/>
      <c r="L31" s="29"/>
      <c r="M31" s="29"/>
      <c r="N31" s="30"/>
      <c r="O31" s="29">
        <v>4000</v>
      </c>
      <c r="P31" s="10"/>
      <c r="Q31" s="10"/>
      <c r="R31" s="16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customHeight="1">
      <c r="A32" s="10">
        <v>6</v>
      </c>
      <c r="B32" s="29" t="s">
        <v>447</v>
      </c>
      <c r="C32" s="29"/>
      <c r="D32" s="29"/>
      <c r="E32" s="29"/>
      <c r="F32" s="29"/>
      <c r="G32" s="77">
        <v>400</v>
      </c>
      <c r="H32" s="29"/>
      <c r="I32" s="29"/>
      <c r="J32" s="68"/>
      <c r="K32" s="29"/>
      <c r="L32" s="29"/>
      <c r="M32" s="30"/>
      <c r="N32" s="30"/>
      <c r="O32" s="29">
        <v>400</v>
      </c>
      <c r="P32" s="10"/>
      <c r="Q32" s="10"/>
      <c r="R32" s="16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>
      <c r="A33" s="29">
        <v>7</v>
      </c>
      <c r="B33" s="29" t="s">
        <v>458</v>
      </c>
      <c r="C33" s="29"/>
      <c r="D33" s="29"/>
      <c r="E33" s="29"/>
      <c r="F33" s="29"/>
      <c r="G33" s="66">
        <v>400</v>
      </c>
      <c r="H33" s="29"/>
      <c r="I33" s="29"/>
      <c r="J33" s="74">
        <v>1000</v>
      </c>
      <c r="K33" s="79"/>
      <c r="L33" s="29">
        <v>700</v>
      </c>
      <c r="M33" s="29"/>
      <c r="N33" s="30"/>
      <c r="O33" s="29">
        <v>2100</v>
      </c>
      <c r="P33" s="29"/>
      <c r="Q33" s="63"/>
      <c r="R33" s="16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customHeight="1">
      <c r="A34" s="29">
        <v>8</v>
      </c>
      <c r="B34" s="29" t="s">
        <v>459</v>
      </c>
      <c r="C34" s="29"/>
      <c r="D34" s="29"/>
      <c r="E34" s="29"/>
      <c r="F34" s="29"/>
      <c r="G34" s="66">
        <v>1400</v>
      </c>
      <c r="H34" s="29"/>
      <c r="I34" s="29">
        <v>3000</v>
      </c>
      <c r="J34" s="74">
        <v>1000</v>
      </c>
      <c r="K34" s="79"/>
      <c r="L34" s="29"/>
      <c r="M34" s="29"/>
      <c r="N34" s="30"/>
      <c r="O34" s="29">
        <v>5400</v>
      </c>
      <c r="P34" s="29"/>
      <c r="Q34" s="63"/>
      <c r="R34" s="16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>
      <c r="A35" s="29">
        <v>9</v>
      </c>
      <c r="B35" s="29" t="s">
        <v>449</v>
      </c>
      <c r="C35" s="29"/>
      <c r="D35" s="29"/>
      <c r="E35" s="29"/>
      <c r="F35" s="29"/>
      <c r="G35" s="77">
        <v>400</v>
      </c>
      <c r="H35" s="29"/>
      <c r="I35" s="29"/>
      <c r="J35" s="68"/>
      <c r="K35" s="29"/>
      <c r="L35" s="29"/>
      <c r="M35" s="29"/>
      <c r="N35" s="30"/>
      <c r="O35" s="29">
        <v>400</v>
      </c>
      <c r="P35" s="29"/>
      <c r="Q35" s="63"/>
      <c r="R35" s="16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customHeight="1">
      <c r="A36" s="29"/>
      <c r="B36" s="29"/>
      <c r="C36" s="90"/>
      <c r="D36" s="90"/>
      <c r="E36" s="29"/>
      <c r="F36" s="89"/>
      <c r="G36" s="77"/>
      <c r="H36" s="29"/>
      <c r="I36" s="29"/>
      <c r="J36" s="87"/>
      <c r="K36" s="29"/>
      <c r="L36" s="29"/>
      <c r="M36" s="29"/>
      <c r="N36" s="30"/>
      <c r="O36" s="29"/>
      <c r="P36" s="97"/>
      <c r="Q36" s="125"/>
      <c r="R36" s="1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>
      <c r="A37" s="29"/>
      <c r="B37" s="29"/>
      <c r="C37" s="90"/>
      <c r="D37" s="90"/>
      <c r="E37" s="29"/>
      <c r="F37" s="89"/>
      <c r="G37" s="77"/>
      <c r="H37" s="29"/>
      <c r="I37" s="29"/>
      <c r="J37" s="87"/>
      <c r="K37" s="29"/>
      <c r="L37" s="29"/>
      <c r="M37" s="29"/>
      <c r="N37" s="29"/>
      <c r="O37" s="29"/>
      <c r="P37" s="29"/>
      <c r="Q37" s="63"/>
      <c r="R37" s="10"/>
    </row>
    <row r="38" spans="1:32" ht="15.75" customHeight="1">
      <c r="A38" s="31"/>
      <c r="B38" s="33"/>
      <c r="C38" s="48">
        <f t="shared" ref="C38:D38" si="5">SUM(C27:C37)</f>
        <v>0</v>
      </c>
      <c r="D38" s="48">
        <f t="shared" si="5"/>
        <v>0</v>
      </c>
      <c r="E38" s="33"/>
      <c r="F38" s="49">
        <f t="shared" ref="F38:G38" si="6">SUM(F27:F37)</f>
        <v>0</v>
      </c>
      <c r="G38" s="34">
        <f t="shared" si="6"/>
        <v>6400</v>
      </c>
      <c r="H38" s="33"/>
      <c r="I38" s="33">
        <f t="shared" ref="I38:J38" si="7">SUM(I26:I37)</f>
        <v>12000</v>
      </c>
      <c r="J38" s="50">
        <f t="shared" si="7"/>
        <v>4100</v>
      </c>
      <c r="K38" s="33"/>
      <c r="L38" s="33">
        <f t="shared" ref="L38:M38" si="8">SUM(L27:L37)</f>
        <v>1550</v>
      </c>
      <c r="M38" s="33">
        <f t="shared" si="8"/>
        <v>0</v>
      </c>
      <c r="N38" s="33"/>
      <c r="O38" s="33">
        <f>SUM(O26:O37)</f>
        <v>24050</v>
      </c>
      <c r="P38" s="33">
        <f>SUM(P27:P37)</f>
        <v>1000</v>
      </c>
      <c r="Q38" s="51">
        <f>B24-P38+O38</f>
        <v>32300</v>
      </c>
      <c r="R38" s="12"/>
    </row>
    <row r="39" spans="1:32" ht="15.75" customHeight="1">
      <c r="A39" s="317" t="s">
        <v>460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9"/>
      <c r="P39" s="1"/>
    </row>
    <row r="40" spans="1:32" ht="15.75" customHeight="1">
      <c r="A40" s="2" t="s">
        <v>1</v>
      </c>
      <c r="B40" s="3" t="s">
        <v>2</v>
      </c>
      <c r="C40" s="3" t="s">
        <v>3</v>
      </c>
      <c r="D40" s="3" t="s">
        <v>4</v>
      </c>
      <c r="E40" s="3" t="s">
        <v>108</v>
      </c>
      <c r="F40" s="4" t="s">
        <v>109</v>
      </c>
      <c r="G40" s="5" t="s">
        <v>5</v>
      </c>
      <c r="H40" s="6" t="s">
        <v>6</v>
      </c>
      <c r="I40" s="3" t="s">
        <v>7</v>
      </c>
      <c r="J40" s="3" t="s">
        <v>8</v>
      </c>
      <c r="K40" s="3" t="s">
        <v>8</v>
      </c>
      <c r="L40" s="3" t="s">
        <v>9</v>
      </c>
      <c r="M40" s="3" t="s">
        <v>10</v>
      </c>
      <c r="N40" s="3"/>
      <c r="O40" s="7" t="s">
        <v>11</v>
      </c>
      <c r="P40" s="8" t="s">
        <v>12</v>
      </c>
      <c r="Q40" s="40" t="s">
        <v>13</v>
      </c>
      <c r="R40" s="10" t="s">
        <v>14</v>
      </c>
    </row>
    <row r="41" spans="1:32" ht="15.75" customHeight="1">
      <c r="A41" s="10"/>
      <c r="B41" s="51">
        <v>32300</v>
      </c>
      <c r="C41" s="10"/>
      <c r="D41" s="10"/>
      <c r="E41" s="10"/>
      <c r="F41" s="10"/>
      <c r="G41" s="13"/>
      <c r="H41" s="10"/>
      <c r="I41" s="10"/>
      <c r="J41" s="14" t="s">
        <v>15</v>
      </c>
      <c r="K41" s="52"/>
      <c r="L41" s="10" t="s">
        <v>454</v>
      </c>
      <c r="M41" s="10"/>
      <c r="N41" s="320"/>
      <c r="O41" s="315"/>
      <c r="P41" s="315"/>
      <c r="Q41" s="315"/>
      <c r="R41" s="316"/>
    </row>
    <row r="42" spans="1:32" ht="15.75" customHeight="1">
      <c r="A42" s="10"/>
      <c r="B42" s="314" t="s">
        <v>102</v>
      </c>
      <c r="C42" s="315"/>
      <c r="D42" s="315"/>
      <c r="E42" s="315"/>
      <c r="F42" s="316"/>
      <c r="G42" s="13"/>
      <c r="H42" s="10"/>
      <c r="I42" s="10"/>
      <c r="J42" s="53"/>
      <c r="K42" s="10"/>
      <c r="L42" s="10"/>
      <c r="M42" s="10"/>
      <c r="N42" s="10"/>
      <c r="O42" s="10"/>
      <c r="P42" s="10"/>
      <c r="Q42" s="15"/>
      <c r="R42" s="10"/>
    </row>
    <row r="43" spans="1:32" ht="15.75" customHeight="1">
      <c r="A43" s="16">
        <v>1</v>
      </c>
      <c r="B43" s="29" t="s">
        <v>67</v>
      </c>
      <c r="C43" s="29"/>
      <c r="D43" s="29"/>
      <c r="E43" s="29"/>
      <c r="F43" s="29"/>
      <c r="G43" s="77"/>
      <c r="H43" s="29"/>
      <c r="I43" s="29"/>
      <c r="J43" s="68">
        <v>1000</v>
      </c>
      <c r="K43" s="29"/>
      <c r="L43" s="29"/>
      <c r="M43" s="29"/>
      <c r="N43" s="30"/>
      <c r="O43" s="29">
        <v>1000</v>
      </c>
      <c r="P43" s="16">
        <v>29000</v>
      </c>
      <c r="Q43" s="55" t="s">
        <v>104</v>
      </c>
      <c r="R43" s="16"/>
    </row>
    <row r="44" spans="1:32" ht="15.75" customHeight="1">
      <c r="A44" s="10">
        <v>2</v>
      </c>
      <c r="B44" s="27" t="s">
        <v>445</v>
      </c>
      <c r="C44" s="21"/>
      <c r="D44" s="10"/>
      <c r="E44" s="10"/>
      <c r="F44" s="41"/>
      <c r="G44" s="13">
        <v>1400</v>
      </c>
      <c r="H44" s="10"/>
      <c r="I44" s="10">
        <v>3000</v>
      </c>
      <c r="J44" s="68">
        <v>1100</v>
      </c>
      <c r="K44" s="10"/>
      <c r="L44" s="10">
        <v>850</v>
      </c>
      <c r="M44" s="10"/>
      <c r="N44" s="121"/>
      <c r="O44" s="10">
        <v>6350</v>
      </c>
      <c r="P44" s="10">
        <v>1500</v>
      </c>
      <c r="Q44" s="55" t="s">
        <v>461</v>
      </c>
      <c r="R44" s="10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>
      <c r="A45" s="29">
        <v>3</v>
      </c>
      <c r="B45" s="29" t="s">
        <v>459</v>
      </c>
      <c r="C45" s="29"/>
      <c r="D45" s="29"/>
      <c r="E45" s="29"/>
      <c r="F45" s="29"/>
      <c r="G45" s="66">
        <v>1400</v>
      </c>
      <c r="H45" s="29"/>
      <c r="I45" s="29">
        <v>3000</v>
      </c>
      <c r="J45" s="74">
        <v>1000</v>
      </c>
      <c r="K45" s="79"/>
      <c r="L45" s="29"/>
      <c r="M45" s="29"/>
      <c r="N45" s="30"/>
      <c r="O45" s="29">
        <v>5400</v>
      </c>
      <c r="P45" s="29"/>
      <c r="Q45" s="63"/>
      <c r="R45" s="10"/>
    </row>
    <row r="46" spans="1:32" ht="15.75" customHeight="1">
      <c r="A46" s="29">
        <v>4</v>
      </c>
      <c r="B46" s="29" t="s">
        <v>462</v>
      </c>
      <c r="C46" s="21"/>
      <c r="D46" s="21"/>
      <c r="E46" s="22"/>
      <c r="F46" s="22"/>
      <c r="G46" s="23">
        <v>900</v>
      </c>
      <c r="H46" s="24"/>
      <c r="I46" s="24"/>
      <c r="J46" s="25"/>
      <c r="K46" s="24"/>
      <c r="L46" s="24"/>
      <c r="M46" s="29"/>
      <c r="N46" s="54"/>
      <c r="O46" s="10">
        <v>900</v>
      </c>
      <c r="P46" s="16"/>
      <c r="Q46" s="55"/>
      <c r="R46" s="29"/>
    </row>
    <row r="47" spans="1:32" ht="15.75" customHeight="1">
      <c r="A47" s="29">
        <v>5</v>
      </c>
      <c r="B47" s="29" t="s">
        <v>458</v>
      </c>
      <c r="C47" s="29"/>
      <c r="D47" s="29"/>
      <c r="E47" s="29"/>
      <c r="F47" s="29"/>
      <c r="G47" s="66">
        <v>400</v>
      </c>
      <c r="H47" s="29"/>
      <c r="I47" s="29"/>
      <c r="J47" s="74">
        <v>1000</v>
      </c>
      <c r="K47" s="79"/>
      <c r="L47" s="29">
        <v>700</v>
      </c>
      <c r="M47" s="29"/>
      <c r="N47" s="30"/>
      <c r="O47" s="29">
        <v>2100</v>
      </c>
      <c r="P47" s="29"/>
      <c r="Q47" s="63"/>
      <c r="R47" s="29"/>
    </row>
    <row r="48" spans="1:32" ht="15.75" customHeight="1">
      <c r="A48" s="29">
        <v>6</v>
      </c>
      <c r="B48" s="29" t="s">
        <v>447</v>
      </c>
      <c r="C48" s="29"/>
      <c r="D48" s="29"/>
      <c r="E48" s="29"/>
      <c r="F48" s="29"/>
      <c r="G48" s="77">
        <v>400</v>
      </c>
      <c r="H48" s="29"/>
      <c r="I48" s="29"/>
      <c r="J48" s="68"/>
      <c r="K48" s="29"/>
      <c r="L48" s="29"/>
      <c r="M48" s="30"/>
      <c r="N48" s="30"/>
      <c r="O48" s="29">
        <v>400</v>
      </c>
      <c r="P48" s="29"/>
      <c r="Q48" s="63"/>
      <c r="R48" s="29"/>
    </row>
    <row r="49" spans="1:32" ht="15.75" customHeight="1">
      <c r="A49" s="29">
        <v>7</v>
      </c>
      <c r="B49" s="29"/>
      <c r="C49" s="29"/>
      <c r="D49" s="29"/>
      <c r="E49" s="29"/>
      <c r="F49" s="29"/>
      <c r="G49" s="77"/>
      <c r="H49" s="29"/>
      <c r="I49" s="29"/>
      <c r="J49" s="68"/>
      <c r="K49" s="29"/>
      <c r="L49" s="29"/>
      <c r="M49" s="29"/>
      <c r="N49" s="30"/>
      <c r="O49" s="29"/>
      <c r="P49" s="29"/>
      <c r="Q49" s="63"/>
      <c r="R49" s="29"/>
    </row>
    <row r="50" spans="1:32" ht="15.75" customHeight="1">
      <c r="A50" s="29"/>
      <c r="B50" s="29"/>
      <c r="C50" s="10"/>
      <c r="D50" s="10"/>
      <c r="E50" s="10"/>
      <c r="F50" s="41"/>
      <c r="G50" s="75"/>
      <c r="H50" s="10"/>
      <c r="I50" s="10"/>
      <c r="J50" s="41"/>
      <c r="K50" s="10"/>
      <c r="L50" s="10"/>
      <c r="M50" s="10"/>
      <c r="N50" s="121"/>
      <c r="O50" s="10"/>
      <c r="P50" s="29"/>
      <c r="Q50" s="63"/>
      <c r="R50" s="29"/>
    </row>
    <row r="51" spans="1:32" ht="15.75" customHeight="1">
      <c r="A51" s="10"/>
      <c r="B51" s="10"/>
      <c r="C51" s="10"/>
      <c r="D51" s="10"/>
      <c r="E51" s="10"/>
      <c r="F51" s="10"/>
      <c r="G51" s="75"/>
      <c r="H51" s="10"/>
      <c r="I51" s="10"/>
      <c r="J51" s="41"/>
      <c r="K51" s="52"/>
      <c r="L51" s="10"/>
      <c r="M51" s="10"/>
      <c r="N51" s="10"/>
      <c r="O51" s="10"/>
      <c r="P51" s="10"/>
      <c r="Q51" s="10"/>
      <c r="R51" s="29"/>
    </row>
    <row r="52" spans="1:32" ht="15.75" customHeight="1">
      <c r="A52" s="56"/>
      <c r="B52" s="57"/>
      <c r="C52" s="58">
        <f t="shared" ref="C52:D52" si="9">SUM(C43:C51)</f>
        <v>0</v>
      </c>
      <c r="D52" s="33">
        <f t="shared" si="9"/>
        <v>0</v>
      </c>
      <c r="E52" s="33"/>
      <c r="F52" s="33"/>
      <c r="G52" s="49">
        <f>SUM(G43:G51)</f>
        <v>4500</v>
      </c>
      <c r="H52" s="33"/>
      <c r="I52" s="33">
        <f t="shared" ref="I52:M52" si="10">SUM(I43:I51)</f>
        <v>6000</v>
      </c>
      <c r="J52" s="35">
        <f t="shared" si="10"/>
        <v>4100</v>
      </c>
      <c r="K52" s="36">
        <f t="shared" si="10"/>
        <v>0</v>
      </c>
      <c r="L52" s="33">
        <f t="shared" si="10"/>
        <v>1550</v>
      </c>
      <c r="M52" s="33">
        <f t="shared" si="10"/>
        <v>0</v>
      </c>
      <c r="N52" s="33"/>
      <c r="O52" s="33">
        <f t="shared" ref="O52:P52" si="11">SUM(O43:O51)</f>
        <v>16150</v>
      </c>
      <c r="P52" s="33">
        <f t="shared" si="11"/>
        <v>30500</v>
      </c>
      <c r="Q52" s="51">
        <f>B41-P52+O52</f>
        <v>17950</v>
      </c>
      <c r="R52" s="10"/>
      <c r="S52" s="10"/>
      <c r="T52" s="10"/>
    </row>
    <row r="53" spans="1:32" ht="15.75" customHeight="1">
      <c r="A53" s="29"/>
      <c r="B53" s="111">
        <v>17950</v>
      </c>
      <c r="C53" s="29"/>
      <c r="D53" s="29"/>
      <c r="E53" s="74"/>
      <c r="F53" s="29"/>
      <c r="G53" s="74"/>
      <c r="H53" s="29"/>
      <c r="I53" s="29"/>
      <c r="J53" s="74"/>
      <c r="K53" s="74"/>
      <c r="L53" s="314"/>
      <c r="M53" s="315"/>
      <c r="N53" s="315"/>
      <c r="O53" s="315"/>
      <c r="P53" s="316"/>
      <c r="Q53" s="29"/>
      <c r="R53" s="67"/>
      <c r="T53" s="67"/>
    </row>
    <row r="54" spans="1:32" ht="15.75" customHeight="1">
      <c r="A54" s="10"/>
      <c r="B54" s="314" t="s">
        <v>451</v>
      </c>
      <c r="C54" s="315"/>
      <c r="D54" s="315"/>
      <c r="E54" s="315"/>
      <c r="F54" s="316"/>
      <c r="G54" s="13"/>
      <c r="H54" s="10"/>
      <c r="I54" s="10"/>
      <c r="J54" s="19"/>
      <c r="K54" s="41"/>
      <c r="L54" s="10"/>
      <c r="M54" s="54"/>
      <c r="N54" s="10"/>
      <c r="O54" s="10"/>
      <c r="P54" s="10"/>
      <c r="Q54" s="15"/>
      <c r="R54" s="10"/>
      <c r="T54" s="67"/>
    </row>
    <row r="55" spans="1:32" ht="15.75" customHeight="1">
      <c r="A55" s="10">
        <v>1</v>
      </c>
      <c r="B55" s="29" t="s">
        <v>463</v>
      </c>
      <c r="C55" s="29"/>
      <c r="D55" s="29"/>
      <c r="E55" s="29">
        <v>1000</v>
      </c>
      <c r="F55" s="29"/>
      <c r="G55" s="66"/>
      <c r="H55" s="29"/>
      <c r="I55" s="29"/>
      <c r="J55" s="74"/>
      <c r="K55" s="74"/>
      <c r="L55" s="29"/>
      <c r="M55" s="29"/>
      <c r="N55" s="30"/>
      <c r="O55" s="29">
        <v>1000</v>
      </c>
      <c r="P55" s="29"/>
      <c r="Q55" s="63"/>
      <c r="R55" s="10"/>
      <c r="T55" s="67"/>
    </row>
    <row r="56" spans="1:32" ht="15.75" customHeight="1">
      <c r="A56" s="16">
        <v>2</v>
      </c>
      <c r="B56" s="29" t="s">
        <v>464</v>
      </c>
      <c r="C56" s="29"/>
      <c r="D56" s="29"/>
      <c r="E56" s="29">
        <v>800</v>
      </c>
      <c r="F56" s="29"/>
      <c r="G56" s="66"/>
      <c r="H56" s="29"/>
      <c r="I56" s="29"/>
      <c r="J56" s="74"/>
      <c r="K56" s="74"/>
      <c r="L56" s="29"/>
      <c r="M56" s="29"/>
      <c r="N56" s="30"/>
      <c r="O56" s="29">
        <v>800</v>
      </c>
      <c r="P56" s="29"/>
      <c r="Q56" s="63"/>
      <c r="R56" s="10"/>
      <c r="T56" s="67"/>
    </row>
    <row r="57" spans="1:32" ht="15.75" customHeight="1">
      <c r="A57" s="97">
        <v>3</v>
      </c>
      <c r="B57" s="29" t="s">
        <v>465</v>
      </c>
      <c r="C57" s="29"/>
      <c r="D57" s="29"/>
      <c r="E57" s="29">
        <v>1000</v>
      </c>
      <c r="F57" s="29"/>
      <c r="G57" s="66"/>
      <c r="H57" s="29"/>
      <c r="I57" s="29"/>
      <c r="J57" s="74"/>
      <c r="K57" s="74"/>
      <c r="L57" s="29"/>
      <c r="M57" s="29"/>
      <c r="N57" s="30"/>
      <c r="O57" s="29">
        <v>1000</v>
      </c>
      <c r="P57" s="29"/>
      <c r="Q57" s="63"/>
      <c r="R57" s="10"/>
      <c r="T57" s="67"/>
    </row>
    <row r="58" spans="1:32" ht="15.75" customHeight="1">
      <c r="A58" s="97">
        <v>4</v>
      </c>
      <c r="B58" s="29"/>
      <c r="C58" s="29"/>
      <c r="D58" s="29"/>
      <c r="E58" s="29"/>
      <c r="F58" s="29"/>
      <c r="G58" s="66"/>
      <c r="H58" s="29"/>
      <c r="I58" s="29"/>
      <c r="J58" s="74"/>
      <c r="K58" s="74"/>
      <c r="L58" s="29"/>
      <c r="M58" s="29"/>
      <c r="N58" s="30"/>
      <c r="O58" s="29"/>
      <c r="P58" s="29"/>
      <c r="Q58" s="63"/>
      <c r="R58" s="10"/>
      <c r="T58" s="67"/>
    </row>
    <row r="59" spans="1:32" ht="15.75" customHeight="1">
      <c r="A59" s="29"/>
      <c r="B59" s="29"/>
      <c r="C59" s="29"/>
      <c r="D59" s="29"/>
      <c r="E59" s="29"/>
      <c r="F59" s="29"/>
      <c r="G59" s="66"/>
      <c r="H59" s="29"/>
      <c r="I59" s="29"/>
      <c r="J59" s="74"/>
      <c r="K59" s="74"/>
      <c r="L59" s="29"/>
      <c r="M59" s="29"/>
      <c r="N59" s="30"/>
      <c r="O59" s="29"/>
      <c r="P59" s="29"/>
      <c r="Q59" s="63"/>
      <c r="R59" s="10"/>
      <c r="T59" s="67"/>
    </row>
    <row r="60" spans="1:32" ht="15.75" customHeight="1">
      <c r="A60" s="31"/>
      <c r="B60" s="33"/>
      <c r="C60" s="33"/>
      <c r="D60" s="33"/>
      <c r="E60" s="33">
        <f>SUM(E55:E59)</f>
        <v>2800</v>
      </c>
      <c r="F60" s="33"/>
      <c r="G60" s="34">
        <f>SUM(G55:G59)</f>
        <v>0</v>
      </c>
      <c r="H60" s="33"/>
      <c r="I60" s="33">
        <f t="shared" ref="I60:L60" si="12">SUM(I55:I59)</f>
        <v>0</v>
      </c>
      <c r="J60" s="100">
        <f t="shared" si="12"/>
        <v>0</v>
      </c>
      <c r="K60" s="100">
        <f t="shared" si="12"/>
        <v>0</v>
      </c>
      <c r="L60" s="33">
        <f t="shared" si="12"/>
        <v>0</v>
      </c>
      <c r="M60" s="33"/>
      <c r="N60" s="33"/>
      <c r="O60" s="33">
        <f t="shared" ref="O60:P60" si="13">SUM(O55:O59)</f>
        <v>2800</v>
      </c>
      <c r="P60" s="33">
        <f t="shared" si="13"/>
        <v>0</v>
      </c>
      <c r="Q60" s="51">
        <f>B53-P60+O60</f>
        <v>20750</v>
      </c>
      <c r="R60" s="10"/>
      <c r="T60" s="67"/>
    </row>
    <row r="61" spans="1:32" ht="15.75" customHeight="1">
      <c r="A61" s="311" t="s">
        <v>466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3"/>
      <c r="P61" s="33"/>
      <c r="Q61" s="40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customHeight="1">
      <c r="A62" s="2" t="s">
        <v>1</v>
      </c>
      <c r="B62" s="3" t="s">
        <v>2</v>
      </c>
      <c r="C62" s="3" t="s">
        <v>3</v>
      </c>
      <c r="D62" s="3" t="s">
        <v>4</v>
      </c>
      <c r="E62" s="3" t="s">
        <v>108</v>
      </c>
      <c r="F62" s="4" t="s">
        <v>109</v>
      </c>
      <c r="G62" s="5" t="s">
        <v>5</v>
      </c>
      <c r="H62" s="6" t="s">
        <v>6</v>
      </c>
      <c r="I62" s="3" t="s">
        <v>7</v>
      </c>
      <c r="J62" s="3" t="s">
        <v>8</v>
      </c>
      <c r="K62" s="3" t="s">
        <v>8</v>
      </c>
      <c r="L62" s="3" t="s">
        <v>9</v>
      </c>
      <c r="M62" s="3" t="s">
        <v>10</v>
      </c>
      <c r="N62" s="3"/>
      <c r="O62" s="7" t="s">
        <v>11</v>
      </c>
      <c r="P62" s="8" t="s">
        <v>12</v>
      </c>
      <c r="Q62" s="40" t="s">
        <v>13</v>
      </c>
      <c r="R62" s="10" t="s">
        <v>14</v>
      </c>
    </row>
    <row r="63" spans="1:32" ht="15.75" customHeight="1">
      <c r="A63" s="10"/>
      <c r="B63" s="12">
        <v>20750</v>
      </c>
      <c r="C63" s="10"/>
      <c r="D63" s="10"/>
      <c r="E63" s="10"/>
      <c r="F63" s="10"/>
      <c r="G63" s="10"/>
      <c r="H63" s="10"/>
      <c r="I63" s="10"/>
      <c r="J63" s="14" t="s">
        <v>15</v>
      </c>
      <c r="K63" s="10"/>
      <c r="L63" s="10" t="s">
        <v>53</v>
      </c>
      <c r="M63" s="10"/>
      <c r="N63" s="320"/>
      <c r="O63" s="315"/>
      <c r="P63" s="315"/>
      <c r="Q63" s="315"/>
      <c r="R63" s="316"/>
    </row>
    <row r="64" spans="1:32" ht="15.75" customHeight="1">
      <c r="A64" s="16"/>
      <c r="B64" s="314" t="s">
        <v>102</v>
      </c>
      <c r="C64" s="315"/>
      <c r="D64" s="315"/>
      <c r="E64" s="315"/>
      <c r="F64" s="316"/>
      <c r="G64" s="10"/>
      <c r="H64" s="10"/>
      <c r="I64" s="10"/>
      <c r="J64" s="53"/>
      <c r="K64" s="10"/>
      <c r="L64" s="10"/>
      <c r="M64" s="10"/>
      <c r="N64" s="10"/>
      <c r="O64" s="10"/>
      <c r="P64" s="10"/>
      <c r="Q64" s="15"/>
      <c r="R64" s="1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>
      <c r="A65" s="10">
        <v>1</v>
      </c>
      <c r="B65" s="20" t="s">
        <v>464</v>
      </c>
      <c r="C65" s="21"/>
      <c r="D65" s="21"/>
      <c r="E65" s="22"/>
      <c r="F65" s="22"/>
      <c r="G65" s="23"/>
      <c r="H65" s="24"/>
      <c r="I65" s="24"/>
      <c r="J65" s="25"/>
      <c r="K65" s="24"/>
      <c r="L65" s="24">
        <v>450</v>
      </c>
      <c r="N65" s="28"/>
      <c r="O65" s="24">
        <v>450</v>
      </c>
      <c r="P65" s="16">
        <v>27000</v>
      </c>
      <c r="Q65" s="55" t="s">
        <v>104</v>
      </c>
      <c r="R65" s="16"/>
    </row>
    <row r="66" spans="1:32" ht="15.75" customHeight="1">
      <c r="A66" s="29">
        <v>2</v>
      </c>
      <c r="B66" s="29" t="s">
        <v>67</v>
      </c>
      <c r="C66" s="29"/>
      <c r="D66" s="29"/>
      <c r="E66" s="29"/>
      <c r="F66" s="29"/>
      <c r="G66" s="77"/>
      <c r="H66" s="29"/>
      <c r="I66" s="29"/>
      <c r="J66" s="68">
        <v>1000</v>
      </c>
      <c r="K66" s="29"/>
      <c r="L66" s="29"/>
      <c r="M66" s="29"/>
      <c r="N66" s="30"/>
      <c r="O66" s="29">
        <v>1000</v>
      </c>
      <c r="P66" s="10"/>
      <c r="Q66" s="15"/>
      <c r="R66" s="10"/>
    </row>
    <row r="67" spans="1:32" ht="15.75" customHeight="1">
      <c r="A67" s="29">
        <v>3</v>
      </c>
      <c r="B67" s="29" t="s">
        <v>459</v>
      </c>
      <c r="C67" s="29">
        <v>1000</v>
      </c>
      <c r="D67" s="29"/>
      <c r="E67" s="29"/>
      <c r="F67" s="29"/>
      <c r="G67" s="66">
        <v>400</v>
      </c>
      <c r="H67" s="29"/>
      <c r="I67" s="29">
        <v>3000</v>
      </c>
      <c r="J67" s="74">
        <v>1000</v>
      </c>
      <c r="K67" s="79"/>
      <c r="L67" s="29"/>
      <c r="M67" s="29"/>
      <c r="N67" s="30"/>
      <c r="O67" s="29">
        <v>5400</v>
      </c>
      <c r="P67" s="29"/>
      <c r="Q67" s="63"/>
      <c r="R67" s="10"/>
    </row>
    <row r="68" spans="1:32" ht="15.75" customHeight="1">
      <c r="A68" s="10">
        <v>4</v>
      </c>
      <c r="B68" s="29" t="s">
        <v>447</v>
      </c>
      <c r="C68" s="29"/>
      <c r="D68" s="29"/>
      <c r="E68" s="29"/>
      <c r="F68" s="29"/>
      <c r="G68" s="77">
        <v>400</v>
      </c>
      <c r="H68" s="29"/>
      <c r="I68" s="29"/>
      <c r="J68" s="68"/>
      <c r="K68" s="29"/>
      <c r="L68" s="29"/>
      <c r="M68" s="30"/>
      <c r="N68" s="30"/>
      <c r="O68" s="29">
        <v>400</v>
      </c>
      <c r="P68" s="29"/>
      <c r="Q68" s="63"/>
      <c r="R68" s="29"/>
    </row>
    <row r="69" spans="1:32" ht="15.75" customHeight="1">
      <c r="A69" s="29">
        <v>5</v>
      </c>
      <c r="B69" s="29" t="s">
        <v>448</v>
      </c>
      <c r="C69" s="29"/>
      <c r="D69" s="29"/>
      <c r="E69" s="29"/>
      <c r="F69" s="29"/>
      <c r="G69" s="77">
        <v>1000</v>
      </c>
      <c r="H69" s="29"/>
      <c r="I69" s="29">
        <v>3000</v>
      </c>
      <c r="J69" s="68"/>
      <c r="K69" s="29"/>
      <c r="L69" s="29"/>
      <c r="M69" s="29"/>
      <c r="N69" s="30"/>
      <c r="O69" s="29">
        <v>4000</v>
      </c>
      <c r="P69" s="29"/>
      <c r="Q69" s="63"/>
      <c r="R69" s="29"/>
    </row>
    <row r="70" spans="1:32" ht="15.75" customHeight="1">
      <c r="A70" s="29">
        <v>6</v>
      </c>
      <c r="B70" s="29" t="s">
        <v>458</v>
      </c>
      <c r="C70" s="29"/>
      <c r="D70" s="29"/>
      <c r="E70" s="29"/>
      <c r="F70" s="29"/>
      <c r="G70" s="66">
        <v>400</v>
      </c>
      <c r="H70" s="29"/>
      <c r="I70" s="29"/>
      <c r="J70" s="74">
        <v>1000</v>
      </c>
      <c r="K70" s="79"/>
      <c r="L70" s="29">
        <v>700</v>
      </c>
      <c r="M70" s="29"/>
      <c r="N70" s="30"/>
      <c r="O70" s="29">
        <v>2100</v>
      </c>
      <c r="P70" s="29"/>
      <c r="Q70" s="63"/>
      <c r="R70" s="29"/>
    </row>
    <row r="71" spans="1:32" ht="15.75" customHeight="1">
      <c r="A71" s="29">
        <v>7</v>
      </c>
      <c r="B71" s="29" t="s">
        <v>467</v>
      </c>
      <c r="C71" s="29">
        <v>1800</v>
      </c>
      <c r="D71" s="29"/>
      <c r="E71" s="29"/>
      <c r="F71" s="29"/>
      <c r="G71" s="77"/>
      <c r="H71" s="29"/>
      <c r="I71" s="29">
        <v>3000</v>
      </c>
      <c r="J71" s="68"/>
      <c r="K71" s="79"/>
      <c r="L71" s="29">
        <v>700</v>
      </c>
      <c r="M71" s="29"/>
      <c r="N71" s="30"/>
      <c r="O71" s="29">
        <v>5500</v>
      </c>
      <c r="P71" s="29"/>
      <c r="Q71" s="63"/>
      <c r="R71" s="29"/>
    </row>
    <row r="72" spans="1:32" ht="15.75" customHeight="1">
      <c r="A72" s="29">
        <v>8</v>
      </c>
      <c r="B72" s="29"/>
      <c r="C72" s="29"/>
      <c r="D72" s="29"/>
      <c r="E72" s="29"/>
      <c r="F72" s="66"/>
      <c r="G72" s="66"/>
      <c r="H72" s="29"/>
      <c r="I72" s="29"/>
      <c r="J72" s="68"/>
      <c r="K72" s="29"/>
      <c r="L72" s="29"/>
      <c r="M72" s="29"/>
      <c r="N72" s="30"/>
      <c r="O72" s="29"/>
      <c r="P72" s="29"/>
      <c r="Q72" s="63"/>
      <c r="R72" s="29"/>
    </row>
    <row r="73" spans="1:32" ht="15.75" customHeight="1">
      <c r="A73" s="29"/>
      <c r="B73" s="29"/>
      <c r="C73" s="29"/>
      <c r="D73" s="29"/>
      <c r="E73" s="29"/>
      <c r="F73" s="66"/>
      <c r="G73" s="66"/>
      <c r="H73" s="29"/>
      <c r="I73" s="29"/>
      <c r="J73" s="68"/>
      <c r="K73" s="29"/>
      <c r="L73" s="29"/>
      <c r="M73" s="29"/>
      <c r="N73" s="30"/>
      <c r="O73" s="29"/>
      <c r="P73" s="29"/>
      <c r="Q73" s="63"/>
      <c r="R73" s="29"/>
    </row>
    <row r="74" spans="1:32" ht="15.75" customHeight="1">
      <c r="A74" s="29"/>
      <c r="B74" s="29"/>
      <c r="C74" s="29"/>
      <c r="D74" s="29"/>
      <c r="E74" s="29"/>
      <c r="F74" s="66"/>
      <c r="G74" s="66"/>
      <c r="H74" s="29"/>
      <c r="I74" s="29"/>
      <c r="J74" s="68"/>
      <c r="K74" s="29"/>
      <c r="L74" s="29"/>
      <c r="M74" s="29"/>
      <c r="N74" s="29"/>
      <c r="O74" s="29"/>
      <c r="P74" s="29"/>
      <c r="Q74" s="63"/>
      <c r="R74" s="29"/>
    </row>
    <row r="75" spans="1:32" ht="15.75" customHeight="1">
      <c r="A75" s="31"/>
      <c r="B75" s="33"/>
      <c r="C75" s="33">
        <f t="shared" ref="C75:D75" si="14">SUM(C64:C74)</f>
        <v>2800</v>
      </c>
      <c r="D75" s="33">
        <f t="shared" si="14"/>
        <v>0</v>
      </c>
      <c r="E75" s="33"/>
      <c r="F75" s="34">
        <f>SUM(F64:F74)</f>
        <v>0</v>
      </c>
      <c r="G75" s="34">
        <f>SUM(G65:G74)</f>
        <v>2200</v>
      </c>
      <c r="H75" s="33"/>
      <c r="I75" s="33">
        <f t="shared" ref="I75:J75" si="15">SUM(I64:I74)</f>
        <v>9000</v>
      </c>
      <c r="J75" s="35">
        <f t="shared" si="15"/>
        <v>3000</v>
      </c>
      <c r="K75" s="33"/>
      <c r="L75" s="33">
        <f t="shared" ref="L75:M75" si="16">SUM(L64:L74)</f>
        <v>1850</v>
      </c>
      <c r="M75" s="33">
        <f t="shared" si="16"/>
        <v>0</v>
      </c>
      <c r="N75" s="33"/>
      <c r="O75" s="33">
        <f t="shared" ref="O75:P75" si="17">SUM(O64:O74)</f>
        <v>18850</v>
      </c>
      <c r="P75" s="33">
        <f t="shared" si="17"/>
        <v>27000</v>
      </c>
      <c r="Q75" s="51">
        <f>B63-P75+O75</f>
        <v>12600</v>
      </c>
      <c r="R75" s="3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</row>
    <row r="76" spans="1:32" ht="15.75" customHeight="1">
      <c r="A76" s="317" t="s">
        <v>468</v>
      </c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8"/>
      <c r="M76" s="318"/>
      <c r="N76" s="318"/>
      <c r="O76" s="319"/>
      <c r="P76" s="33"/>
      <c r="Q76" s="72"/>
      <c r="R76" s="73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ht="15.75" customHeight="1">
      <c r="A77" s="2" t="s">
        <v>1</v>
      </c>
      <c r="B77" s="3" t="s">
        <v>2</v>
      </c>
      <c r="C77" s="3" t="s">
        <v>3</v>
      </c>
      <c r="D77" s="3" t="s">
        <v>4</v>
      </c>
      <c r="E77" s="3" t="s">
        <v>108</v>
      </c>
      <c r="F77" s="4" t="s">
        <v>109</v>
      </c>
      <c r="G77" s="5" t="s">
        <v>5</v>
      </c>
      <c r="H77" s="6" t="s">
        <v>6</v>
      </c>
      <c r="I77" s="3" t="s">
        <v>7</v>
      </c>
      <c r="J77" s="3" t="s">
        <v>8</v>
      </c>
      <c r="K77" s="3" t="s">
        <v>8</v>
      </c>
      <c r="L77" s="3" t="s">
        <v>9</v>
      </c>
      <c r="M77" s="3" t="s">
        <v>10</v>
      </c>
      <c r="N77" s="3"/>
      <c r="O77" s="7" t="s">
        <v>11</v>
      </c>
      <c r="P77" s="8" t="s">
        <v>12</v>
      </c>
      <c r="Q77" s="40" t="s">
        <v>13</v>
      </c>
      <c r="R77" s="10" t="s">
        <v>14</v>
      </c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ht="15.75" customHeight="1">
      <c r="A78" s="10"/>
      <c r="B78" s="12">
        <v>12600</v>
      </c>
      <c r="C78" s="10"/>
      <c r="D78" s="10"/>
      <c r="E78" s="10"/>
      <c r="F78" s="10"/>
      <c r="G78" s="10"/>
      <c r="H78" s="10"/>
      <c r="I78" s="10"/>
      <c r="J78" s="14" t="s">
        <v>15</v>
      </c>
      <c r="K78" s="53"/>
      <c r="L78" s="10" t="s">
        <v>451</v>
      </c>
      <c r="M78" s="10"/>
      <c r="N78" s="320"/>
      <c r="O78" s="315"/>
      <c r="P78" s="315"/>
      <c r="Q78" s="315"/>
      <c r="R78" s="316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ht="15.75" customHeight="1">
      <c r="A79" s="10"/>
      <c r="B79" s="314" t="s">
        <v>20</v>
      </c>
      <c r="C79" s="315"/>
      <c r="D79" s="315"/>
      <c r="E79" s="315"/>
      <c r="F79" s="316"/>
      <c r="G79" s="10"/>
      <c r="H79" s="10"/>
      <c r="I79" s="10"/>
      <c r="J79" s="41"/>
      <c r="K79" s="10"/>
      <c r="L79" s="12"/>
      <c r="M79" s="12"/>
      <c r="N79" s="12"/>
      <c r="O79" s="10"/>
      <c r="P79" s="10"/>
      <c r="Q79" s="15"/>
      <c r="R79" s="10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ht="15.75" customHeight="1">
      <c r="A80" s="10"/>
      <c r="B80" s="70"/>
      <c r="C80" s="70"/>
      <c r="D80" s="70"/>
      <c r="E80" s="70"/>
      <c r="F80" s="70"/>
      <c r="G80" s="10"/>
      <c r="H80" s="10"/>
      <c r="I80" s="10"/>
      <c r="J80" s="41"/>
      <c r="K80" s="10"/>
      <c r="L80" s="12"/>
      <c r="M80" s="12"/>
      <c r="N80" s="12"/>
      <c r="O80" s="10"/>
      <c r="P80" s="10" t="s">
        <v>469</v>
      </c>
      <c r="Q80" s="15" t="s">
        <v>470</v>
      </c>
      <c r="R80" s="10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ht="15.75" customHeight="1">
      <c r="A81" s="10">
        <v>1</v>
      </c>
      <c r="B81" s="16" t="s">
        <v>464</v>
      </c>
      <c r="C81" s="10"/>
      <c r="D81" s="10"/>
      <c r="E81" s="10"/>
      <c r="F81" s="41"/>
      <c r="G81" s="13"/>
      <c r="H81" s="10"/>
      <c r="I81" s="10"/>
      <c r="J81" s="41"/>
      <c r="K81" s="53"/>
      <c r="L81" s="10">
        <v>450</v>
      </c>
      <c r="M81" s="71"/>
      <c r="N81" s="71"/>
      <c r="O81" s="55">
        <v>450</v>
      </c>
      <c r="P81" s="16"/>
      <c r="Q81" s="15"/>
      <c r="R81" s="10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ht="15.75" customHeight="1">
      <c r="A82" s="16">
        <v>2</v>
      </c>
      <c r="B82" s="10" t="s">
        <v>471</v>
      </c>
      <c r="C82" s="21"/>
      <c r="D82" s="21"/>
      <c r="E82" s="22"/>
      <c r="F82" s="22"/>
      <c r="G82" s="77">
        <v>2400</v>
      </c>
      <c r="H82" s="24"/>
      <c r="I82" s="24">
        <v>3000</v>
      </c>
      <c r="J82" s="68">
        <v>1100</v>
      </c>
      <c r="K82" s="29"/>
      <c r="L82" s="29">
        <v>850</v>
      </c>
      <c r="M82" s="10"/>
      <c r="N82" s="54"/>
      <c r="O82" s="10">
        <v>7350</v>
      </c>
      <c r="P82" s="16"/>
      <c r="Q82" s="55"/>
      <c r="R82" s="16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ht="15.75" customHeight="1">
      <c r="A83" s="10">
        <v>3</v>
      </c>
      <c r="B83" s="20" t="s">
        <v>67</v>
      </c>
      <c r="C83" s="21"/>
      <c r="D83" s="21"/>
      <c r="E83" s="22"/>
      <c r="F83" s="22"/>
      <c r="G83" s="242"/>
      <c r="H83" s="24"/>
      <c r="I83" s="24"/>
      <c r="J83" s="68">
        <v>1000</v>
      </c>
      <c r="K83" s="29"/>
      <c r="L83" s="29"/>
      <c r="M83" s="29"/>
      <c r="N83" s="30"/>
      <c r="O83" s="29">
        <v>1000</v>
      </c>
      <c r="P83" s="10"/>
      <c r="Q83" s="15"/>
      <c r="R83" s="10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ht="15.75" customHeight="1">
      <c r="A84" s="10">
        <v>4</v>
      </c>
      <c r="B84" s="10" t="s">
        <v>447</v>
      </c>
      <c r="C84" s="29"/>
      <c r="D84" s="29"/>
      <c r="E84" s="29"/>
      <c r="F84" s="66"/>
      <c r="G84" s="66">
        <v>400</v>
      </c>
      <c r="H84" s="29"/>
      <c r="I84" s="29"/>
      <c r="J84" s="68"/>
      <c r="K84" s="78"/>
      <c r="L84" s="29"/>
      <c r="M84" s="10"/>
      <c r="N84" s="54"/>
      <c r="O84" s="24">
        <v>400</v>
      </c>
      <c r="P84" s="10"/>
      <c r="Q84" s="15"/>
      <c r="R84" s="10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ht="15.75" customHeight="1">
      <c r="A85" s="29">
        <v>5</v>
      </c>
      <c r="B85" s="10"/>
      <c r="C85" s="24"/>
      <c r="D85" s="24"/>
      <c r="E85" s="10"/>
      <c r="F85" s="13"/>
      <c r="G85" s="13"/>
      <c r="H85" s="10"/>
      <c r="I85" s="10"/>
      <c r="J85" s="68"/>
      <c r="K85" s="29"/>
      <c r="L85" s="29"/>
      <c r="M85" s="29"/>
      <c r="N85" s="30"/>
      <c r="O85" s="29"/>
      <c r="P85" s="10"/>
      <c r="Q85" s="15"/>
      <c r="R85" s="10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ht="15.75" customHeight="1">
      <c r="A86" s="29">
        <v>6</v>
      </c>
      <c r="B86" s="10"/>
      <c r="C86" s="24"/>
      <c r="D86" s="24"/>
      <c r="E86" s="10"/>
      <c r="F86" s="13"/>
      <c r="G86" s="13"/>
      <c r="H86" s="10"/>
      <c r="I86" s="10"/>
      <c r="J86" s="68"/>
      <c r="K86" s="78"/>
      <c r="L86" s="24"/>
      <c r="M86" s="10"/>
      <c r="N86" s="54"/>
      <c r="O86" s="24"/>
      <c r="P86" s="10"/>
      <c r="Q86" s="15"/>
      <c r="R86" s="10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1:32" ht="15.75" customHeight="1">
      <c r="A87" s="29">
        <v>7</v>
      </c>
      <c r="B87" s="29"/>
      <c r="C87" s="90"/>
      <c r="D87" s="90"/>
      <c r="E87" s="29"/>
      <c r="F87" s="66"/>
      <c r="G87" s="66"/>
      <c r="H87" s="29"/>
      <c r="I87" s="29"/>
      <c r="J87" s="68"/>
      <c r="K87" s="78"/>
      <c r="L87" s="90"/>
      <c r="M87" s="29"/>
      <c r="N87" s="30"/>
      <c r="O87" s="90"/>
      <c r="P87" s="29"/>
      <c r="Q87" s="63"/>
      <c r="R87" s="29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1:32" ht="15.75" customHeight="1">
      <c r="A88" s="29">
        <v>8</v>
      </c>
      <c r="B88" s="29"/>
      <c r="C88" s="90"/>
      <c r="D88" s="90"/>
      <c r="E88" s="29"/>
      <c r="F88" s="66"/>
      <c r="G88" s="66"/>
      <c r="H88" s="29"/>
      <c r="I88" s="29"/>
      <c r="J88" s="68"/>
      <c r="K88" s="78"/>
      <c r="L88" s="90"/>
      <c r="M88" s="29"/>
      <c r="N88" s="30"/>
      <c r="O88" s="90"/>
      <c r="P88" s="29"/>
      <c r="Q88" s="63"/>
      <c r="R88" s="29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1:32" ht="15.75" customHeight="1">
      <c r="A89" s="29"/>
      <c r="B89" s="29"/>
      <c r="C89" s="90"/>
      <c r="D89" s="90"/>
      <c r="E89" s="29"/>
      <c r="F89" s="66"/>
      <c r="G89" s="66"/>
      <c r="H89" s="29"/>
      <c r="I89" s="29"/>
      <c r="J89" s="68"/>
      <c r="K89" s="78"/>
      <c r="L89" s="90"/>
      <c r="M89" s="29"/>
      <c r="N89" s="30"/>
      <c r="O89" s="90"/>
      <c r="P89" s="29"/>
      <c r="Q89" s="63"/>
      <c r="R89" s="29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1:32" ht="15.75" customHeight="1">
      <c r="A90" s="29"/>
      <c r="B90" s="29"/>
      <c r="C90" s="90"/>
      <c r="D90" s="90"/>
      <c r="E90" s="29"/>
      <c r="F90" s="66"/>
      <c r="G90" s="66"/>
      <c r="H90" s="29"/>
      <c r="I90" s="29"/>
      <c r="J90" s="68"/>
      <c r="K90" s="29"/>
      <c r="L90" s="90"/>
      <c r="M90" s="29"/>
      <c r="N90" s="30"/>
      <c r="O90" s="90"/>
      <c r="P90" s="29"/>
      <c r="Q90" s="63"/>
      <c r="R90" s="29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1:32" ht="15.75" customHeight="1">
      <c r="A91" s="31"/>
      <c r="B91" s="33"/>
      <c r="C91" s="48">
        <f t="shared" ref="C91:G91" si="18">SUM(C81:C90)</f>
        <v>0</v>
      </c>
      <c r="D91" s="48">
        <f t="shared" si="18"/>
        <v>0</v>
      </c>
      <c r="E91" s="33">
        <f t="shared" si="18"/>
        <v>0</v>
      </c>
      <c r="F91" s="34">
        <f t="shared" si="18"/>
        <v>0</v>
      </c>
      <c r="G91" s="34">
        <f t="shared" si="18"/>
        <v>2800</v>
      </c>
      <c r="H91" s="33"/>
      <c r="I91" s="33">
        <f t="shared" ref="I91:L91" si="19">SUM(I81:I90)</f>
        <v>3000</v>
      </c>
      <c r="J91" s="35">
        <f t="shared" si="19"/>
        <v>2100</v>
      </c>
      <c r="K91" s="80">
        <f t="shared" si="19"/>
        <v>0</v>
      </c>
      <c r="L91" s="48">
        <f t="shared" si="19"/>
        <v>1300</v>
      </c>
      <c r="M91" s="33"/>
      <c r="N91" s="37"/>
      <c r="O91" s="48">
        <f>SUM(O81:O90)</f>
        <v>9200</v>
      </c>
      <c r="P91" s="33">
        <v>10900</v>
      </c>
      <c r="Q91" s="51">
        <v>10900</v>
      </c>
      <c r="R91" s="81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1:32" ht="15.75" customHeight="1">
      <c r="A92" s="311" t="s">
        <v>472</v>
      </c>
      <c r="B92" s="312"/>
      <c r="C92" s="312"/>
      <c r="D92" s="312"/>
      <c r="E92" s="312"/>
      <c r="F92" s="312"/>
      <c r="G92" s="312"/>
      <c r="H92" s="312"/>
      <c r="I92" s="312"/>
      <c r="J92" s="312"/>
      <c r="K92" s="312"/>
      <c r="L92" s="312"/>
      <c r="M92" s="312"/>
      <c r="N92" s="312"/>
      <c r="O92" s="313"/>
      <c r="P92" s="33"/>
      <c r="Q92" s="72"/>
      <c r="R92" s="73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1:32" ht="15.75" customHeight="1">
      <c r="A93" s="2" t="s">
        <v>1</v>
      </c>
      <c r="B93" s="3" t="s">
        <v>2</v>
      </c>
      <c r="C93" s="3" t="s">
        <v>3</v>
      </c>
      <c r="D93" s="3" t="s">
        <v>4</v>
      </c>
      <c r="E93" s="3" t="s">
        <v>108</v>
      </c>
      <c r="F93" s="4" t="s">
        <v>109</v>
      </c>
      <c r="G93" s="5" t="s">
        <v>5</v>
      </c>
      <c r="H93" s="6" t="s">
        <v>6</v>
      </c>
      <c r="I93" s="3" t="s">
        <v>7</v>
      </c>
      <c r="J93" s="3" t="s">
        <v>8</v>
      </c>
      <c r="K93" s="3" t="s">
        <v>8</v>
      </c>
      <c r="L93" s="3" t="s">
        <v>9</v>
      </c>
      <c r="M93" s="3" t="s">
        <v>10</v>
      </c>
      <c r="N93" s="3"/>
      <c r="O93" s="7" t="s">
        <v>11</v>
      </c>
      <c r="P93" s="8" t="s">
        <v>12</v>
      </c>
      <c r="Q93" s="40" t="s">
        <v>13</v>
      </c>
      <c r="R93" s="10" t="s">
        <v>14</v>
      </c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 spans="1:32" ht="15.75" customHeight="1">
      <c r="A94" s="10"/>
      <c r="B94" s="12">
        <v>10900</v>
      </c>
      <c r="C94" s="10"/>
      <c r="D94" s="10"/>
      <c r="E94" s="10"/>
      <c r="F94" s="10"/>
      <c r="G94" s="10"/>
      <c r="H94" s="10"/>
      <c r="I94" s="10"/>
      <c r="J94" s="14" t="s">
        <v>473</v>
      </c>
      <c r="K94" s="53"/>
      <c r="L94" s="10"/>
      <c r="M94" s="10"/>
      <c r="N94" s="320"/>
      <c r="O94" s="315"/>
      <c r="P94" s="315"/>
      <c r="Q94" s="315"/>
      <c r="R94" s="316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 spans="1:32" ht="15.75" customHeight="1">
      <c r="A95" s="10"/>
      <c r="B95" s="314" t="s">
        <v>102</v>
      </c>
      <c r="C95" s="315"/>
      <c r="D95" s="315"/>
      <c r="E95" s="315"/>
      <c r="F95" s="316"/>
      <c r="G95" s="10"/>
      <c r="H95" s="10"/>
      <c r="I95" s="10"/>
      <c r="J95" s="53"/>
      <c r="K95" s="10"/>
      <c r="L95" s="10"/>
      <c r="M95" s="10"/>
      <c r="N95" s="10"/>
      <c r="O95" s="10"/>
      <c r="P95" s="10"/>
      <c r="Q95" s="15"/>
      <c r="R95" s="10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 spans="1:32" ht="15.75" customHeight="1">
      <c r="A96" s="10"/>
      <c r="B96" s="70"/>
      <c r="C96" s="70"/>
      <c r="D96" s="70"/>
      <c r="E96" s="70"/>
      <c r="F96" s="70"/>
      <c r="G96" s="10"/>
      <c r="H96" s="10"/>
      <c r="I96" s="10"/>
      <c r="J96" s="53"/>
      <c r="K96" s="10"/>
      <c r="L96" s="10"/>
      <c r="M96" s="10"/>
      <c r="N96" s="10"/>
      <c r="O96" s="10"/>
      <c r="P96" s="10"/>
      <c r="Q96" s="15"/>
      <c r="R96" s="10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 spans="1:32" ht="15.75" customHeight="1">
      <c r="A97" s="10">
        <v>1</v>
      </c>
      <c r="B97" s="16" t="s">
        <v>464</v>
      </c>
      <c r="C97" s="10"/>
      <c r="D97" s="10"/>
      <c r="E97" s="10"/>
      <c r="F97" s="41"/>
      <c r="G97" s="13"/>
      <c r="H97" s="10"/>
      <c r="I97" s="10"/>
      <c r="J97" s="41"/>
      <c r="K97" s="53"/>
      <c r="L97" s="10">
        <v>450</v>
      </c>
      <c r="M97" s="71"/>
      <c r="N97" s="71"/>
      <c r="O97" s="55">
        <v>450</v>
      </c>
      <c r="P97" s="16">
        <v>9015</v>
      </c>
      <c r="Q97" s="55" t="s">
        <v>474</v>
      </c>
      <c r="R97" s="16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</row>
    <row r="98" spans="1:32" ht="15.75" customHeight="1">
      <c r="A98" s="16">
        <v>2</v>
      </c>
      <c r="B98" s="20" t="s">
        <v>67</v>
      </c>
      <c r="C98" s="21"/>
      <c r="D98" s="21"/>
      <c r="E98" s="22"/>
      <c r="F98" s="22"/>
      <c r="G98" s="242"/>
      <c r="H98" s="24"/>
      <c r="I98" s="24"/>
      <c r="J98" s="68">
        <v>1000</v>
      </c>
      <c r="K98" s="29"/>
      <c r="L98" s="29"/>
      <c r="M98" s="29"/>
      <c r="N98" s="30"/>
      <c r="O98" s="29">
        <v>1000</v>
      </c>
      <c r="P98" s="16">
        <v>26000</v>
      </c>
      <c r="Q98" s="55" t="s">
        <v>104</v>
      </c>
      <c r="R98" s="16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</row>
    <row r="99" spans="1:32" ht="15.75" customHeight="1">
      <c r="A99" s="10">
        <v>3</v>
      </c>
      <c r="B99" s="29" t="s">
        <v>457</v>
      </c>
      <c r="C99" s="21">
        <v>1000</v>
      </c>
      <c r="D99" s="21"/>
      <c r="E99" s="22"/>
      <c r="F99" s="22"/>
      <c r="G99" s="242"/>
      <c r="H99" s="24"/>
      <c r="I99" s="24">
        <v>3000</v>
      </c>
      <c r="J99" s="25"/>
      <c r="K99" s="24"/>
      <c r="L99" s="24"/>
      <c r="M99" s="24"/>
      <c r="N99" s="28"/>
      <c r="O99" s="10">
        <v>4000</v>
      </c>
      <c r="P99" s="10"/>
      <c r="Q99" s="15"/>
      <c r="R99" s="10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</row>
    <row r="100" spans="1:32" ht="15.75" customHeight="1">
      <c r="A100" s="10">
        <v>4</v>
      </c>
      <c r="B100" s="29" t="s">
        <v>459</v>
      </c>
      <c r="C100" s="29">
        <v>1000</v>
      </c>
      <c r="D100" s="29"/>
      <c r="E100" s="29"/>
      <c r="F100" s="29"/>
      <c r="G100" s="66">
        <v>400</v>
      </c>
      <c r="H100" s="29"/>
      <c r="I100" s="29">
        <v>3000</v>
      </c>
      <c r="J100" s="74">
        <v>1000</v>
      </c>
      <c r="K100" s="79"/>
      <c r="L100" s="29"/>
      <c r="M100" s="29"/>
      <c r="N100" s="30"/>
      <c r="O100" s="29">
        <v>5400</v>
      </c>
      <c r="P100" s="10"/>
      <c r="Q100" s="15"/>
      <c r="R100" s="10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1:32" ht="15.75" customHeight="1">
      <c r="A101" s="29">
        <v>5</v>
      </c>
      <c r="B101" s="10" t="s">
        <v>475</v>
      </c>
      <c r="C101" s="29">
        <v>1000</v>
      </c>
      <c r="D101" s="29"/>
      <c r="E101" s="29"/>
      <c r="F101" s="29"/>
      <c r="G101" s="77">
        <v>400</v>
      </c>
      <c r="H101" s="29"/>
      <c r="I101" s="29">
        <v>3000</v>
      </c>
      <c r="J101" s="68">
        <v>1100</v>
      </c>
      <c r="K101" s="79"/>
      <c r="L101" s="29">
        <v>850</v>
      </c>
      <c r="M101" s="29"/>
      <c r="N101" s="30"/>
      <c r="O101" s="29">
        <v>6350</v>
      </c>
      <c r="P101" s="10"/>
      <c r="Q101" s="15"/>
      <c r="R101" s="10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</row>
    <row r="102" spans="1:32" ht="15.75" customHeight="1">
      <c r="A102" s="29">
        <v>6</v>
      </c>
      <c r="B102" s="10" t="s">
        <v>447</v>
      </c>
      <c r="C102" s="29"/>
      <c r="D102" s="29"/>
      <c r="E102" s="29"/>
      <c r="F102" s="66"/>
      <c r="G102" s="66">
        <v>400</v>
      </c>
      <c r="H102" s="29"/>
      <c r="I102" s="29"/>
      <c r="J102" s="68"/>
      <c r="K102" s="78"/>
      <c r="L102" s="29"/>
      <c r="M102" s="10"/>
      <c r="N102" s="54"/>
      <c r="O102" s="24">
        <v>400</v>
      </c>
      <c r="P102" s="29"/>
      <c r="Q102" s="63"/>
      <c r="R102" s="29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</row>
    <row r="103" spans="1:32" ht="15.75" customHeight="1">
      <c r="A103" s="29">
        <v>7</v>
      </c>
      <c r="B103" s="29" t="s">
        <v>476</v>
      </c>
      <c r="C103" s="21">
        <v>1000</v>
      </c>
      <c r="D103" s="21"/>
      <c r="E103" s="22"/>
      <c r="F103" s="22"/>
      <c r="G103" s="242"/>
      <c r="H103" s="24"/>
      <c r="I103" s="24">
        <v>3000</v>
      </c>
      <c r="J103" s="25"/>
      <c r="K103" s="24"/>
      <c r="L103" s="24"/>
      <c r="M103" s="24"/>
      <c r="N103" s="28"/>
      <c r="O103" s="10">
        <v>4000</v>
      </c>
      <c r="P103" s="29"/>
      <c r="Q103" s="63"/>
      <c r="R103" s="29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</row>
    <row r="104" spans="1:32" ht="15.75" customHeight="1">
      <c r="A104" s="29">
        <v>8</v>
      </c>
      <c r="B104" s="29" t="s">
        <v>477</v>
      </c>
      <c r="C104" s="90">
        <v>2000</v>
      </c>
      <c r="D104" s="90"/>
      <c r="E104" s="29"/>
      <c r="F104" s="66"/>
      <c r="G104" s="66"/>
      <c r="H104" s="29"/>
      <c r="I104" s="29">
        <v>3000</v>
      </c>
      <c r="J104" s="68"/>
      <c r="K104" s="29"/>
      <c r="L104" s="29"/>
      <c r="M104" s="29"/>
      <c r="N104" s="30"/>
      <c r="O104" s="29">
        <v>5000</v>
      </c>
      <c r="P104" s="29"/>
      <c r="Q104" s="63"/>
      <c r="R104" s="29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</row>
    <row r="105" spans="1:32" ht="15.75" customHeight="1">
      <c r="A105" s="29"/>
      <c r="B105" s="29"/>
      <c r="C105" s="90"/>
      <c r="D105" s="90"/>
      <c r="E105" s="29"/>
      <c r="F105" s="66"/>
      <c r="G105" s="66"/>
      <c r="H105" s="29"/>
      <c r="I105" s="29"/>
      <c r="J105" s="68"/>
      <c r="K105" s="78"/>
      <c r="L105" s="90"/>
      <c r="M105" s="29"/>
      <c r="N105" s="30"/>
      <c r="O105" s="90"/>
      <c r="P105" s="29"/>
      <c r="Q105" s="63"/>
      <c r="R105" s="29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</row>
    <row r="106" spans="1:32" ht="15.75" customHeight="1">
      <c r="A106" s="29"/>
      <c r="B106" s="29"/>
      <c r="C106" s="90"/>
      <c r="D106" s="90"/>
      <c r="E106" s="29"/>
      <c r="F106" s="66"/>
      <c r="G106" s="66"/>
      <c r="H106" s="29"/>
      <c r="I106" s="29"/>
      <c r="J106" s="68"/>
      <c r="K106" s="29"/>
      <c r="L106" s="90"/>
      <c r="M106" s="29"/>
      <c r="N106" s="30"/>
      <c r="O106" s="90"/>
      <c r="P106" s="29"/>
      <c r="Q106" s="63"/>
      <c r="R106" s="29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</row>
    <row r="107" spans="1:32" ht="15.75" customHeight="1">
      <c r="A107" s="31"/>
      <c r="B107" s="33"/>
      <c r="C107" s="48">
        <f t="shared" ref="C107:G107" si="20">SUM(C97:C106)</f>
        <v>6000</v>
      </c>
      <c r="D107" s="48">
        <f t="shared" si="20"/>
        <v>0</v>
      </c>
      <c r="E107" s="33">
        <f t="shared" si="20"/>
        <v>0</v>
      </c>
      <c r="F107" s="34">
        <f t="shared" si="20"/>
        <v>0</v>
      </c>
      <c r="G107" s="34">
        <f t="shared" si="20"/>
        <v>1200</v>
      </c>
      <c r="H107" s="33"/>
      <c r="I107" s="33">
        <f t="shared" ref="I107:L107" si="21">SUM(I97:I106)</f>
        <v>15000</v>
      </c>
      <c r="J107" s="35">
        <f t="shared" si="21"/>
        <v>3100</v>
      </c>
      <c r="K107" s="80">
        <f t="shared" si="21"/>
        <v>0</v>
      </c>
      <c r="L107" s="48">
        <f t="shared" si="21"/>
        <v>1300</v>
      </c>
      <c r="M107" s="33"/>
      <c r="N107" s="37"/>
      <c r="O107" s="48">
        <f t="shared" ref="O107:P107" si="22">SUM(O97:O106)</f>
        <v>26600</v>
      </c>
      <c r="P107" s="33">
        <f t="shared" si="22"/>
        <v>35015</v>
      </c>
      <c r="Q107" s="51">
        <f>B94-P107+O107</f>
        <v>2485</v>
      </c>
      <c r="R107" s="81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</row>
    <row r="108" spans="1:32" ht="17.25" customHeight="1">
      <c r="A108" s="311" t="s">
        <v>478</v>
      </c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12"/>
      <c r="M108" s="312"/>
      <c r="N108" s="312"/>
      <c r="O108" s="313"/>
      <c r="P108" s="33"/>
      <c r="Q108" s="6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50.25" customHeight="1">
      <c r="A109" s="2" t="s">
        <v>1</v>
      </c>
      <c r="B109" s="3" t="s">
        <v>2</v>
      </c>
      <c r="C109" s="3" t="s">
        <v>3</v>
      </c>
      <c r="D109" s="3" t="s">
        <v>4</v>
      </c>
      <c r="E109" s="3" t="s">
        <v>108</v>
      </c>
      <c r="F109" s="4" t="s">
        <v>109</v>
      </c>
      <c r="G109" s="5" t="s">
        <v>5</v>
      </c>
      <c r="H109" s="6" t="s">
        <v>6</v>
      </c>
      <c r="I109" s="3" t="s">
        <v>7</v>
      </c>
      <c r="J109" s="3" t="s">
        <v>8</v>
      </c>
      <c r="K109" s="3" t="s">
        <v>8</v>
      </c>
      <c r="L109" s="3" t="s">
        <v>9</v>
      </c>
      <c r="M109" s="3" t="s">
        <v>10</v>
      </c>
      <c r="N109" s="3"/>
      <c r="O109" s="7" t="s">
        <v>11</v>
      </c>
      <c r="P109" s="8" t="s">
        <v>12</v>
      </c>
      <c r="Q109" s="40" t="s">
        <v>13</v>
      </c>
      <c r="R109" s="7"/>
    </row>
    <row r="110" spans="1:32" ht="15.75" customHeight="1">
      <c r="A110" s="10"/>
      <c r="B110" s="12">
        <v>2485</v>
      </c>
      <c r="C110" s="10"/>
      <c r="D110" s="10"/>
      <c r="E110" s="10"/>
      <c r="F110" s="10"/>
      <c r="G110" s="10"/>
      <c r="H110" s="10"/>
      <c r="I110" s="10"/>
      <c r="J110" s="14" t="s">
        <v>473</v>
      </c>
      <c r="K110" s="53"/>
      <c r="L110" s="10" t="s">
        <v>260</v>
      </c>
      <c r="M110" s="10"/>
      <c r="N110" s="323"/>
      <c r="O110" s="324"/>
      <c r="P110" s="324"/>
      <c r="Q110" s="324"/>
      <c r="R110" s="325"/>
    </row>
    <row r="111" spans="1:32" ht="15.75" customHeight="1">
      <c r="A111" s="10"/>
      <c r="B111" s="314" t="s">
        <v>20</v>
      </c>
      <c r="C111" s="315"/>
      <c r="D111" s="315"/>
      <c r="E111" s="315"/>
      <c r="F111" s="316"/>
      <c r="G111" s="10"/>
      <c r="H111" s="10"/>
      <c r="I111" s="10"/>
      <c r="J111" s="53"/>
      <c r="K111" s="10"/>
      <c r="L111" s="10"/>
      <c r="M111" s="10"/>
      <c r="N111" s="10"/>
      <c r="O111" s="10"/>
      <c r="P111" s="10"/>
      <c r="Q111" s="15"/>
      <c r="R111" s="10"/>
    </row>
    <row r="112" spans="1:32" ht="15.75" customHeight="1">
      <c r="A112" s="10"/>
      <c r="B112" s="70"/>
      <c r="C112" s="70"/>
      <c r="D112" s="70"/>
      <c r="E112" s="70"/>
      <c r="F112" s="70"/>
      <c r="G112" s="10"/>
      <c r="H112" s="10"/>
      <c r="I112" s="10"/>
      <c r="J112" s="53"/>
      <c r="K112" s="10"/>
      <c r="L112" s="10"/>
      <c r="M112" s="10"/>
      <c r="N112" s="10"/>
      <c r="O112" s="10"/>
      <c r="P112" s="10"/>
      <c r="Q112" s="15"/>
      <c r="R112" s="10"/>
    </row>
    <row r="113" spans="1:19" ht="15.75" customHeight="1">
      <c r="A113" s="16">
        <v>1</v>
      </c>
      <c r="B113" s="16" t="s">
        <v>464</v>
      </c>
      <c r="C113" s="10"/>
      <c r="D113" s="10"/>
      <c r="E113" s="10"/>
      <c r="F113" s="41"/>
      <c r="G113" s="13"/>
      <c r="H113" s="10"/>
      <c r="I113" s="10"/>
      <c r="J113" s="41"/>
      <c r="K113" s="53"/>
      <c r="L113" s="10">
        <v>450</v>
      </c>
      <c r="M113" s="71"/>
      <c r="N113" s="71"/>
      <c r="O113" s="55">
        <v>450</v>
      </c>
      <c r="P113" s="16"/>
      <c r="Q113" s="55"/>
      <c r="R113" s="16"/>
      <c r="S113" s="11" t="s">
        <v>34</v>
      </c>
    </row>
    <row r="114" spans="1:19" ht="15.75" customHeight="1">
      <c r="A114" s="10">
        <v>2</v>
      </c>
      <c r="B114" s="29" t="s">
        <v>479</v>
      </c>
      <c r="C114" s="21"/>
      <c r="D114" s="21"/>
      <c r="E114" s="22"/>
      <c r="F114" s="22"/>
      <c r="G114" s="77"/>
      <c r="H114" s="24"/>
      <c r="I114" s="24"/>
      <c r="J114" s="25">
        <v>1000</v>
      </c>
      <c r="K114" s="24"/>
      <c r="L114" s="24"/>
      <c r="M114" s="10"/>
      <c r="N114" s="115"/>
      <c r="O114" s="10">
        <v>1000</v>
      </c>
      <c r="P114" s="10"/>
      <c r="Q114" s="15"/>
      <c r="R114" s="10"/>
    </row>
    <row r="115" spans="1:19" ht="15.75" customHeight="1">
      <c r="A115" s="29">
        <v>3</v>
      </c>
      <c r="B115" s="10" t="s">
        <v>480</v>
      </c>
      <c r="C115" s="21"/>
      <c r="D115" s="21"/>
      <c r="E115" s="22"/>
      <c r="F115" s="22"/>
      <c r="G115" s="77">
        <v>2600</v>
      </c>
      <c r="H115" s="24"/>
      <c r="I115" s="24"/>
      <c r="J115" s="68"/>
      <c r="K115" s="29"/>
      <c r="L115" s="29"/>
      <c r="M115" s="29"/>
      <c r="N115" s="54"/>
      <c r="O115" s="10">
        <v>2600</v>
      </c>
      <c r="P115" s="29"/>
      <c r="Q115" s="63"/>
      <c r="R115" s="10"/>
    </row>
    <row r="116" spans="1:19" ht="15.75" customHeight="1">
      <c r="A116" s="29">
        <v>4</v>
      </c>
      <c r="B116" s="29" t="s">
        <v>471</v>
      </c>
      <c r="C116" s="29"/>
      <c r="D116" s="29"/>
      <c r="E116" s="29"/>
      <c r="F116" s="68"/>
      <c r="G116" s="66">
        <v>400</v>
      </c>
      <c r="H116" s="29"/>
      <c r="I116" s="29"/>
      <c r="J116" s="68">
        <v>1100</v>
      </c>
      <c r="K116" s="78"/>
      <c r="L116" s="29">
        <v>850</v>
      </c>
      <c r="M116" s="29"/>
      <c r="N116" s="30" t="s">
        <v>481</v>
      </c>
      <c r="O116" s="29">
        <v>1550</v>
      </c>
      <c r="P116" s="29"/>
      <c r="Q116" s="63"/>
      <c r="R116" s="10"/>
    </row>
    <row r="117" spans="1:19" ht="15.75" customHeight="1">
      <c r="A117" s="29">
        <v>5</v>
      </c>
      <c r="B117" s="29" t="s">
        <v>447</v>
      </c>
      <c r="C117" s="29"/>
      <c r="D117" s="29"/>
      <c r="E117" s="29"/>
      <c r="F117" s="66"/>
      <c r="G117" s="66">
        <v>400</v>
      </c>
      <c r="H117" s="29"/>
      <c r="I117" s="29"/>
      <c r="J117" s="68"/>
      <c r="K117" s="29"/>
      <c r="L117" s="29"/>
      <c r="M117" s="29"/>
      <c r="N117" s="30"/>
      <c r="O117" s="29">
        <v>400</v>
      </c>
      <c r="P117" s="29"/>
      <c r="Q117" s="63"/>
      <c r="R117" s="10"/>
    </row>
    <row r="118" spans="1:19" ht="15.75" customHeight="1">
      <c r="A118" s="29">
        <v>6</v>
      </c>
      <c r="B118" s="29"/>
      <c r="C118" s="29"/>
      <c r="D118" s="29"/>
      <c r="E118" s="29"/>
      <c r="F118" s="29"/>
      <c r="G118" s="77"/>
      <c r="H118" s="29"/>
      <c r="I118" s="29"/>
      <c r="J118" s="74"/>
      <c r="K118" s="29"/>
      <c r="L118" s="29"/>
      <c r="M118" s="29"/>
      <c r="N118" s="54"/>
      <c r="O118" s="29"/>
      <c r="P118" s="29"/>
      <c r="Q118" s="63"/>
      <c r="R118" s="10"/>
    </row>
    <row r="119" spans="1:19" ht="15.75" customHeight="1">
      <c r="A119" s="29"/>
      <c r="B119" s="29"/>
      <c r="C119" s="29"/>
      <c r="D119" s="29"/>
      <c r="E119" s="29"/>
      <c r="F119" s="68"/>
      <c r="G119" s="66"/>
      <c r="H119" s="29"/>
      <c r="I119" s="29"/>
      <c r="J119" s="68"/>
      <c r="K119" s="29"/>
      <c r="L119" s="29"/>
      <c r="M119" s="29"/>
      <c r="N119" s="30"/>
      <c r="O119" s="29"/>
      <c r="P119" s="29"/>
      <c r="Q119" s="63"/>
      <c r="R119" s="29"/>
    </row>
    <row r="120" spans="1:19" ht="15.75" customHeight="1">
      <c r="A120" s="29"/>
      <c r="B120" s="29"/>
      <c r="C120" s="29"/>
      <c r="D120" s="29"/>
      <c r="E120" s="29"/>
      <c r="F120" s="68"/>
      <c r="G120" s="66"/>
      <c r="H120" s="29"/>
      <c r="I120" s="29"/>
      <c r="J120" s="68"/>
      <c r="K120" s="29"/>
      <c r="L120" s="29"/>
      <c r="M120" s="29"/>
      <c r="N120" s="29"/>
      <c r="O120" s="29"/>
      <c r="P120" s="29"/>
      <c r="Q120" s="63"/>
      <c r="R120" s="29"/>
    </row>
    <row r="121" spans="1:19" ht="15.75" customHeight="1">
      <c r="A121" s="31"/>
      <c r="B121" s="33"/>
      <c r="C121" s="33">
        <f t="shared" ref="C121:E121" si="23">SUM(C113:C118)</f>
        <v>0</v>
      </c>
      <c r="D121" s="33">
        <f t="shared" si="23"/>
        <v>0</v>
      </c>
      <c r="E121" s="33">
        <f t="shared" si="23"/>
        <v>0</v>
      </c>
      <c r="F121" s="35"/>
      <c r="G121" s="34">
        <f>SUM(G113:G120)</f>
        <v>3400</v>
      </c>
      <c r="H121" s="33"/>
      <c r="I121" s="33">
        <f>SUM(I113:I118)</f>
        <v>0</v>
      </c>
      <c r="J121" s="35">
        <f>SUM(J113:J119)</f>
        <v>2100</v>
      </c>
      <c r="K121" s="80">
        <f>SUM(K113:K120)</f>
        <v>0</v>
      </c>
      <c r="L121" s="33">
        <f t="shared" ref="L121:M121" si="24">SUM(L113:L118)</f>
        <v>1300</v>
      </c>
      <c r="M121" s="33">
        <f t="shared" si="24"/>
        <v>0</v>
      </c>
      <c r="N121" s="33"/>
      <c r="O121" s="33">
        <f>SUM(O112:O120)</f>
        <v>6000</v>
      </c>
      <c r="P121" s="33"/>
      <c r="Q121" s="51">
        <v>8485</v>
      </c>
      <c r="R121" s="10"/>
    </row>
    <row r="122" spans="1:19" ht="15.75" customHeight="1">
      <c r="A122" s="317" t="s">
        <v>482</v>
      </c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  <c r="O122" s="319"/>
      <c r="P122" s="8"/>
      <c r="Q122" s="82"/>
      <c r="R122" s="10"/>
    </row>
    <row r="123" spans="1:19" ht="48" customHeight="1">
      <c r="A123" s="2" t="s">
        <v>1</v>
      </c>
      <c r="B123" s="3" t="s">
        <v>2</v>
      </c>
      <c r="C123" s="3" t="s">
        <v>3</v>
      </c>
      <c r="D123" s="3" t="s">
        <v>4</v>
      </c>
      <c r="E123" s="3" t="s">
        <v>108</v>
      </c>
      <c r="F123" s="4" t="s">
        <v>109</v>
      </c>
      <c r="G123" s="5" t="s">
        <v>5</v>
      </c>
      <c r="H123" s="6" t="s">
        <v>6</v>
      </c>
      <c r="I123" s="3" t="s">
        <v>7</v>
      </c>
      <c r="J123" s="3" t="s">
        <v>8</v>
      </c>
      <c r="K123" s="3" t="s">
        <v>8</v>
      </c>
      <c r="L123" s="3" t="s">
        <v>9</v>
      </c>
      <c r="M123" s="3" t="s">
        <v>10</v>
      </c>
      <c r="N123" s="3"/>
      <c r="O123" s="7" t="s">
        <v>11</v>
      </c>
      <c r="P123" s="8" t="s">
        <v>12</v>
      </c>
      <c r="Q123" s="40" t="s">
        <v>13</v>
      </c>
      <c r="R123" s="10" t="s">
        <v>14</v>
      </c>
    </row>
    <row r="124" spans="1:19" ht="21.75" hidden="1" customHeight="1">
      <c r="A124" s="10"/>
      <c r="B124" s="12">
        <v>23445</v>
      </c>
      <c r="C124" s="10"/>
      <c r="D124" s="10"/>
      <c r="E124" s="10"/>
      <c r="F124" s="10"/>
      <c r="G124" s="10"/>
      <c r="H124" s="10"/>
      <c r="I124" s="10"/>
      <c r="J124" s="14" t="s">
        <v>15</v>
      </c>
      <c r="K124" s="52"/>
      <c r="L124" s="10" t="s">
        <v>33</v>
      </c>
      <c r="M124" s="10"/>
      <c r="N124" s="320"/>
      <c r="O124" s="315"/>
      <c r="P124" s="315"/>
      <c r="Q124" s="315"/>
      <c r="R124" s="316"/>
    </row>
    <row r="125" spans="1:19" ht="15.75" hidden="1" customHeight="1">
      <c r="A125" s="29"/>
      <c r="B125" s="314" t="s">
        <v>102</v>
      </c>
      <c r="C125" s="315"/>
      <c r="D125" s="315"/>
      <c r="E125" s="315"/>
      <c r="F125" s="316"/>
      <c r="G125" s="10"/>
      <c r="H125" s="10"/>
      <c r="I125" s="10"/>
      <c r="J125" s="74"/>
      <c r="K125" s="10"/>
      <c r="L125" s="12"/>
      <c r="M125" s="12"/>
      <c r="N125" s="12"/>
      <c r="O125" s="10"/>
      <c r="P125" s="10"/>
      <c r="Q125" s="15"/>
      <c r="R125" s="10"/>
    </row>
    <row r="126" spans="1:19" ht="15.75" hidden="1" customHeight="1">
      <c r="A126" s="29"/>
      <c r="B126" s="70"/>
      <c r="C126" s="70"/>
      <c r="D126" s="83"/>
      <c r="E126" s="70"/>
      <c r="F126" s="84"/>
      <c r="G126" s="10"/>
      <c r="H126" s="10"/>
      <c r="I126" s="10"/>
      <c r="J126" s="74"/>
      <c r="K126" s="10"/>
      <c r="L126" s="12"/>
      <c r="M126" s="12"/>
      <c r="N126" s="85" t="s">
        <v>34</v>
      </c>
      <c r="O126" s="10"/>
      <c r="P126" s="10"/>
      <c r="Q126" s="15"/>
      <c r="R126" s="10"/>
    </row>
    <row r="127" spans="1:19" ht="15.75" hidden="1" customHeight="1">
      <c r="A127" s="10">
        <v>1</v>
      </c>
      <c r="B127" s="10" t="s">
        <v>103</v>
      </c>
      <c r="C127" s="10"/>
      <c r="D127" s="10"/>
      <c r="E127" s="10"/>
      <c r="F127" s="13"/>
      <c r="G127" s="75"/>
      <c r="H127" s="10"/>
      <c r="I127" s="10"/>
      <c r="J127" s="41"/>
      <c r="K127" s="10"/>
      <c r="L127" s="10"/>
      <c r="M127" s="10"/>
      <c r="N127" s="54"/>
      <c r="O127" s="10">
        <v>0</v>
      </c>
      <c r="P127" s="10">
        <v>30500</v>
      </c>
      <c r="Q127" s="10" t="s">
        <v>104</v>
      </c>
      <c r="R127" s="10"/>
    </row>
    <row r="128" spans="1:19" ht="15.75" customHeight="1">
      <c r="A128" s="10"/>
      <c r="B128" s="111">
        <v>8485</v>
      </c>
      <c r="C128" s="10"/>
      <c r="D128" s="10"/>
      <c r="E128" s="10"/>
      <c r="F128" s="13"/>
      <c r="G128" s="75"/>
      <c r="H128" s="10"/>
      <c r="I128" s="10"/>
      <c r="J128" s="14" t="s">
        <v>473</v>
      </c>
      <c r="K128" s="53"/>
      <c r="L128" s="10" t="s">
        <v>33</v>
      </c>
      <c r="M128" s="10"/>
      <c r="N128" s="30"/>
      <c r="O128" s="10"/>
      <c r="P128" s="10"/>
      <c r="Q128" s="10"/>
      <c r="R128" s="10"/>
    </row>
    <row r="129" spans="1:32" ht="15.75" customHeight="1">
      <c r="A129" s="10"/>
      <c r="B129" s="314" t="s">
        <v>102</v>
      </c>
      <c r="C129" s="315"/>
      <c r="D129" s="315"/>
      <c r="E129" s="315"/>
      <c r="F129" s="316"/>
      <c r="G129" s="75"/>
      <c r="H129" s="10"/>
      <c r="I129" s="10"/>
      <c r="J129" s="41"/>
      <c r="K129" s="10"/>
      <c r="L129" s="30"/>
      <c r="M129" s="10"/>
      <c r="N129" s="30"/>
      <c r="O129" s="10"/>
      <c r="P129" s="10"/>
      <c r="Q129" s="10"/>
      <c r="R129" s="10"/>
    </row>
    <row r="130" spans="1:32" ht="15.75" customHeight="1">
      <c r="A130" s="10">
        <v>1</v>
      </c>
      <c r="B130" s="16" t="s">
        <v>464</v>
      </c>
      <c r="C130" s="10"/>
      <c r="D130" s="10"/>
      <c r="E130" s="10"/>
      <c r="F130" s="41"/>
      <c r="G130" s="13"/>
      <c r="H130" s="10"/>
      <c r="I130" s="10"/>
      <c r="J130" s="41"/>
      <c r="K130" s="53"/>
      <c r="L130" s="10">
        <v>450</v>
      </c>
      <c r="M130" s="71"/>
      <c r="N130" s="71"/>
      <c r="O130" s="55">
        <v>450</v>
      </c>
      <c r="P130" s="10">
        <v>25000</v>
      </c>
      <c r="Q130" s="10" t="s">
        <v>104</v>
      </c>
      <c r="R130" s="10"/>
    </row>
    <row r="131" spans="1:32" ht="15.75" customHeight="1">
      <c r="A131" s="16">
        <v>2</v>
      </c>
      <c r="B131" s="29" t="s">
        <v>479</v>
      </c>
      <c r="C131" s="21"/>
      <c r="D131" s="21"/>
      <c r="E131" s="22"/>
      <c r="F131" s="22"/>
      <c r="G131" s="77"/>
      <c r="H131" s="24"/>
      <c r="I131" s="24"/>
      <c r="J131" s="25">
        <v>1000</v>
      </c>
      <c r="K131" s="24"/>
      <c r="L131" s="24"/>
      <c r="M131" s="10"/>
      <c r="N131" s="115"/>
      <c r="O131" s="10">
        <v>1000</v>
      </c>
      <c r="P131" s="16">
        <v>4500</v>
      </c>
      <c r="Q131" s="16" t="s">
        <v>483</v>
      </c>
      <c r="R131" s="16"/>
      <c r="S131" s="16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>
      <c r="A132" s="10">
        <v>3</v>
      </c>
      <c r="B132" s="29" t="s">
        <v>459</v>
      </c>
      <c r="C132" s="29">
        <v>1000</v>
      </c>
      <c r="D132" s="29"/>
      <c r="E132" s="29"/>
      <c r="F132" s="29"/>
      <c r="G132" s="66">
        <v>400</v>
      </c>
      <c r="H132" s="29"/>
      <c r="I132" s="29">
        <v>3000</v>
      </c>
      <c r="J132" s="68">
        <v>1000</v>
      </c>
      <c r="K132" s="79"/>
      <c r="L132" s="29"/>
      <c r="M132" s="29"/>
      <c r="N132" s="30"/>
      <c r="O132" s="29">
        <v>5400</v>
      </c>
      <c r="P132" s="10"/>
      <c r="Q132" s="10"/>
      <c r="R132" s="10"/>
    </row>
    <row r="133" spans="1:32" ht="15.75" customHeight="1">
      <c r="A133" s="29">
        <v>4</v>
      </c>
      <c r="B133" s="29" t="s">
        <v>484</v>
      </c>
      <c r="C133" s="29">
        <v>2000</v>
      </c>
      <c r="D133" s="29"/>
      <c r="E133" s="29"/>
      <c r="F133" s="66"/>
      <c r="G133" s="77"/>
      <c r="H133" s="29"/>
      <c r="I133" s="29">
        <v>3000</v>
      </c>
      <c r="J133" s="68">
        <v>1000</v>
      </c>
      <c r="K133" s="29"/>
      <c r="L133" s="29">
        <v>850</v>
      </c>
      <c r="M133" s="29"/>
      <c r="N133" s="30" t="s">
        <v>485</v>
      </c>
      <c r="O133" s="29">
        <v>4500</v>
      </c>
      <c r="P133" s="10"/>
      <c r="Q133" s="10"/>
      <c r="R133" s="10"/>
    </row>
    <row r="134" spans="1:32" ht="15.75" customHeight="1">
      <c r="A134" s="29">
        <v>5</v>
      </c>
      <c r="B134" s="29" t="s">
        <v>486</v>
      </c>
      <c r="C134" s="29">
        <v>1000</v>
      </c>
      <c r="D134" s="29"/>
      <c r="E134" s="29"/>
      <c r="F134" s="68"/>
      <c r="G134" s="77">
        <v>1000</v>
      </c>
      <c r="H134" s="29"/>
      <c r="I134" s="29"/>
      <c r="J134" s="68"/>
      <c r="K134" s="78"/>
      <c r="L134" s="90"/>
      <c r="M134" s="29"/>
      <c r="N134" s="30"/>
      <c r="O134" s="90">
        <v>2000</v>
      </c>
      <c r="P134" s="10"/>
      <c r="Q134" s="10"/>
      <c r="R134" s="10"/>
    </row>
    <row r="135" spans="1:32" ht="15.75" customHeight="1">
      <c r="A135" s="29">
        <v>6</v>
      </c>
      <c r="B135" s="29" t="s">
        <v>487</v>
      </c>
      <c r="C135" s="29">
        <v>1000</v>
      </c>
      <c r="D135" s="29"/>
      <c r="E135" s="29"/>
      <c r="F135" s="68"/>
      <c r="G135" s="77"/>
      <c r="H135" s="29"/>
      <c r="I135" s="29"/>
      <c r="J135" s="68"/>
      <c r="K135" s="78"/>
      <c r="L135" s="90"/>
      <c r="M135" s="29"/>
      <c r="N135" s="30"/>
      <c r="O135" s="90">
        <v>1000</v>
      </c>
      <c r="P135" s="10"/>
      <c r="Q135" s="10"/>
      <c r="R135" s="10"/>
    </row>
    <row r="136" spans="1:32" ht="15.75" customHeight="1">
      <c r="A136" s="29">
        <v>7</v>
      </c>
      <c r="B136" s="29" t="s">
        <v>447</v>
      </c>
      <c r="C136" s="29"/>
      <c r="D136" s="29"/>
      <c r="E136" s="29"/>
      <c r="F136" s="66"/>
      <c r="G136" s="66">
        <v>400</v>
      </c>
      <c r="H136" s="29"/>
      <c r="I136" s="29"/>
      <c r="J136" s="68"/>
      <c r="K136" s="29"/>
      <c r="L136" s="29"/>
      <c r="M136" s="29"/>
      <c r="N136" s="30"/>
      <c r="O136" s="29">
        <v>400</v>
      </c>
      <c r="P136" s="10"/>
      <c r="Q136" s="10"/>
      <c r="R136" s="10"/>
    </row>
    <row r="137" spans="1:32" ht="15.75" customHeight="1">
      <c r="A137" s="29">
        <v>8</v>
      </c>
      <c r="B137" s="10" t="s">
        <v>475</v>
      </c>
      <c r="C137" s="29"/>
      <c r="D137" s="29"/>
      <c r="E137" s="29"/>
      <c r="F137" s="29"/>
      <c r="G137" s="77">
        <v>1400</v>
      </c>
      <c r="H137" s="29"/>
      <c r="I137" s="29">
        <v>3000</v>
      </c>
      <c r="J137" s="68">
        <v>1100</v>
      </c>
      <c r="K137" s="79"/>
      <c r="L137" s="29">
        <v>850</v>
      </c>
      <c r="M137" s="29"/>
      <c r="N137" s="30"/>
      <c r="O137" s="29">
        <v>7150</v>
      </c>
      <c r="P137" s="10"/>
      <c r="Q137" s="10"/>
      <c r="R137" s="10"/>
    </row>
    <row r="138" spans="1:32" ht="15.75" customHeight="1">
      <c r="A138" s="29">
        <v>9</v>
      </c>
      <c r="B138" s="29" t="s">
        <v>476</v>
      </c>
      <c r="C138" s="29">
        <v>1000</v>
      </c>
      <c r="D138" s="29"/>
      <c r="E138" s="29"/>
      <c r="F138" s="68"/>
      <c r="G138" s="77"/>
      <c r="H138" s="29"/>
      <c r="I138" s="29">
        <v>3000</v>
      </c>
      <c r="J138" s="68"/>
      <c r="K138" s="78"/>
      <c r="L138" s="90"/>
      <c r="M138" s="29"/>
      <c r="N138" s="30"/>
      <c r="O138" s="90">
        <v>4000</v>
      </c>
      <c r="P138" s="10"/>
      <c r="Q138" s="10"/>
      <c r="R138" s="10"/>
    </row>
    <row r="139" spans="1:32" ht="15.75" customHeight="1">
      <c r="A139" s="29">
        <v>10</v>
      </c>
      <c r="B139" s="29"/>
      <c r="C139" s="29"/>
      <c r="D139" s="29"/>
      <c r="E139" s="29"/>
      <c r="F139" s="68"/>
      <c r="G139" s="77"/>
      <c r="H139" s="29"/>
      <c r="I139" s="29"/>
      <c r="J139" s="68"/>
      <c r="K139" s="78"/>
      <c r="L139" s="90"/>
      <c r="M139" s="29"/>
      <c r="N139" s="30"/>
      <c r="O139" s="90"/>
      <c r="P139" s="10"/>
      <c r="Q139" s="10"/>
      <c r="R139" s="10"/>
    </row>
    <row r="140" spans="1:32" ht="15.75" customHeight="1">
      <c r="A140" s="29"/>
      <c r="B140" s="10"/>
      <c r="C140" s="10"/>
      <c r="D140" s="29"/>
      <c r="E140" s="29"/>
      <c r="F140" s="29"/>
      <c r="G140" s="77"/>
      <c r="H140" s="29"/>
      <c r="I140" s="29"/>
      <c r="J140" s="68"/>
      <c r="K140" s="78"/>
      <c r="L140" s="24"/>
      <c r="M140" s="10"/>
      <c r="N140" s="54"/>
      <c r="O140" s="24"/>
      <c r="P140" s="10"/>
      <c r="Q140" s="10"/>
      <c r="R140" s="10"/>
    </row>
    <row r="141" spans="1:32" ht="15.75" customHeight="1">
      <c r="A141" s="29"/>
      <c r="B141" s="29"/>
      <c r="C141" s="29"/>
      <c r="D141" s="29"/>
      <c r="E141" s="29"/>
      <c r="F141" s="66"/>
      <c r="G141" s="77"/>
      <c r="H141" s="29"/>
      <c r="I141" s="29"/>
      <c r="J141" s="68"/>
      <c r="K141" s="79"/>
      <c r="L141" s="29"/>
      <c r="M141" s="29"/>
      <c r="N141" s="30"/>
      <c r="O141" s="90"/>
      <c r="P141" s="29"/>
      <c r="Q141" s="29"/>
      <c r="R141" s="146"/>
    </row>
    <row r="142" spans="1:32" ht="15.75" customHeight="1">
      <c r="A142" s="2"/>
      <c r="B142" s="3"/>
      <c r="C142" s="3">
        <f>SUM(C127:C141)</f>
        <v>6000</v>
      </c>
      <c r="D142" s="201">
        <f>SUM(D126:D141)</f>
        <v>0</v>
      </c>
      <c r="E142" s="202">
        <f t="shared" ref="E142:G142" si="25">SUM(E127:E141)</f>
        <v>0</v>
      </c>
      <c r="F142" s="5">
        <f t="shared" si="25"/>
        <v>0</v>
      </c>
      <c r="G142" s="245">
        <f t="shared" si="25"/>
        <v>3200</v>
      </c>
      <c r="H142" s="3"/>
      <c r="I142" s="3">
        <f t="shared" ref="I142:M142" si="26">SUM(I127:I141)</f>
        <v>12000</v>
      </c>
      <c r="J142" s="204">
        <f t="shared" si="26"/>
        <v>4100</v>
      </c>
      <c r="K142" s="205">
        <f t="shared" si="26"/>
        <v>0</v>
      </c>
      <c r="L142" s="3">
        <f t="shared" si="26"/>
        <v>2150</v>
      </c>
      <c r="M142" s="3">
        <f t="shared" si="26"/>
        <v>0</v>
      </c>
      <c r="N142" s="3"/>
      <c r="O142" s="202">
        <f>SUM(O127:O141)</f>
        <v>25900</v>
      </c>
      <c r="P142" s="8">
        <f>SUM(P130:P141)</f>
        <v>29500</v>
      </c>
      <c r="Q142" s="206">
        <f>B128-P142+O142</f>
        <v>4885</v>
      </c>
      <c r="R142" s="207"/>
    </row>
    <row r="143" spans="1:32" ht="15.75" customHeight="1">
      <c r="A143" s="317" t="s">
        <v>488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9"/>
      <c r="P143" s="33"/>
      <c r="Q143" s="72"/>
      <c r="R143" s="73"/>
    </row>
    <row r="144" spans="1:32" ht="15.75" customHeight="1">
      <c r="A144" s="2" t="s">
        <v>1</v>
      </c>
      <c r="B144" s="3" t="s">
        <v>2</v>
      </c>
      <c r="C144" s="3" t="s">
        <v>3</v>
      </c>
      <c r="D144" s="3" t="s">
        <v>4</v>
      </c>
      <c r="E144" s="3" t="s">
        <v>108</v>
      </c>
      <c r="F144" s="4" t="s">
        <v>109</v>
      </c>
      <c r="G144" s="5" t="s">
        <v>5</v>
      </c>
      <c r="H144" s="6" t="s">
        <v>6</v>
      </c>
      <c r="I144" s="3" t="s">
        <v>7</v>
      </c>
      <c r="J144" s="3" t="s">
        <v>8</v>
      </c>
      <c r="K144" s="3" t="s">
        <v>8</v>
      </c>
      <c r="L144" s="3" t="s">
        <v>9</v>
      </c>
      <c r="M144" s="3" t="s">
        <v>10</v>
      </c>
      <c r="N144" s="3"/>
      <c r="O144" s="7" t="s">
        <v>11</v>
      </c>
      <c r="P144" s="8" t="s">
        <v>12</v>
      </c>
      <c r="Q144" s="40" t="s">
        <v>13</v>
      </c>
      <c r="R144" s="10" t="s">
        <v>14</v>
      </c>
    </row>
    <row r="145" spans="1:18" ht="15.75" customHeight="1">
      <c r="A145" s="10"/>
      <c r="B145" s="12">
        <v>4885</v>
      </c>
      <c r="C145" s="10"/>
      <c r="D145" s="10"/>
      <c r="E145" s="10"/>
      <c r="F145" s="10"/>
      <c r="G145" s="10"/>
      <c r="H145" s="10"/>
      <c r="I145" s="10"/>
      <c r="J145" s="14" t="s">
        <v>473</v>
      </c>
      <c r="K145" s="53"/>
      <c r="L145" s="10" t="s">
        <v>33</v>
      </c>
      <c r="M145" s="10"/>
      <c r="N145" s="320"/>
      <c r="O145" s="315"/>
      <c r="P145" s="315"/>
      <c r="Q145" s="315"/>
      <c r="R145" s="316"/>
    </row>
    <row r="146" spans="1:18" ht="15.75" customHeight="1">
      <c r="A146" s="10"/>
      <c r="B146" s="314" t="s">
        <v>102</v>
      </c>
      <c r="C146" s="315"/>
      <c r="D146" s="315"/>
      <c r="E146" s="315"/>
      <c r="F146" s="316"/>
      <c r="G146" s="10"/>
      <c r="H146" s="10"/>
      <c r="I146" s="10"/>
      <c r="J146" s="41"/>
      <c r="K146" s="10"/>
      <c r="L146" s="12"/>
      <c r="M146" s="12"/>
      <c r="N146" s="12"/>
      <c r="O146" s="10"/>
      <c r="P146" s="10"/>
      <c r="Q146" s="15"/>
      <c r="R146" s="10"/>
    </row>
    <row r="147" spans="1:18" ht="15.75" customHeight="1">
      <c r="A147" s="10"/>
      <c r="B147" s="70"/>
      <c r="C147" s="70"/>
      <c r="D147" s="70"/>
      <c r="E147" s="70"/>
      <c r="F147" s="70"/>
      <c r="G147" s="10"/>
      <c r="H147" s="10"/>
      <c r="I147" s="10"/>
      <c r="J147" s="41"/>
      <c r="K147" s="10"/>
      <c r="L147" s="12"/>
      <c r="M147" s="12"/>
      <c r="N147" s="12"/>
      <c r="O147" s="10"/>
      <c r="P147" s="10"/>
      <c r="Q147" s="15"/>
      <c r="R147" s="10"/>
    </row>
    <row r="148" spans="1:18" ht="15.75" customHeight="1">
      <c r="A148" s="10">
        <v>1</v>
      </c>
      <c r="B148" s="29" t="s">
        <v>484</v>
      </c>
      <c r="C148" s="29">
        <v>1000</v>
      </c>
      <c r="D148" s="29"/>
      <c r="E148" s="29"/>
      <c r="F148" s="66"/>
      <c r="G148" s="77"/>
      <c r="H148" s="29"/>
      <c r="I148" s="29">
        <v>3000</v>
      </c>
      <c r="J148" s="68">
        <v>1000</v>
      </c>
      <c r="K148" s="29"/>
      <c r="L148" s="29">
        <v>850</v>
      </c>
      <c r="M148" s="29"/>
      <c r="N148" s="30"/>
      <c r="O148" s="55">
        <v>8200</v>
      </c>
      <c r="P148" s="10">
        <v>1000</v>
      </c>
      <c r="Q148" s="15" t="s">
        <v>456</v>
      </c>
      <c r="R148" s="10"/>
    </row>
    <row r="149" spans="1:18" ht="15.75" customHeight="1">
      <c r="A149" s="16">
        <v>2</v>
      </c>
      <c r="B149" s="10" t="s">
        <v>436</v>
      </c>
      <c r="C149" s="10">
        <v>2000</v>
      </c>
      <c r="D149" s="10"/>
      <c r="E149" s="10"/>
      <c r="F149" s="41"/>
      <c r="G149" s="13">
        <v>1000</v>
      </c>
      <c r="H149" s="10"/>
      <c r="I149" s="10">
        <v>3000</v>
      </c>
      <c r="J149" s="41">
        <v>650</v>
      </c>
      <c r="K149" s="10"/>
      <c r="L149" s="10">
        <v>850</v>
      </c>
      <c r="M149" s="10"/>
      <c r="N149" s="121"/>
      <c r="O149" s="10">
        <v>7500</v>
      </c>
      <c r="P149" s="16">
        <v>28000</v>
      </c>
      <c r="Q149" s="55" t="s">
        <v>76</v>
      </c>
      <c r="R149" s="16"/>
    </row>
    <row r="150" spans="1:18" ht="15.75" customHeight="1">
      <c r="A150" s="10">
        <v>3</v>
      </c>
      <c r="B150" s="10" t="s">
        <v>475</v>
      </c>
      <c r="C150" s="29"/>
      <c r="D150" s="29"/>
      <c r="E150" s="29"/>
      <c r="F150" s="29"/>
      <c r="G150" s="77">
        <v>1400</v>
      </c>
      <c r="H150" s="29"/>
      <c r="I150" s="29">
        <v>3000</v>
      </c>
      <c r="J150" s="68">
        <v>1100</v>
      </c>
      <c r="K150" s="79"/>
      <c r="L150" s="29">
        <v>850</v>
      </c>
      <c r="M150" s="29"/>
      <c r="N150" s="30"/>
      <c r="O150" s="29">
        <v>6350</v>
      </c>
      <c r="P150" s="10"/>
      <c r="Q150" s="15"/>
      <c r="R150" s="10"/>
    </row>
    <row r="151" spans="1:18" ht="15.75" customHeight="1">
      <c r="A151" s="10">
        <v>4</v>
      </c>
      <c r="B151" s="29" t="s">
        <v>476</v>
      </c>
      <c r="C151" s="29">
        <v>1000</v>
      </c>
      <c r="D151" s="29"/>
      <c r="E151" s="29"/>
      <c r="F151" s="68"/>
      <c r="G151" s="77"/>
      <c r="H151" s="29"/>
      <c r="I151" s="29">
        <v>3000</v>
      </c>
      <c r="J151" s="68"/>
      <c r="K151" s="78"/>
      <c r="L151" s="90"/>
      <c r="M151" s="29"/>
      <c r="N151" s="30"/>
      <c r="O151" s="90">
        <v>4000</v>
      </c>
      <c r="P151" s="10"/>
      <c r="Q151" s="15"/>
      <c r="R151" s="10"/>
    </row>
    <row r="152" spans="1:18" ht="15.75" customHeight="1">
      <c r="A152" s="29">
        <v>5</v>
      </c>
      <c r="B152" s="10" t="s">
        <v>489</v>
      </c>
      <c r="C152" s="24">
        <v>1000</v>
      </c>
      <c r="D152" s="24"/>
      <c r="E152" s="10"/>
      <c r="F152" s="13"/>
      <c r="G152" s="13"/>
      <c r="H152" s="10"/>
      <c r="I152" s="10">
        <v>3000</v>
      </c>
      <c r="J152" s="68">
        <v>1000</v>
      </c>
      <c r="K152" s="29"/>
      <c r="L152" s="29"/>
      <c r="M152" s="29"/>
      <c r="N152" s="30" t="s">
        <v>490</v>
      </c>
      <c r="O152" s="29">
        <v>0</v>
      </c>
      <c r="P152" s="10"/>
      <c r="Q152" s="15"/>
      <c r="R152" s="10"/>
    </row>
    <row r="153" spans="1:18" ht="15.75" customHeight="1">
      <c r="A153" s="29">
        <v>6</v>
      </c>
      <c r="B153" s="10" t="s">
        <v>464</v>
      </c>
      <c r="C153" s="24"/>
      <c r="D153" s="24"/>
      <c r="E153" s="10"/>
      <c r="F153" s="13"/>
      <c r="G153" s="13"/>
      <c r="H153" s="10"/>
      <c r="I153" s="10"/>
      <c r="J153" s="68"/>
      <c r="K153" s="29"/>
      <c r="L153" s="29">
        <v>450</v>
      </c>
      <c r="M153" s="29"/>
      <c r="N153" s="30"/>
      <c r="O153" s="29">
        <v>450</v>
      </c>
      <c r="P153" s="10"/>
      <c r="Q153" s="15"/>
      <c r="R153" s="10"/>
    </row>
    <row r="154" spans="1:18" ht="15.75" customHeight="1">
      <c r="A154" s="29">
        <v>7</v>
      </c>
      <c r="B154" s="10"/>
      <c r="C154" s="24"/>
      <c r="D154" s="24"/>
      <c r="E154" s="10"/>
      <c r="F154" s="13"/>
      <c r="G154" s="13"/>
      <c r="H154" s="10"/>
      <c r="I154" s="10"/>
      <c r="J154" s="68"/>
      <c r="K154" s="29"/>
      <c r="L154" s="29"/>
      <c r="M154" s="29"/>
      <c r="N154" s="30"/>
      <c r="O154" s="29"/>
      <c r="P154" s="10"/>
      <c r="Q154" s="15"/>
      <c r="R154" s="10"/>
    </row>
    <row r="155" spans="1:18" ht="15.75" customHeight="1">
      <c r="A155" s="29"/>
      <c r="B155" s="10"/>
      <c r="C155" s="24"/>
      <c r="D155" s="24"/>
      <c r="E155" s="10"/>
      <c r="F155" s="13"/>
      <c r="G155" s="13"/>
      <c r="H155" s="10"/>
      <c r="I155" s="10"/>
      <c r="J155" s="68"/>
      <c r="K155" s="29"/>
      <c r="L155" s="29"/>
      <c r="M155" s="29"/>
      <c r="N155" s="30"/>
      <c r="O155" s="29"/>
      <c r="P155" s="10"/>
      <c r="Q155" s="15"/>
      <c r="R155" s="10"/>
    </row>
    <row r="156" spans="1:18" ht="15.75" customHeight="1">
      <c r="A156" s="29"/>
      <c r="B156" s="29"/>
      <c r="C156" s="90"/>
      <c r="D156" s="90"/>
      <c r="E156" s="29"/>
      <c r="F156" s="66"/>
      <c r="G156" s="66"/>
      <c r="H156" s="29"/>
      <c r="I156" s="29"/>
      <c r="J156" s="68"/>
      <c r="K156" s="29"/>
      <c r="L156" s="90"/>
      <c r="M156" s="29"/>
      <c r="N156" s="30"/>
      <c r="O156" s="90"/>
      <c r="P156" s="29"/>
      <c r="Q156" s="63"/>
      <c r="R156" s="29"/>
    </row>
    <row r="157" spans="1:18" ht="15.75" customHeight="1">
      <c r="A157" s="31"/>
      <c r="B157" s="33"/>
      <c r="C157" s="48">
        <f t="shared" ref="C157:G157" si="27">SUM(C148:C156)</f>
        <v>5000</v>
      </c>
      <c r="D157" s="48">
        <f t="shared" si="27"/>
        <v>0</v>
      </c>
      <c r="E157" s="33">
        <f t="shared" si="27"/>
        <v>0</v>
      </c>
      <c r="F157" s="34">
        <f t="shared" si="27"/>
        <v>0</v>
      </c>
      <c r="G157" s="34">
        <f t="shared" si="27"/>
        <v>2400</v>
      </c>
      <c r="H157" s="33"/>
      <c r="I157" s="33">
        <f t="shared" ref="I157:M157" si="28">SUM(I148:I156)</f>
        <v>15000</v>
      </c>
      <c r="J157" s="35">
        <f t="shared" si="28"/>
        <v>3750</v>
      </c>
      <c r="K157" s="80">
        <f t="shared" si="28"/>
        <v>0</v>
      </c>
      <c r="L157" s="48">
        <f t="shared" si="28"/>
        <v>3000</v>
      </c>
      <c r="M157" s="33">
        <f t="shared" si="28"/>
        <v>0</v>
      </c>
      <c r="N157" s="37"/>
      <c r="O157" s="48">
        <f t="shared" ref="O157:P157" si="29">SUM(O148:O156)</f>
        <v>26500</v>
      </c>
      <c r="P157" s="33">
        <f t="shared" si="29"/>
        <v>29000</v>
      </c>
      <c r="Q157" s="51">
        <f>B145-P157+O157</f>
        <v>2385</v>
      </c>
      <c r="R157" s="81"/>
    </row>
    <row r="158" spans="1:18" ht="15.75" customHeight="1">
      <c r="A158" s="317" t="s">
        <v>491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9"/>
      <c r="P158" s="33"/>
      <c r="Q158" s="91"/>
    </row>
    <row r="159" spans="1:18" ht="15.75" customHeight="1">
      <c r="A159" s="2" t="s">
        <v>1</v>
      </c>
      <c r="B159" s="3" t="s">
        <v>2</v>
      </c>
      <c r="C159" s="3" t="s">
        <v>3</v>
      </c>
      <c r="D159" s="3" t="s">
        <v>4</v>
      </c>
      <c r="E159" s="3" t="s">
        <v>108</v>
      </c>
      <c r="F159" s="4" t="s">
        <v>109</v>
      </c>
      <c r="G159" s="5" t="s">
        <v>5</v>
      </c>
      <c r="H159" s="6" t="s">
        <v>6</v>
      </c>
      <c r="I159" s="3" t="s">
        <v>7</v>
      </c>
      <c r="J159" s="3" t="s">
        <v>8</v>
      </c>
      <c r="K159" s="3" t="s">
        <v>8</v>
      </c>
      <c r="L159" s="3" t="s">
        <v>9</v>
      </c>
      <c r="M159" s="3" t="s">
        <v>10</v>
      </c>
      <c r="N159" s="3"/>
      <c r="O159" s="7" t="s">
        <v>11</v>
      </c>
      <c r="P159" s="8" t="s">
        <v>12</v>
      </c>
      <c r="Q159" s="9" t="s">
        <v>13</v>
      </c>
    </row>
    <row r="160" spans="1:18" ht="15.75" customHeight="1">
      <c r="A160" s="10"/>
      <c r="B160" s="12">
        <v>2385</v>
      </c>
      <c r="C160" s="10"/>
      <c r="D160" s="10"/>
      <c r="E160" s="10"/>
      <c r="F160" s="10"/>
      <c r="G160" s="10"/>
      <c r="H160" s="10"/>
      <c r="I160" s="10"/>
      <c r="J160" s="14" t="s">
        <v>473</v>
      </c>
      <c r="K160" s="10"/>
      <c r="L160" s="10" t="s">
        <v>33</v>
      </c>
      <c r="M160" s="10"/>
      <c r="N160" s="10"/>
      <c r="O160" s="10"/>
      <c r="P160" s="10"/>
      <c r="Q160" s="15"/>
      <c r="R160" s="10"/>
    </row>
    <row r="161" spans="1:18" ht="15.75" customHeight="1">
      <c r="A161" s="10"/>
      <c r="B161" s="314" t="s">
        <v>102</v>
      </c>
      <c r="C161" s="315"/>
      <c r="D161" s="315"/>
      <c r="E161" s="315"/>
      <c r="F161" s="316"/>
      <c r="G161" s="10"/>
      <c r="H161" s="10"/>
      <c r="I161" s="10"/>
      <c r="J161" s="41"/>
      <c r="K161" s="10"/>
      <c r="L161" s="10"/>
      <c r="M161" s="10"/>
      <c r="N161" s="10"/>
      <c r="O161" s="10"/>
      <c r="P161" s="10"/>
      <c r="Q161" s="15"/>
      <c r="R161" s="10"/>
    </row>
    <row r="162" spans="1:18" ht="15.75" customHeight="1">
      <c r="A162" s="29"/>
      <c r="B162" s="70"/>
      <c r="C162" s="70"/>
      <c r="D162" s="70"/>
      <c r="E162" s="70"/>
      <c r="F162" s="70"/>
      <c r="G162" s="10"/>
      <c r="H162" s="10"/>
      <c r="I162" s="10"/>
      <c r="J162" s="41"/>
      <c r="K162" s="10"/>
      <c r="L162" s="10"/>
      <c r="M162" s="10"/>
      <c r="N162" s="10"/>
      <c r="O162" s="10"/>
      <c r="P162" s="10"/>
      <c r="Q162" s="15"/>
      <c r="R162" s="10"/>
    </row>
    <row r="163" spans="1:18" ht="15.75" customHeight="1">
      <c r="A163" s="29">
        <v>1</v>
      </c>
      <c r="B163" s="10" t="s">
        <v>436</v>
      </c>
      <c r="C163" s="10">
        <v>1000</v>
      </c>
      <c r="D163" s="10"/>
      <c r="E163" s="10"/>
      <c r="F163" s="41"/>
      <c r="G163" s="13">
        <v>400</v>
      </c>
      <c r="H163" s="10"/>
      <c r="I163" s="10">
        <v>3000</v>
      </c>
      <c r="J163" s="41">
        <v>650</v>
      </c>
      <c r="K163" s="10"/>
      <c r="L163" s="10">
        <v>850</v>
      </c>
      <c r="M163" s="10"/>
      <c r="N163" s="121"/>
      <c r="O163" s="10">
        <v>5900</v>
      </c>
      <c r="P163" s="16">
        <v>21000</v>
      </c>
      <c r="Q163" s="55" t="s">
        <v>104</v>
      </c>
      <c r="R163" s="10"/>
    </row>
    <row r="164" spans="1:18" ht="15.75" customHeight="1">
      <c r="A164" s="29">
        <v>2</v>
      </c>
      <c r="B164" s="97" t="s">
        <v>492</v>
      </c>
      <c r="C164" s="90">
        <v>1000</v>
      </c>
      <c r="D164" s="29"/>
      <c r="E164" s="29"/>
      <c r="F164" s="66"/>
      <c r="G164" s="66"/>
      <c r="H164" s="29"/>
      <c r="I164" s="29"/>
      <c r="J164" s="64"/>
      <c r="K164" s="127"/>
      <c r="L164" s="10"/>
      <c r="M164" s="10"/>
      <c r="N164" s="54"/>
      <c r="O164" s="24">
        <v>1000</v>
      </c>
      <c r="P164" s="15"/>
      <c r="Q164" s="15"/>
      <c r="R164" s="10"/>
    </row>
    <row r="165" spans="1:18" ht="15.75" customHeight="1">
      <c r="A165" s="29">
        <v>3</v>
      </c>
      <c r="B165" s="10" t="s">
        <v>464</v>
      </c>
      <c r="C165" s="24"/>
      <c r="D165" s="24"/>
      <c r="E165" s="10"/>
      <c r="F165" s="13"/>
      <c r="G165" s="13"/>
      <c r="H165" s="10"/>
      <c r="I165" s="10"/>
      <c r="J165" s="68"/>
      <c r="K165" s="29"/>
      <c r="L165" s="29">
        <v>450</v>
      </c>
      <c r="M165" s="29"/>
      <c r="N165" s="30"/>
      <c r="O165" s="29">
        <v>450</v>
      </c>
      <c r="P165" s="29"/>
      <c r="Q165" s="63"/>
      <c r="R165" s="10"/>
    </row>
    <row r="166" spans="1:18" ht="15.75" customHeight="1">
      <c r="A166" s="29">
        <v>4</v>
      </c>
      <c r="B166" s="29" t="s">
        <v>493</v>
      </c>
      <c r="C166" s="29"/>
      <c r="D166" s="29"/>
      <c r="E166" s="29"/>
      <c r="F166" s="29"/>
      <c r="G166" s="66"/>
      <c r="H166" s="29"/>
      <c r="I166" s="29"/>
      <c r="J166" s="68">
        <v>1000</v>
      </c>
      <c r="K166" s="29"/>
      <c r="L166" s="29">
        <v>200</v>
      </c>
      <c r="M166" s="10"/>
      <c r="N166" s="54"/>
      <c r="O166" s="10">
        <v>1200</v>
      </c>
      <c r="P166" s="29"/>
      <c r="Q166" s="63"/>
      <c r="R166" s="10"/>
    </row>
    <row r="167" spans="1:18" ht="15.75" customHeight="1">
      <c r="A167" s="29">
        <v>5</v>
      </c>
      <c r="B167" s="10" t="s">
        <v>489</v>
      </c>
      <c r="C167" s="24">
        <v>1000</v>
      </c>
      <c r="D167" s="24"/>
      <c r="E167" s="10"/>
      <c r="F167" s="13"/>
      <c r="G167" s="13"/>
      <c r="H167" s="10"/>
      <c r="I167" s="10">
        <v>3000</v>
      </c>
      <c r="J167" s="68">
        <v>1000</v>
      </c>
      <c r="K167" s="29"/>
      <c r="L167" s="29"/>
      <c r="M167" s="29"/>
      <c r="N167" s="30" t="s">
        <v>494</v>
      </c>
      <c r="O167" s="29">
        <v>13000</v>
      </c>
      <c r="P167" s="29"/>
      <c r="Q167" s="63"/>
      <c r="R167" s="10"/>
    </row>
    <row r="168" spans="1:18" ht="15.75" customHeight="1">
      <c r="A168" s="29">
        <v>6</v>
      </c>
      <c r="B168" s="10" t="s">
        <v>475</v>
      </c>
      <c r="C168" s="29"/>
      <c r="D168" s="29"/>
      <c r="E168" s="29"/>
      <c r="F168" s="29"/>
      <c r="G168" s="77">
        <v>400</v>
      </c>
      <c r="H168" s="29"/>
      <c r="I168" s="29"/>
      <c r="J168" s="68">
        <v>1100</v>
      </c>
      <c r="K168" s="79"/>
      <c r="L168" s="29">
        <v>850</v>
      </c>
      <c r="M168" s="29"/>
      <c r="N168" s="30" t="s">
        <v>495</v>
      </c>
      <c r="O168" s="29">
        <v>1350</v>
      </c>
      <c r="P168" s="29"/>
      <c r="Q168" s="63"/>
      <c r="R168" s="10"/>
    </row>
    <row r="169" spans="1:18" ht="15.75" customHeight="1">
      <c r="A169" s="29">
        <v>7</v>
      </c>
      <c r="B169" s="29" t="s">
        <v>484</v>
      </c>
      <c r="C169" s="29"/>
      <c r="D169" s="29"/>
      <c r="E169" s="29"/>
      <c r="F169" s="66"/>
      <c r="G169" s="77"/>
      <c r="H169" s="29"/>
      <c r="I169" s="29"/>
      <c r="J169" s="68">
        <v>1000</v>
      </c>
      <c r="K169" s="29"/>
      <c r="L169" s="29">
        <v>850</v>
      </c>
      <c r="M169" s="29"/>
      <c r="N169" s="30"/>
      <c r="O169" s="29">
        <v>1850</v>
      </c>
      <c r="P169" s="29"/>
      <c r="Q169" s="63"/>
      <c r="R169" s="10"/>
    </row>
    <row r="170" spans="1:18" ht="15.75" customHeight="1">
      <c r="A170" s="29"/>
      <c r="B170" s="104"/>
      <c r="C170" s="106"/>
      <c r="D170" s="104"/>
      <c r="E170" s="106"/>
      <c r="F170" s="208"/>
      <c r="G170" s="77"/>
      <c r="H170" s="29"/>
      <c r="I170" s="29"/>
      <c r="J170" s="68"/>
      <c r="K170" s="79"/>
      <c r="L170" s="29"/>
      <c r="M170" s="29"/>
      <c r="N170" s="30"/>
      <c r="O170" s="29"/>
      <c r="P170" s="29"/>
      <c r="Q170" s="63"/>
      <c r="R170" s="10"/>
    </row>
    <row r="171" spans="1:18" ht="15.75" customHeight="1">
      <c r="A171" s="29"/>
      <c r="B171" s="29"/>
      <c r="C171" s="90"/>
      <c r="D171" s="29"/>
      <c r="E171" s="29"/>
      <c r="F171" s="109"/>
      <c r="G171" s="77"/>
      <c r="H171" s="29"/>
      <c r="I171" s="29"/>
      <c r="J171" s="68"/>
      <c r="K171" s="79"/>
      <c r="L171" s="29"/>
      <c r="M171" s="29"/>
      <c r="N171" s="29"/>
      <c r="O171" s="29"/>
      <c r="P171" s="10"/>
      <c r="Q171" s="10"/>
      <c r="R171" s="10"/>
    </row>
    <row r="172" spans="1:18" ht="15.75" customHeight="1">
      <c r="A172" s="31"/>
      <c r="B172" s="33"/>
      <c r="C172" s="33">
        <f>SUM(C163:C171)</f>
        <v>3000</v>
      </c>
      <c r="D172" s="33">
        <f>SUM(D162:D171)</f>
        <v>0</v>
      </c>
      <c r="E172" s="33">
        <f t="shared" ref="E172:G172" si="30">SUM(E163:E171)</f>
        <v>0</v>
      </c>
      <c r="F172" s="34">
        <f t="shared" si="30"/>
        <v>0</v>
      </c>
      <c r="G172" s="49">
        <f t="shared" si="30"/>
        <v>800</v>
      </c>
      <c r="H172" s="33"/>
      <c r="I172" s="33">
        <f t="shared" ref="I172:J172" si="31">SUM(I163:I171)</f>
        <v>6000</v>
      </c>
      <c r="J172" s="35">
        <f t="shared" si="31"/>
        <v>4750</v>
      </c>
      <c r="K172" s="36">
        <v>0</v>
      </c>
      <c r="L172" s="33">
        <f t="shared" ref="L172:M172" si="32">SUM(L163:L171)</f>
        <v>3200</v>
      </c>
      <c r="M172" s="33">
        <f t="shared" si="32"/>
        <v>0</v>
      </c>
      <c r="N172" s="33"/>
      <c r="O172" s="33">
        <f>SUM(O162:O171)</f>
        <v>24750</v>
      </c>
      <c r="P172" s="33">
        <f>SUM(P163:P171)</f>
        <v>21000</v>
      </c>
      <c r="Q172" s="51">
        <f>B160+O172-P163-P164</f>
        <v>6135</v>
      </c>
      <c r="R172" s="10"/>
    </row>
    <row r="173" spans="1:18" ht="15.75" customHeight="1">
      <c r="A173" s="311" t="s">
        <v>496</v>
      </c>
      <c r="B173" s="312"/>
      <c r="C173" s="312"/>
      <c r="D173" s="312"/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3"/>
      <c r="P173" s="10"/>
      <c r="Q173" s="10"/>
      <c r="R173" s="10"/>
    </row>
    <row r="174" spans="1:18" ht="15.75" customHeight="1">
      <c r="A174" s="2" t="s">
        <v>1</v>
      </c>
      <c r="B174" s="3" t="s">
        <v>2</v>
      </c>
      <c r="C174" s="3" t="s">
        <v>3</v>
      </c>
      <c r="D174" s="3" t="s">
        <v>52</v>
      </c>
      <c r="E174" s="3" t="s">
        <v>108</v>
      </c>
      <c r="F174" s="4" t="s">
        <v>109</v>
      </c>
      <c r="G174" s="93" t="s">
        <v>5</v>
      </c>
      <c r="H174" s="94" t="s">
        <v>6</v>
      </c>
      <c r="I174" s="3" t="s">
        <v>7</v>
      </c>
      <c r="J174" s="3" t="s">
        <v>8</v>
      </c>
      <c r="K174" s="3" t="s">
        <v>8</v>
      </c>
      <c r="L174" s="3" t="s">
        <v>9</v>
      </c>
      <c r="M174" s="3" t="s">
        <v>10</v>
      </c>
      <c r="N174" s="3"/>
      <c r="O174" s="95" t="s">
        <v>11</v>
      </c>
      <c r="P174" s="8" t="s">
        <v>12</v>
      </c>
      <c r="Q174" s="9" t="s">
        <v>13</v>
      </c>
      <c r="R174" s="10"/>
    </row>
    <row r="175" spans="1:18" ht="15.75" customHeight="1">
      <c r="A175" s="10"/>
      <c r="B175" s="12">
        <v>6135</v>
      </c>
      <c r="C175" s="10"/>
      <c r="D175" s="10"/>
      <c r="E175" s="10"/>
      <c r="F175" s="10"/>
      <c r="G175" s="10"/>
      <c r="H175" s="10"/>
      <c r="I175" s="10"/>
      <c r="J175" s="14" t="s">
        <v>473</v>
      </c>
      <c r="K175" s="96"/>
      <c r="L175" s="10" t="s">
        <v>53</v>
      </c>
      <c r="M175" s="10"/>
      <c r="N175" s="10"/>
      <c r="O175" s="10"/>
      <c r="P175" s="10"/>
      <c r="Q175" s="15"/>
      <c r="R175" s="10"/>
    </row>
    <row r="176" spans="1:18" ht="15.75" customHeight="1">
      <c r="A176" s="10"/>
      <c r="B176" s="314" t="s">
        <v>102</v>
      </c>
      <c r="C176" s="315"/>
      <c r="D176" s="315"/>
      <c r="E176" s="315"/>
      <c r="F176" s="316"/>
      <c r="G176" s="10"/>
      <c r="H176" s="10"/>
      <c r="I176" s="10"/>
      <c r="J176" s="19"/>
      <c r="K176" s="41"/>
      <c r="L176" s="12"/>
      <c r="M176" s="12"/>
      <c r="N176" s="12"/>
      <c r="O176" s="10"/>
      <c r="P176" s="10"/>
      <c r="Q176" s="15"/>
      <c r="R176" s="10"/>
    </row>
    <row r="177" spans="1:32" ht="15.75" customHeight="1">
      <c r="A177" s="10">
        <v>1</v>
      </c>
      <c r="B177" s="29" t="s">
        <v>484</v>
      </c>
      <c r="C177" s="29">
        <v>1000</v>
      </c>
      <c r="D177" s="29"/>
      <c r="E177" s="29"/>
      <c r="F177" s="66"/>
      <c r="G177" s="77"/>
      <c r="H177" s="29"/>
      <c r="I177" s="29">
        <v>3000</v>
      </c>
      <c r="J177" s="68">
        <v>1000</v>
      </c>
      <c r="K177" s="29"/>
      <c r="L177" s="29">
        <v>850</v>
      </c>
      <c r="M177" s="10"/>
      <c r="N177" s="54"/>
      <c r="O177" s="10">
        <v>5850</v>
      </c>
      <c r="P177" s="10">
        <v>10000</v>
      </c>
      <c r="Q177" s="15" t="s">
        <v>104</v>
      </c>
      <c r="R177" s="10"/>
    </row>
    <row r="178" spans="1:32" ht="15.75" customHeight="1">
      <c r="A178" s="16">
        <v>2</v>
      </c>
      <c r="B178" s="10" t="s">
        <v>436</v>
      </c>
      <c r="C178" s="10"/>
      <c r="D178" s="10"/>
      <c r="E178" s="10"/>
      <c r="F178" s="41"/>
      <c r="G178" s="13">
        <v>400</v>
      </c>
      <c r="H178" s="10"/>
      <c r="I178" s="10"/>
      <c r="J178" s="41">
        <v>650</v>
      </c>
      <c r="K178" s="10"/>
      <c r="L178" s="10">
        <v>850</v>
      </c>
      <c r="M178" s="29"/>
      <c r="N178" s="30"/>
      <c r="O178" s="29">
        <v>1900</v>
      </c>
      <c r="P178" s="16"/>
      <c r="Q178" s="16"/>
      <c r="R178" s="10"/>
    </row>
    <row r="179" spans="1:32" ht="15.75" customHeight="1">
      <c r="A179" s="29">
        <v>3</v>
      </c>
      <c r="B179" s="10" t="s">
        <v>475</v>
      </c>
      <c r="C179" s="29"/>
      <c r="D179" s="29"/>
      <c r="E179" s="29"/>
      <c r="F179" s="29"/>
      <c r="G179" s="77">
        <v>1400</v>
      </c>
      <c r="H179" s="29"/>
      <c r="I179" s="29">
        <v>3000</v>
      </c>
      <c r="J179" s="68">
        <v>1100</v>
      </c>
      <c r="K179" s="79"/>
      <c r="L179" s="29">
        <v>850</v>
      </c>
      <c r="M179" s="29"/>
      <c r="N179" s="30" t="s">
        <v>497</v>
      </c>
      <c r="O179" s="29">
        <v>9700</v>
      </c>
      <c r="P179" s="16"/>
      <c r="Q179" s="16"/>
      <c r="R179" s="10"/>
    </row>
    <row r="180" spans="1:32" ht="15.75" customHeight="1">
      <c r="A180" s="29">
        <v>4</v>
      </c>
      <c r="B180" s="10" t="s">
        <v>464</v>
      </c>
      <c r="C180" s="24"/>
      <c r="D180" s="24"/>
      <c r="E180" s="10"/>
      <c r="F180" s="13"/>
      <c r="G180" s="13"/>
      <c r="H180" s="10"/>
      <c r="I180" s="10"/>
      <c r="J180" s="68"/>
      <c r="K180" s="29"/>
      <c r="L180" s="29">
        <v>450</v>
      </c>
      <c r="M180" s="29"/>
      <c r="N180" s="30"/>
      <c r="O180" s="29">
        <v>450</v>
      </c>
      <c r="P180" s="16"/>
      <c r="Q180" s="16"/>
      <c r="R180" s="10"/>
    </row>
    <row r="181" spans="1:32" ht="15.75" customHeight="1">
      <c r="A181" s="29">
        <v>5</v>
      </c>
      <c r="B181" s="29" t="s">
        <v>493</v>
      </c>
      <c r="C181" s="29"/>
      <c r="D181" s="29"/>
      <c r="E181" s="29"/>
      <c r="F181" s="29"/>
      <c r="G181" s="66"/>
      <c r="H181" s="29"/>
      <c r="I181" s="29"/>
      <c r="J181" s="68">
        <v>1000</v>
      </c>
      <c r="K181" s="29"/>
      <c r="L181" s="29">
        <v>200</v>
      </c>
      <c r="M181" s="10"/>
      <c r="N181" s="54"/>
      <c r="O181" s="10">
        <v>1200</v>
      </c>
      <c r="P181" s="16"/>
      <c r="Q181" s="16"/>
      <c r="R181" s="29"/>
    </row>
    <row r="182" spans="1:32" ht="15.75" customHeight="1">
      <c r="A182" s="29">
        <v>6</v>
      </c>
      <c r="B182" s="10" t="s">
        <v>498</v>
      </c>
      <c r="C182" s="29"/>
      <c r="D182" s="29"/>
      <c r="E182" s="29"/>
      <c r="F182" s="66"/>
      <c r="G182" s="77"/>
      <c r="H182" s="29"/>
      <c r="I182" s="29"/>
      <c r="J182" s="68">
        <v>1000</v>
      </c>
      <c r="K182" s="29"/>
      <c r="L182" s="29"/>
      <c r="M182" s="29"/>
      <c r="N182" s="30"/>
      <c r="O182" s="29">
        <v>1000</v>
      </c>
      <c r="P182" s="10"/>
      <c r="Q182" s="10"/>
      <c r="R182" s="29"/>
    </row>
    <row r="183" spans="1:32" ht="15.75" customHeight="1">
      <c r="A183" s="29">
        <v>7</v>
      </c>
      <c r="B183" s="29"/>
      <c r="C183" s="97"/>
      <c r="D183" s="97"/>
      <c r="E183" s="97"/>
      <c r="F183" s="97"/>
      <c r="G183" s="128"/>
      <c r="H183" s="97"/>
      <c r="I183" s="97"/>
      <c r="J183" s="129"/>
      <c r="K183" s="160"/>
      <c r="L183" s="97"/>
      <c r="M183" s="29"/>
      <c r="N183" s="30"/>
      <c r="O183" s="90"/>
      <c r="P183" s="29"/>
      <c r="Q183" s="29"/>
      <c r="R183" s="29"/>
    </row>
    <row r="184" spans="1:32" ht="15.75" customHeight="1">
      <c r="A184" s="29"/>
      <c r="B184" s="29"/>
      <c r="C184" s="97"/>
      <c r="D184" s="97"/>
      <c r="E184" s="97"/>
      <c r="F184" s="97"/>
      <c r="G184" s="128"/>
      <c r="H184" s="97"/>
      <c r="I184" s="97"/>
      <c r="J184" s="129"/>
      <c r="K184" s="160"/>
      <c r="L184" s="97"/>
      <c r="M184" s="29"/>
      <c r="N184" s="30"/>
      <c r="O184" s="90"/>
      <c r="P184" s="29"/>
      <c r="Q184" s="29"/>
      <c r="R184" s="29"/>
    </row>
    <row r="185" spans="1:32" ht="15.75" customHeight="1">
      <c r="A185" s="29"/>
      <c r="B185" s="29"/>
      <c r="C185" s="29"/>
      <c r="D185" s="29"/>
      <c r="E185" s="29"/>
      <c r="F185" s="29"/>
      <c r="G185" s="66"/>
      <c r="H185" s="29"/>
      <c r="I185" s="29"/>
      <c r="J185" s="68"/>
      <c r="K185" s="79"/>
      <c r="L185" s="29"/>
      <c r="M185" s="29"/>
      <c r="N185" s="30"/>
      <c r="O185" s="29"/>
      <c r="P185" s="29"/>
      <c r="Q185" s="29"/>
      <c r="R185" s="29"/>
    </row>
    <row r="186" spans="1:32" ht="15.75" customHeight="1">
      <c r="A186" s="31"/>
      <c r="B186" s="32"/>
      <c r="C186" s="33">
        <f t="shared" ref="C186:E186" si="33">SUM(C177:C185)</f>
        <v>1000</v>
      </c>
      <c r="D186" s="33">
        <f t="shared" si="33"/>
        <v>0</v>
      </c>
      <c r="E186" s="33">
        <f t="shared" si="33"/>
        <v>0</v>
      </c>
      <c r="F186" s="33"/>
      <c r="G186" s="34">
        <f>SUM(G177:G185)</f>
        <v>1800</v>
      </c>
      <c r="H186" s="33"/>
      <c r="I186" s="33">
        <f t="shared" ref="I186:J186" si="34">SUM(I177:I185)</f>
        <v>6000</v>
      </c>
      <c r="J186" s="35">
        <f t="shared" si="34"/>
        <v>4750</v>
      </c>
      <c r="K186" s="36"/>
      <c r="L186" s="33">
        <f>SUM(L177:L185)</f>
        <v>3200</v>
      </c>
      <c r="M186" s="37"/>
      <c r="N186" s="33"/>
      <c r="O186" s="33">
        <f t="shared" ref="O186:P186" si="35">SUM(O177:O185)</f>
        <v>20100</v>
      </c>
      <c r="P186" s="38">
        <f t="shared" si="35"/>
        <v>10000</v>
      </c>
      <c r="Q186" s="39">
        <f>B175-P186+O186</f>
        <v>16235</v>
      </c>
      <c r="R186" s="29"/>
    </row>
    <row r="187" spans="1:32" ht="15.75" customHeight="1">
      <c r="A187" s="317" t="s">
        <v>499</v>
      </c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18"/>
      <c r="N187" s="318"/>
      <c r="O187" s="319"/>
      <c r="P187" s="29"/>
      <c r="Q187" s="63"/>
      <c r="R187" s="29"/>
    </row>
    <row r="188" spans="1:32" ht="15.75" customHeight="1">
      <c r="A188" s="2" t="s">
        <v>1</v>
      </c>
      <c r="B188" s="3" t="s">
        <v>2</v>
      </c>
      <c r="C188" s="3" t="s">
        <v>3</v>
      </c>
      <c r="D188" s="3" t="s">
        <v>4</v>
      </c>
      <c r="E188" s="3" t="s">
        <v>108</v>
      </c>
      <c r="F188" s="4" t="s">
        <v>109</v>
      </c>
      <c r="G188" s="93" t="s">
        <v>5</v>
      </c>
      <c r="H188" s="94" t="s">
        <v>6</v>
      </c>
      <c r="I188" s="3" t="s">
        <v>7</v>
      </c>
      <c r="J188" s="3" t="s">
        <v>8</v>
      </c>
      <c r="K188" s="3" t="s">
        <v>8</v>
      </c>
      <c r="L188" s="3" t="s">
        <v>9</v>
      </c>
      <c r="M188" s="3" t="s">
        <v>10</v>
      </c>
      <c r="N188" s="3"/>
      <c r="O188" s="95" t="s">
        <v>11</v>
      </c>
      <c r="P188" s="8" t="s">
        <v>12</v>
      </c>
      <c r="Q188" s="9" t="s">
        <v>13</v>
      </c>
      <c r="R188" s="29"/>
    </row>
    <row r="189" spans="1:32" ht="15.75" customHeight="1">
      <c r="A189" s="10"/>
      <c r="B189" s="12">
        <v>16235</v>
      </c>
      <c r="C189" s="10"/>
      <c r="D189" s="10"/>
      <c r="E189" s="10"/>
      <c r="F189" s="10"/>
      <c r="G189" s="10"/>
      <c r="H189" s="10"/>
      <c r="I189" s="10"/>
      <c r="J189" s="14" t="s">
        <v>473</v>
      </c>
      <c r="K189" s="10"/>
      <c r="L189" s="10" t="s">
        <v>72</v>
      </c>
      <c r="M189" s="10"/>
      <c r="N189" s="10"/>
      <c r="O189" s="10"/>
      <c r="P189" s="10"/>
      <c r="Q189" s="15"/>
      <c r="R189" s="10"/>
    </row>
    <row r="190" spans="1:32" ht="15.75" customHeight="1">
      <c r="A190" s="10"/>
      <c r="B190" s="314" t="s">
        <v>102</v>
      </c>
      <c r="C190" s="315"/>
      <c r="D190" s="315"/>
      <c r="E190" s="315"/>
      <c r="F190" s="316"/>
      <c r="G190" s="10"/>
      <c r="H190" s="10"/>
      <c r="I190" s="10"/>
      <c r="J190" s="53"/>
      <c r="K190" s="10"/>
      <c r="L190" s="10"/>
      <c r="M190" s="10"/>
      <c r="N190" s="10"/>
      <c r="O190" s="10"/>
      <c r="P190" s="10"/>
      <c r="Q190" s="10"/>
      <c r="R190" s="10"/>
    </row>
    <row r="191" spans="1:32" ht="15.75" customHeight="1">
      <c r="A191" s="16">
        <v>1</v>
      </c>
      <c r="B191" s="10" t="s">
        <v>436</v>
      </c>
      <c r="C191" s="10"/>
      <c r="D191" s="10"/>
      <c r="E191" s="10"/>
      <c r="F191" s="41"/>
      <c r="G191" s="13">
        <v>400</v>
      </c>
      <c r="H191" s="10"/>
      <c r="I191" s="10"/>
      <c r="J191" s="41">
        <v>650</v>
      </c>
      <c r="K191" s="10"/>
      <c r="L191" s="10">
        <v>850</v>
      </c>
      <c r="M191" s="10"/>
      <c r="N191" s="121"/>
      <c r="O191" s="10">
        <v>1900</v>
      </c>
      <c r="P191" s="10">
        <v>17000</v>
      </c>
      <c r="Q191" s="16" t="s">
        <v>104</v>
      </c>
      <c r="R191" s="10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>
      <c r="A192" s="10">
        <v>2</v>
      </c>
      <c r="B192" s="10" t="s">
        <v>464</v>
      </c>
      <c r="C192" s="24"/>
      <c r="D192" s="24"/>
      <c r="E192" s="10"/>
      <c r="F192" s="13"/>
      <c r="G192" s="13"/>
      <c r="H192" s="10"/>
      <c r="I192" s="10"/>
      <c r="J192" s="68"/>
      <c r="K192" s="29"/>
      <c r="L192" s="29">
        <v>450</v>
      </c>
      <c r="M192" s="29"/>
      <c r="N192" s="30"/>
      <c r="O192" s="29">
        <v>450</v>
      </c>
      <c r="P192" s="16">
        <v>1000</v>
      </c>
      <c r="Q192" s="10" t="s">
        <v>461</v>
      </c>
      <c r="R192" s="29"/>
    </row>
    <row r="193" spans="1:32" ht="15.75" customHeight="1">
      <c r="A193" s="29">
        <v>3</v>
      </c>
      <c r="B193" s="10" t="s">
        <v>489</v>
      </c>
      <c r="C193" s="24">
        <v>1000</v>
      </c>
      <c r="D193" s="24"/>
      <c r="E193" s="10"/>
      <c r="F193" s="13"/>
      <c r="G193" s="13"/>
      <c r="H193" s="10"/>
      <c r="I193" s="10">
        <v>3000</v>
      </c>
      <c r="J193" s="68">
        <v>1000</v>
      </c>
      <c r="K193" s="29"/>
      <c r="L193" s="29"/>
      <c r="M193" s="29"/>
      <c r="N193" s="30" t="s">
        <v>500</v>
      </c>
      <c r="O193" s="29">
        <v>2000</v>
      </c>
      <c r="P193" s="10"/>
      <c r="Q193" s="30"/>
      <c r="R193" s="29"/>
    </row>
    <row r="194" spans="1:32" ht="15.75" customHeight="1">
      <c r="A194" s="29">
        <v>4</v>
      </c>
      <c r="B194" s="10" t="s">
        <v>475</v>
      </c>
      <c r="C194" s="29"/>
      <c r="D194" s="29"/>
      <c r="E194" s="29"/>
      <c r="F194" s="29"/>
      <c r="G194" s="77">
        <v>400</v>
      </c>
      <c r="H194" s="29"/>
      <c r="I194" s="29"/>
      <c r="J194" s="68">
        <v>1100</v>
      </c>
      <c r="K194" s="79"/>
      <c r="L194" s="29">
        <v>850</v>
      </c>
      <c r="M194" s="262"/>
      <c r="N194" s="30"/>
      <c r="O194" s="29">
        <v>0</v>
      </c>
      <c r="P194" s="29"/>
      <c r="Q194" s="30"/>
      <c r="R194" s="29"/>
    </row>
    <row r="195" spans="1:32" ht="15.75" customHeight="1">
      <c r="A195" s="29">
        <v>5</v>
      </c>
      <c r="B195" s="29" t="s">
        <v>484</v>
      </c>
      <c r="C195" s="29"/>
      <c r="D195" s="29"/>
      <c r="E195" s="29"/>
      <c r="F195" s="66"/>
      <c r="G195" s="77"/>
      <c r="H195" s="29"/>
      <c r="I195" s="29"/>
      <c r="J195" s="68">
        <v>1000</v>
      </c>
      <c r="K195" s="29"/>
      <c r="L195" s="29">
        <v>850</v>
      </c>
      <c r="M195" s="262"/>
      <c r="N195" s="30"/>
      <c r="O195" s="29">
        <v>1850</v>
      </c>
      <c r="P195" s="29"/>
      <c r="Q195" s="30"/>
      <c r="R195" s="29"/>
    </row>
    <row r="196" spans="1:32" ht="15.75" customHeight="1">
      <c r="A196" s="29">
        <v>6</v>
      </c>
      <c r="B196" s="29" t="s">
        <v>394</v>
      </c>
      <c r="C196" s="97"/>
      <c r="D196" s="97"/>
      <c r="E196" s="97"/>
      <c r="F196" s="97"/>
      <c r="G196" s="128">
        <v>1000</v>
      </c>
      <c r="H196" s="97"/>
      <c r="I196" s="97">
        <v>3000</v>
      </c>
      <c r="J196" s="129"/>
      <c r="K196" s="160"/>
      <c r="L196" s="97"/>
      <c r="M196" s="263"/>
      <c r="N196" s="54"/>
      <c r="O196" s="10">
        <v>4000</v>
      </c>
      <c r="P196" s="29"/>
      <c r="Q196" s="30"/>
      <c r="R196" s="29"/>
    </row>
    <row r="197" spans="1:32" ht="15.75" customHeight="1">
      <c r="A197" s="29">
        <v>7</v>
      </c>
      <c r="B197" s="29"/>
      <c r="C197" s="161"/>
      <c r="D197" s="97"/>
      <c r="E197" s="97"/>
      <c r="F197" s="159"/>
      <c r="G197" s="128"/>
      <c r="H197" s="97"/>
      <c r="I197" s="97"/>
      <c r="J197" s="129"/>
      <c r="K197" s="97"/>
      <c r="L197" s="97"/>
      <c r="M197" s="264"/>
      <c r="N197" s="97"/>
      <c r="O197" s="97"/>
      <c r="P197" s="29"/>
      <c r="Q197" s="10"/>
      <c r="R197" s="10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>
      <c r="A198" s="29"/>
      <c r="B198" s="29"/>
      <c r="C198" s="161"/>
      <c r="D198" s="97"/>
      <c r="E198" s="97"/>
      <c r="F198" s="159"/>
      <c r="G198" s="128"/>
      <c r="H198" s="97"/>
      <c r="I198" s="97"/>
      <c r="J198" s="129"/>
      <c r="K198" s="97"/>
      <c r="L198" s="97"/>
      <c r="M198" s="264"/>
      <c r="N198" s="124"/>
      <c r="O198" s="97"/>
      <c r="P198" s="29"/>
      <c r="Q198" s="10"/>
      <c r="R198" s="10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>
      <c r="A199" s="29"/>
      <c r="B199" s="29"/>
      <c r="C199" s="29"/>
      <c r="D199" s="29"/>
      <c r="E199" s="29"/>
      <c r="F199" s="66"/>
      <c r="G199" s="77"/>
      <c r="H199" s="29"/>
      <c r="I199" s="29"/>
      <c r="J199" s="68"/>
      <c r="K199" s="29"/>
      <c r="L199" s="29"/>
      <c r="M199" s="262"/>
      <c r="N199" s="30"/>
      <c r="O199" s="29"/>
      <c r="P199" s="29"/>
      <c r="Q199" s="10"/>
      <c r="R199" s="29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>
      <c r="A200" s="31"/>
      <c r="B200" s="33"/>
      <c r="C200" s="33">
        <f t="shared" ref="C200:E200" si="36">SUM(C191:C199)</f>
        <v>1000</v>
      </c>
      <c r="D200" s="33">
        <f t="shared" si="36"/>
        <v>0</v>
      </c>
      <c r="E200" s="33">
        <f t="shared" si="36"/>
        <v>0</v>
      </c>
      <c r="F200" s="34"/>
      <c r="G200" s="49">
        <f>SUM(G191:G199)</f>
        <v>1800</v>
      </c>
      <c r="H200" s="33"/>
      <c r="I200" s="33">
        <f t="shared" ref="I200:J200" si="37">SUM(I191:I199)</f>
        <v>6000</v>
      </c>
      <c r="J200" s="35">
        <f t="shared" si="37"/>
        <v>3750</v>
      </c>
      <c r="K200" s="33"/>
      <c r="L200" s="33">
        <f t="shared" ref="L200:M200" si="38">SUM(L191:L199)</f>
        <v>3000</v>
      </c>
      <c r="M200" s="33">
        <f t="shared" si="38"/>
        <v>0</v>
      </c>
      <c r="N200" s="33"/>
      <c r="O200" s="33">
        <f>SUM(O190:O199)</f>
        <v>10200</v>
      </c>
      <c r="P200" s="38">
        <f>SUM(P191:P199)</f>
        <v>18000</v>
      </c>
      <c r="Q200" s="39">
        <f>B189-P200+O200</f>
        <v>8435</v>
      </c>
      <c r="R200" s="29"/>
    </row>
    <row r="201" spans="1:32" ht="15.75" customHeight="1">
      <c r="A201" s="317" t="s">
        <v>501</v>
      </c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9"/>
      <c r="P201" s="16"/>
      <c r="Q201" s="16"/>
      <c r="R201" s="10"/>
    </row>
    <row r="202" spans="1:32" ht="15.75" customHeight="1">
      <c r="A202" s="2" t="s">
        <v>1</v>
      </c>
      <c r="B202" s="3" t="s">
        <v>2</v>
      </c>
      <c r="C202" s="3" t="s">
        <v>3</v>
      </c>
      <c r="D202" s="3" t="s">
        <v>4</v>
      </c>
      <c r="E202" s="3" t="s">
        <v>108</v>
      </c>
      <c r="F202" s="4" t="s">
        <v>109</v>
      </c>
      <c r="G202" s="5" t="s">
        <v>5</v>
      </c>
      <c r="H202" s="6" t="s">
        <v>6</v>
      </c>
      <c r="I202" s="3" t="s">
        <v>7</v>
      </c>
      <c r="J202" s="3" t="s">
        <v>8</v>
      </c>
      <c r="K202" s="3" t="s">
        <v>8</v>
      </c>
      <c r="L202" s="3" t="s">
        <v>9</v>
      </c>
      <c r="M202" s="3" t="s">
        <v>10</v>
      </c>
      <c r="N202" s="3"/>
      <c r="O202" s="7" t="s">
        <v>11</v>
      </c>
      <c r="P202" s="8" t="s">
        <v>12</v>
      </c>
      <c r="Q202" s="9" t="s">
        <v>13</v>
      </c>
      <c r="R202" s="10"/>
    </row>
    <row r="203" spans="1:32" ht="15.75" customHeight="1">
      <c r="A203" s="10"/>
      <c r="B203" s="12">
        <v>8435</v>
      </c>
      <c r="C203" s="10"/>
      <c r="D203" s="10"/>
      <c r="E203" s="10"/>
      <c r="F203" s="10"/>
      <c r="G203" s="13"/>
      <c r="H203" s="10"/>
      <c r="I203" s="10"/>
      <c r="J203" s="14" t="s">
        <v>15</v>
      </c>
      <c r="K203" s="52"/>
      <c r="L203" s="10" t="s">
        <v>33</v>
      </c>
      <c r="M203" s="10"/>
      <c r="N203" s="10"/>
      <c r="O203" s="10"/>
      <c r="P203" s="10"/>
      <c r="Q203" s="10"/>
      <c r="R203" s="10"/>
    </row>
    <row r="204" spans="1:32" ht="15.75" customHeight="1">
      <c r="A204" s="10"/>
      <c r="B204" s="314" t="s">
        <v>102</v>
      </c>
      <c r="C204" s="315"/>
      <c r="D204" s="315"/>
      <c r="E204" s="315"/>
      <c r="F204" s="316"/>
      <c r="G204" s="13"/>
      <c r="H204" s="10"/>
      <c r="I204" s="10"/>
      <c r="J204" s="53"/>
      <c r="K204" s="10"/>
      <c r="L204" s="12"/>
      <c r="M204" s="12"/>
      <c r="N204" s="12"/>
      <c r="O204" s="10"/>
      <c r="P204" s="10"/>
      <c r="Q204" s="10"/>
      <c r="R204" s="29"/>
    </row>
    <row r="205" spans="1:32" ht="15.75" customHeight="1">
      <c r="A205" s="10"/>
      <c r="B205" s="70"/>
      <c r="C205" s="70"/>
      <c r="D205" s="101"/>
      <c r="E205" s="70"/>
      <c r="F205" s="70"/>
      <c r="G205" s="13"/>
      <c r="H205" s="10"/>
      <c r="I205" s="10"/>
      <c r="J205" s="19"/>
      <c r="K205" s="10"/>
      <c r="L205" s="12"/>
      <c r="M205" s="12"/>
      <c r="N205" s="12"/>
      <c r="O205" s="10"/>
      <c r="P205" s="10"/>
      <c r="Q205" s="10"/>
      <c r="R205" s="29"/>
    </row>
    <row r="206" spans="1:32" ht="15.75" customHeight="1">
      <c r="A206" s="10">
        <v>1</v>
      </c>
      <c r="B206" s="10" t="s">
        <v>436</v>
      </c>
      <c r="C206" s="10">
        <v>1000</v>
      </c>
      <c r="D206" s="10"/>
      <c r="E206" s="10"/>
      <c r="F206" s="41"/>
      <c r="G206" s="13">
        <v>400</v>
      </c>
      <c r="H206" s="10"/>
      <c r="I206" s="10">
        <v>3000</v>
      </c>
      <c r="J206" s="41">
        <v>650</v>
      </c>
      <c r="K206" s="10"/>
      <c r="L206" s="10">
        <v>850</v>
      </c>
      <c r="M206" s="10"/>
      <c r="N206" s="121"/>
      <c r="O206" s="10">
        <v>5900</v>
      </c>
      <c r="P206" s="24">
        <v>20000</v>
      </c>
      <c r="Q206" s="102" t="s">
        <v>104</v>
      </c>
      <c r="R206" s="29"/>
    </row>
    <row r="207" spans="1:32" ht="15.75" customHeight="1">
      <c r="A207" s="10">
        <v>2</v>
      </c>
      <c r="B207" s="27" t="s">
        <v>502</v>
      </c>
      <c r="C207" s="21">
        <v>1000</v>
      </c>
      <c r="D207" s="21"/>
      <c r="E207" s="22"/>
      <c r="F207" s="22"/>
      <c r="G207" s="46">
        <v>400</v>
      </c>
      <c r="H207" s="24"/>
      <c r="I207" s="24">
        <v>3000</v>
      </c>
      <c r="J207" s="25">
        <v>1100</v>
      </c>
      <c r="K207" s="24"/>
      <c r="L207" s="24">
        <v>700</v>
      </c>
      <c r="M207" s="24"/>
      <c r="N207" s="28"/>
      <c r="O207" s="24">
        <v>6200</v>
      </c>
      <c r="P207" s="24"/>
      <c r="Q207" s="102"/>
      <c r="R207" s="10"/>
    </row>
    <row r="208" spans="1:32" ht="15.75" customHeight="1">
      <c r="A208" s="10">
        <v>3</v>
      </c>
      <c r="B208" s="29" t="s">
        <v>493</v>
      </c>
      <c r="C208" s="29"/>
      <c r="D208" s="29"/>
      <c r="E208" s="29"/>
      <c r="F208" s="29"/>
      <c r="G208" s="66"/>
      <c r="H208" s="29"/>
      <c r="I208" s="29"/>
      <c r="J208" s="68">
        <v>1000</v>
      </c>
      <c r="K208" s="29"/>
      <c r="L208" s="29">
        <v>200</v>
      </c>
      <c r="M208" s="10">
        <v>100</v>
      </c>
      <c r="N208" s="54" t="s">
        <v>503</v>
      </c>
      <c r="O208" s="10">
        <v>1200</v>
      </c>
      <c r="P208" s="24"/>
      <c r="Q208" s="102"/>
      <c r="R208" s="10"/>
    </row>
    <row r="209" spans="1:18" ht="15.75" customHeight="1">
      <c r="A209" s="29">
        <v>4</v>
      </c>
      <c r="B209" s="104" t="s">
        <v>504</v>
      </c>
      <c r="C209" s="90">
        <v>1000</v>
      </c>
      <c r="D209" s="29"/>
      <c r="E209" s="29"/>
      <c r="F209" s="66"/>
      <c r="G209" s="77"/>
      <c r="H209" s="29"/>
      <c r="I209" s="29"/>
      <c r="J209" s="68"/>
      <c r="K209" s="29"/>
      <c r="L209" s="29"/>
      <c r="M209" s="29"/>
      <c r="N209" s="30"/>
      <c r="O209" s="29">
        <v>1000</v>
      </c>
      <c r="P209" s="90"/>
      <c r="Q209" s="102"/>
      <c r="R209" s="10"/>
    </row>
    <row r="210" spans="1:18" ht="15.75" customHeight="1">
      <c r="A210" s="29">
        <v>5</v>
      </c>
      <c r="B210" s="10" t="s">
        <v>498</v>
      </c>
      <c r="C210" s="29"/>
      <c r="D210" s="29"/>
      <c r="E210" s="29"/>
      <c r="F210" s="66"/>
      <c r="G210" s="77"/>
      <c r="H210" s="29"/>
      <c r="I210" s="29"/>
      <c r="J210" s="68">
        <v>1000</v>
      </c>
      <c r="K210" s="29"/>
      <c r="L210" s="29"/>
      <c r="M210" s="29"/>
      <c r="N210" s="30"/>
      <c r="O210" s="29">
        <v>1000</v>
      </c>
      <c r="P210" s="90"/>
      <c r="Q210" s="102"/>
      <c r="R210" s="29"/>
    </row>
    <row r="211" spans="1:18" ht="15.75" customHeight="1">
      <c r="A211" s="29">
        <v>6</v>
      </c>
      <c r="B211" s="104" t="s">
        <v>505</v>
      </c>
      <c r="C211" s="105"/>
      <c r="D211" s="105"/>
      <c r="E211" s="106"/>
      <c r="F211" s="106"/>
      <c r="G211" s="109">
        <v>900</v>
      </c>
      <c r="H211" s="90"/>
      <c r="I211" s="90"/>
      <c r="J211" s="87"/>
      <c r="K211" s="90"/>
      <c r="L211" s="90"/>
      <c r="M211" s="90"/>
      <c r="N211" s="90"/>
      <c r="O211" s="90">
        <v>900</v>
      </c>
      <c r="P211" s="90"/>
      <c r="Q211" s="102"/>
      <c r="R211" s="29"/>
    </row>
    <row r="212" spans="1:18" ht="15.75" customHeight="1">
      <c r="A212" s="29">
        <v>7</v>
      </c>
      <c r="B212" s="29" t="s">
        <v>506</v>
      </c>
      <c r="C212" s="29"/>
      <c r="D212" s="29"/>
      <c r="E212" s="29"/>
      <c r="F212" s="29"/>
      <c r="G212" s="66"/>
      <c r="H212" s="29"/>
      <c r="I212" s="29"/>
      <c r="J212" s="68">
        <v>2300</v>
      </c>
      <c r="K212" s="79"/>
      <c r="L212" s="29"/>
      <c r="M212" s="29"/>
      <c r="N212" s="30" t="s">
        <v>507</v>
      </c>
      <c r="O212" s="29">
        <v>2000</v>
      </c>
      <c r="P212" s="29"/>
      <c r="Q212" s="162"/>
      <c r="R212" s="29"/>
    </row>
    <row r="213" spans="1:18" ht="15.75" customHeight="1">
      <c r="A213" s="29">
        <v>8</v>
      </c>
      <c r="B213" s="29" t="s">
        <v>484</v>
      </c>
      <c r="C213" s="29"/>
      <c r="D213" s="29"/>
      <c r="E213" s="29"/>
      <c r="F213" s="66"/>
      <c r="G213" s="77"/>
      <c r="H213" s="29"/>
      <c r="I213" s="29"/>
      <c r="J213" s="68">
        <v>1000</v>
      </c>
      <c r="K213" s="29"/>
      <c r="L213" s="29">
        <v>850</v>
      </c>
      <c r="M213" s="262"/>
      <c r="N213" s="30"/>
      <c r="O213" s="29">
        <v>1850</v>
      </c>
      <c r="P213" s="29"/>
      <c r="Q213" s="162"/>
      <c r="R213" s="29"/>
    </row>
    <row r="214" spans="1:18" ht="15.75" customHeight="1">
      <c r="A214" s="29">
        <v>9</v>
      </c>
      <c r="B214" s="29"/>
      <c r="C214" s="29"/>
      <c r="D214" s="29"/>
      <c r="E214" s="29"/>
      <c r="F214" s="29"/>
      <c r="G214" s="66"/>
      <c r="H214" s="29"/>
      <c r="I214" s="29"/>
      <c r="J214" s="68"/>
      <c r="K214" s="79"/>
      <c r="L214" s="29"/>
      <c r="M214" s="29"/>
      <c r="N214" s="30"/>
      <c r="O214" s="29"/>
      <c r="P214" s="29"/>
      <c r="Q214" s="162"/>
      <c r="R214" s="29"/>
    </row>
    <row r="215" spans="1:18" ht="15.75" customHeight="1">
      <c r="A215" s="29"/>
      <c r="B215" s="29"/>
      <c r="C215" s="29"/>
      <c r="D215" s="29"/>
      <c r="E215" s="29"/>
      <c r="F215" s="29"/>
      <c r="G215" s="66"/>
      <c r="H215" s="29"/>
      <c r="I215" s="29"/>
      <c r="J215" s="68"/>
      <c r="K215" s="79"/>
      <c r="L215" s="29"/>
      <c r="M215" s="29"/>
      <c r="N215" s="30"/>
      <c r="O215" s="29"/>
      <c r="P215" s="29"/>
      <c r="Q215" s="162"/>
      <c r="R215" s="29"/>
    </row>
    <row r="216" spans="1:18" ht="15.75" customHeight="1">
      <c r="A216" s="31"/>
      <c r="B216" s="33"/>
      <c r="C216" s="33">
        <f>SUM(C206:C215)</f>
        <v>3000</v>
      </c>
      <c r="D216" s="33"/>
      <c r="E216" s="33"/>
      <c r="F216" s="33"/>
      <c r="G216" s="34">
        <f>SUM(G206:G215)</f>
        <v>1700</v>
      </c>
      <c r="H216" s="33"/>
      <c r="I216" s="33">
        <f t="shared" ref="I216:J216" si="39">SUM(I206:I215)</f>
        <v>6000</v>
      </c>
      <c r="J216" s="35">
        <f t="shared" si="39"/>
        <v>7050</v>
      </c>
      <c r="K216" s="36"/>
      <c r="L216" s="33">
        <f>SUM(L206:L215)</f>
        <v>2600</v>
      </c>
      <c r="M216" s="33">
        <v>100</v>
      </c>
      <c r="N216" s="33"/>
      <c r="O216" s="33">
        <f t="shared" ref="O216:P216" si="40">SUM(O206:O215)</f>
        <v>20050</v>
      </c>
      <c r="P216" s="33">
        <f t="shared" si="40"/>
        <v>20000</v>
      </c>
      <c r="Q216" s="69">
        <f>B203-P216+O216</f>
        <v>8485</v>
      </c>
      <c r="R216" s="29"/>
    </row>
    <row r="217" spans="1:18" ht="15.75" customHeight="1">
      <c r="A217" s="311" t="s">
        <v>508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3"/>
      <c r="P217" s="29"/>
      <c r="Q217" s="10"/>
      <c r="R217" s="10"/>
    </row>
    <row r="218" spans="1:18" ht="15.75" customHeight="1">
      <c r="A218" s="2" t="s">
        <v>1</v>
      </c>
      <c r="B218" s="3" t="s">
        <v>2</v>
      </c>
      <c r="C218" s="3" t="s">
        <v>3</v>
      </c>
      <c r="D218" s="3" t="s">
        <v>4</v>
      </c>
      <c r="E218" s="3" t="s">
        <v>108</v>
      </c>
      <c r="F218" s="4" t="s">
        <v>109</v>
      </c>
      <c r="G218" s="5" t="s">
        <v>5</v>
      </c>
      <c r="H218" s="6" t="s">
        <v>6</v>
      </c>
      <c r="I218" s="3" t="s">
        <v>338</v>
      </c>
      <c r="J218" s="3" t="s">
        <v>8</v>
      </c>
      <c r="K218" s="3" t="s">
        <v>8</v>
      </c>
      <c r="L218" s="3" t="s">
        <v>9</v>
      </c>
      <c r="M218" s="3" t="s">
        <v>10</v>
      </c>
      <c r="N218" s="3"/>
      <c r="O218" s="7" t="s">
        <v>11</v>
      </c>
      <c r="P218" s="8" t="s">
        <v>12</v>
      </c>
      <c r="Q218" s="108" t="s">
        <v>13</v>
      </c>
      <c r="R218" s="10"/>
    </row>
    <row r="219" spans="1:18" ht="15.75" customHeight="1">
      <c r="A219" s="10"/>
      <c r="B219" s="11">
        <v>8485</v>
      </c>
      <c r="C219" s="10"/>
      <c r="D219" s="10"/>
      <c r="E219" s="10"/>
      <c r="F219" s="10"/>
      <c r="G219" s="13"/>
      <c r="H219" s="10"/>
      <c r="I219" s="10"/>
      <c r="J219" s="14" t="s">
        <v>15</v>
      </c>
      <c r="K219" s="52"/>
      <c r="L219" s="10" t="s">
        <v>33</v>
      </c>
      <c r="M219" s="10"/>
      <c r="N219" s="10"/>
      <c r="O219" s="10"/>
      <c r="P219" s="10"/>
      <c r="Q219" s="10"/>
      <c r="R219" s="10"/>
    </row>
    <row r="220" spans="1:18" ht="15.75" customHeight="1">
      <c r="A220" s="10"/>
      <c r="B220" s="314" t="s">
        <v>102</v>
      </c>
      <c r="C220" s="315"/>
      <c r="D220" s="315"/>
      <c r="E220" s="315"/>
      <c r="F220" s="316"/>
      <c r="G220" s="13"/>
      <c r="H220" s="10"/>
      <c r="I220" s="10"/>
      <c r="J220" s="53"/>
      <c r="K220" s="10"/>
      <c r="L220" s="12"/>
      <c r="M220" s="12"/>
      <c r="N220" s="12"/>
      <c r="O220" s="10"/>
      <c r="P220" s="10"/>
      <c r="Q220" s="10"/>
      <c r="R220" s="10"/>
    </row>
    <row r="221" spans="1:18" ht="15.75" customHeight="1">
      <c r="A221" s="10">
        <v>1</v>
      </c>
      <c r="B221" s="27" t="s">
        <v>114</v>
      </c>
      <c r="C221" s="21"/>
      <c r="D221" s="10"/>
      <c r="E221" s="10"/>
      <c r="F221" s="13"/>
      <c r="G221" s="75">
        <v>900</v>
      </c>
      <c r="H221" s="10"/>
      <c r="I221" s="24"/>
      <c r="J221" s="25"/>
      <c r="K221" s="24"/>
      <c r="L221" s="24"/>
      <c r="M221" s="24"/>
      <c r="N221" s="28"/>
      <c r="O221" s="24">
        <v>900</v>
      </c>
      <c r="P221" s="24"/>
      <c r="Q221" s="102"/>
      <c r="R221" s="10"/>
    </row>
    <row r="222" spans="1:18" ht="15.75" customHeight="1">
      <c r="A222" s="10">
        <v>2</v>
      </c>
      <c r="B222" s="27" t="s">
        <v>502</v>
      </c>
      <c r="C222" s="29"/>
      <c r="D222" s="29"/>
      <c r="E222" s="29"/>
      <c r="F222" s="29"/>
      <c r="G222" s="66">
        <v>1000</v>
      </c>
      <c r="H222" s="29"/>
      <c r="I222" s="29">
        <v>3000</v>
      </c>
      <c r="J222" s="74"/>
      <c r="K222" s="79"/>
      <c r="L222" s="29"/>
      <c r="M222" s="29"/>
      <c r="N222" s="30"/>
      <c r="O222" s="29">
        <v>4000</v>
      </c>
      <c r="P222" s="29"/>
      <c r="Q222" s="102"/>
      <c r="R222" s="10"/>
    </row>
    <row r="223" spans="1:18" ht="15.75" customHeight="1">
      <c r="A223" s="10">
        <v>3</v>
      </c>
      <c r="B223" s="10" t="s">
        <v>436</v>
      </c>
      <c r="C223" s="10"/>
      <c r="D223" s="10"/>
      <c r="E223" s="10"/>
      <c r="F223" s="41"/>
      <c r="G223" s="13">
        <v>400</v>
      </c>
      <c r="H223" s="10"/>
      <c r="I223" s="10"/>
      <c r="J223" s="41">
        <v>650</v>
      </c>
      <c r="K223" s="10"/>
      <c r="L223" s="10">
        <v>850</v>
      </c>
      <c r="M223" s="10"/>
      <c r="N223" s="24"/>
      <c r="O223" s="90">
        <v>1900</v>
      </c>
      <c r="P223" s="24"/>
      <c r="Q223" s="102"/>
      <c r="R223" s="10"/>
    </row>
    <row r="224" spans="1:18" ht="15.75" customHeight="1">
      <c r="A224" s="29">
        <v>4</v>
      </c>
      <c r="B224" s="29" t="s">
        <v>484</v>
      </c>
      <c r="C224" s="29"/>
      <c r="D224" s="29"/>
      <c r="E224" s="29"/>
      <c r="F224" s="66"/>
      <c r="G224" s="77"/>
      <c r="H224" s="29"/>
      <c r="I224" s="29"/>
      <c r="J224" s="68">
        <v>1000</v>
      </c>
      <c r="K224" s="29"/>
      <c r="L224" s="29">
        <v>850</v>
      </c>
      <c r="M224" s="90"/>
      <c r="N224" s="103"/>
      <c r="O224" s="90">
        <v>1850</v>
      </c>
      <c r="P224" s="90"/>
      <c r="Q224" s="102"/>
      <c r="R224" s="29"/>
    </row>
    <row r="225" spans="1:18" ht="15.75" customHeight="1">
      <c r="A225" s="29">
        <v>5</v>
      </c>
      <c r="B225" s="29" t="s">
        <v>506</v>
      </c>
      <c r="C225" s="29"/>
      <c r="D225" s="29"/>
      <c r="E225" s="29"/>
      <c r="F225" s="29"/>
      <c r="G225" s="66"/>
      <c r="H225" s="29"/>
      <c r="I225" s="29"/>
      <c r="J225" s="68">
        <v>1000</v>
      </c>
      <c r="K225" s="79"/>
      <c r="L225" s="29"/>
      <c r="M225" s="29"/>
      <c r="N225" s="30"/>
      <c r="O225" s="29">
        <v>1300</v>
      </c>
      <c r="P225" s="90"/>
      <c r="Q225" s="102"/>
      <c r="R225" s="29"/>
    </row>
    <row r="226" spans="1:18" ht="15.75" customHeight="1">
      <c r="A226" s="29">
        <v>6</v>
      </c>
      <c r="B226" s="29" t="s">
        <v>493</v>
      </c>
      <c r="C226" s="29"/>
      <c r="D226" s="29"/>
      <c r="E226" s="29"/>
      <c r="F226" s="29"/>
      <c r="G226" s="66"/>
      <c r="H226" s="29"/>
      <c r="I226" s="29"/>
      <c r="J226" s="68">
        <v>1000</v>
      </c>
      <c r="K226" s="29"/>
      <c r="L226" s="29">
        <v>200</v>
      </c>
      <c r="M226" s="29">
        <v>100</v>
      </c>
      <c r="N226" s="30"/>
      <c r="O226" s="29">
        <v>1400</v>
      </c>
      <c r="P226" s="90"/>
      <c r="Q226" s="102"/>
      <c r="R226" s="29"/>
    </row>
    <row r="227" spans="1:18" ht="15.75" customHeight="1">
      <c r="A227" s="29">
        <v>7</v>
      </c>
      <c r="B227" s="10" t="s">
        <v>498</v>
      </c>
      <c r="C227" s="29"/>
      <c r="D227" s="29"/>
      <c r="E227" s="29"/>
      <c r="F227" s="29"/>
      <c r="G227" s="66"/>
      <c r="H227" s="29"/>
      <c r="I227" s="29"/>
      <c r="J227" s="68">
        <v>2000</v>
      </c>
      <c r="K227" s="79"/>
      <c r="L227" s="29"/>
      <c r="M227" s="103"/>
      <c r="N227" s="103"/>
      <c r="O227" s="90">
        <v>2000</v>
      </c>
      <c r="P227" s="90"/>
      <c r="Q227" s="102"/>
      <c r="R227" s="29"/>
    </row>
    <row r="228" spans="1:18" ht="15.75" customHeight="1">
      <c r="A228" s="29"/>
      <c r="B228" s="104"/>
      <c r="C228" s="105"/>
      <c r="D228" s="105"/>
      <c r="E228" s="106"/>
      <c r="F228" s="106"/>
      <c r="G228" s="109"/>
      <c r="H228" s="90"/>
      <c r="I228" s="90"/>
      <c r="J228" s="88"/>
      <c r="K228" s="90"/>
      <c r="L228" s="90"/>
      <c r="M228" s="90"/>
      <c r="N228" s="90"/>
      <c r="O228" s="90"/>
      <c r="P228" s="90"/>
      <c r="Q228" s="90"/>
      <c r="R228" s="29"/>
    </row>
    <row r="229" spans="1:18" ht="15.75" customHeight="1">
      <c r="A229" s="29"/>
      <c r="B229" s="104"/>
      <c r="C229" s="105"/>
      <c r="D229" s="105"/>
      <c r="E229" s="106"/>
      <c r="F229" s="106"/>
      <c r="G229" s="109"/>
      <c r="H229" s="90"/>
      <c r="I229" s="90"/>
      <c r="J229" s="88"/>
      <c r="K229" s="90"/>
      <c r="L229" s="90"/>
      <c r="M229" s="90"/>
      <c r="N229" s="90"/>
      <c r="O229" s="90"/>
      <c r="P229" s="90"/>
      <c r="Q229" s="90"/>
      <c r="R229" s="29"/>
    </row>
    <row r="230" spans="1:18" ht="15.75" customHeight="1">
      <c r="A230" s="31"/>
      <c r="B230" s="33"/>
      <c r="C230" s="33"/>
      <c r="D230" s="33"/>
      <c r="E230" s="33"/>
      <c r="F230" s="33"/>
      <c r="G230" s="34">
        <f>SUM(G221:G229)</f>
        <v>2300</v>
      </c>
      <c r="H230" s="33"/>
      <c r="I230" s="33">
        <f t="shared" ref="I230:J230" si="41">SUM(I221:I229)</f>
        <v>3000</v>
      </c>
      <c r="J230" s="100">
        <f t="shared" si="41"/>
        <v>5650</v>
      </c>
      <c r="K230" s="36"/>
      <c r="L230" s="33">
        <f t="shared" ref="L230:M230" si="42">SUM(L221:L229)</f>
        <v>1900</v>
      </c>
      <c r="M230" s="33">
        <f t="shared" si="42"/>
        <v>100</v>
      </c>
      <c r="N230" s="37"/>
      <c r="O230" s="33">
        <f t="shared" ref="O230:P230" si="43">SUM(O221:O229)</f>
        <v>13350</v>
      </c>
      <c r="P230" s="33">
        <f t="shared" si="43"/>
        <v>0</v>
      </c>
      <c r="Q230" s="51">
        <f>B219-P230+O230</f>
        <v>21835</v>
      </c>
      <c r="R230" s="29"/>
    </row>
    <row r="231" spans="1:18" ht="15.75" customHeight="1">
      <c r="A231" s="311" t="s">
        <v>509</v>
      </c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2"/>
      <c r="N231" s="312"/>
      <c r="O231" s="313"/>
      <c r="P231" s="29"/>
      <c r="Q231" s="63"/>
      <c r="R231" s="29"/>
    </row>
    <row r="232" spans="1:18" ht="15.75" customHeight="1">
      <c r="A232" s="2" t="s">
        <v>1</v>
      </c>
      <c r="B232" s="3" t="s">
        <v>2</v>
      </c>
      <c r="C232" s="3" t="s">
        <v>3</v>
      </c>
      <c r="D232" s="3" t="s">
        <v>4</v>
      </c>
      <c r="E232" s="3" t="s">
        <v>108</v>
      </c>
      <c r="F232" s="4" t="s">
        <v>109</v>
      </c>
      <c r="G232" s="5" t="s">
        <v>5</v>
      </c>
      <c r="H232" s="6" t="s">
        <v>6</v>
      </c>
      <c r="I232" s="3" t="s">
        <v>7</v>
      </c>
      <c r="J232" s="3" t="s">
        <v>8</v>
      </c>
      <c r="K232" s="3" t="s">
        <v>8</v>
      </c>
      <c r="L232" s="3" t="s">
        <v>9</v>
      </c>
      <c r="M232" s="3" t="s">
        <v>10</v>
      </c>
      <c r="N232" s="3"/>
      <c r="O232" s="7" t="s">
        <v>11</v>
      </c>
      <c r="P232" s="8" t="s">
        <v>12</v>
      </c>
      <c r="Q232" s="9" t="s">
        <v>13</v>
      </c>
      <c r="R232" s="29"/>
    </row>
    <row r="233" spans="1:18" ht="15.75" customHeight="1">
      <c r="A233" s="10"/>
      <c r="B233" s="12">
        <v>21835</v>
      </c>
      <c r="C233" s="10"/>
      <c r="D233" s="10"/>
      <c r="E233" s="10"/>
      <c r="F233" s="10"/>
      <c r="G233" s="13"/>
      <c r="H233" s="10"/>
      <c r="I233" s="10"/>
      <c r="J233" s="14" t="s">
        <v>15</v>
      </c>
      <c r="K233" s="52"/>
      <c r="L233" s="10" t="s">
        <v>72</v>
      </c>
      <c r="M233" s="10"/>
      <c r="N233" s="10"/>
      <c r="O233" s="10"/>
      <c r="P233" s="10"/>
      <c r="Q233" s="10"/>
      <c r="R233" s="10"/>
    </row>
    <row r="234" spans="1:18" ht="15.75" customHeight="1">
      <c r="A234" s="10"/>
      <c r="B234" s="314" t="s">
        <v>102</v>
      </c>
      <c r="C234" s="315"/>
      <c r="D234" s="315"/>
      <c r="E234" s="315"/>
      <c r="F234" s="316"/>
      <c r="G234" s="13"/>
      <c r="H234" s="10"/>
      <c r="I234" s="10"/>
      <c r="J234" s="53"/>
      <c r="K234" s="10"/>
      <c r="L234" s="12"/>
      <c r="M234" s="12"/>
      <c r="N234" s="12"/>
      <c r="O234" s="10"/>
      <c r="P234" s="10"/>
      <c r="Q234" s="10"/>
      <c r="R234" s="10"/>
    </row>
    <row r="235" spans="1:18" ht="15.75" customHeight="1">
      <c r="A235" s="10"/>
      <c r="B235" s="70"/>
      <c r="C235" s="70"/>
      <c r="D235" s="101"/>
      <c r="E235" s="70"/>
      <c r="F235" s="70"/>
      <c r="G235" s="13"/>
      <c r="H235" s="10"/>
      <c r="I235" s="10"/>
      <c r="J235" s="19"/>
      <c r="K235" s="10"/>
      <c r="L235" s="12"/>
      <c r="M235" s="12"/>
      <c r="N235" s="12"/>
      <c r="O235" s="10"/>
      <c r="P235" s="10"/>
      <c r="Q235" s="10"/>
      <c r="R235" s="10"/>
    </row>
    <row r="236" spans="1:18" ht="15.75" customHeight="1">
      <c r="A236" s="10">
        <v>1</v>
      </c>
      <c r="B236" s="10" t="s">
        <v>436</v>
      </c>
      <c r="C236" s="10"/>
      <c r="D236" s="10"/>
      <c r="E236" s="10"/>
      <c r="F236" s="41"/>
      <c r="G236" s="13">
        <v>400</v>
      </c>
      <c r="H236" s="10"/>
      <c r="I236" s="10"/>
      <c r="J236" s="41">
        <v>650</v>
      </c>
      <c r="K236" s="10"/>
      <c r="L236" s="10">
        <v>850</v>
      </c>
      <c r="M236" s="10"/>
      <c r="N236" s="24"/>
      <c r="O236" s="90">
        <v>1900</v>
      </c>
      <c r="P236" s="24">
        <v>736</v>
      </c>
      <c r="Q236" s="102" t="s">
        <v>461</v>
      </c>
      <c r="R236" s="29"/>
    </row>
    <row r="237" spans="1:18" ht="15.75" customHeight="1">
      <c r="A237" s="10">
        <v>2</v>
      </c>
      <c r="B237" s="29" t="s">
        <v>484</v>
      </c>
      <c r="C237" s="29"/>
      <c r="D237" s="29"/>
      <c r="E237" s="29"/>
      <c r="F237" s="66"/>
      <c r="G237" s="77"/>
      <c r="H237" s="29"/>
      <c r="I237" s="29"/>
      <c r="J237" s="68">
        <v>1000</v>
      </c>
      <c r="K237" s="29"/>
      <c r="L237" s="29">
        <v>850</v>
      </c>
      <c r="M237" s="90"/>
      <c r="N237" s="103"/>
      <c r="O237" s="90">
        <v>1850</v>
      </c>
      <c r="P237" s="24"/>
      <c r="Q237" s="102"/>
      <c r="R237" s="29"/>
    </row>
    <row r="238" spans="1:18" ht="15.75" customHeight="1">
      <c r="A238" s="29">
        <v>3</v>
      </c>
      <c r="B238" s="27" t="s">
        <v>510</v>
      </c>
      <c r="C238" s="21"/>
      <c r="D238" s="21"/>
      <c r="E238" s="22"/>
      <c r="F238" s="22"/>
      <c r="G238" s="46">
        <v>900</v>
      </c>
      <c r="H238" s="24"/>
      <c r="I238" s="24"/>
      <c r="J238" s="86"/>
      <c r="K238" s="24"/>
      <c r="L238" s="24"/>
      <c r="M238" s="24"/>
      <c r="N238" s="28"/>
      <c r="O238" s="24">
        <v>900</v>
      </c>
      <c r="P238" s="24"/>
      <c r="Q238" s="102"/>
      <c r="R238" s="29"/>
    </row>
    <row r="239" spans="1:18" ht="15.75" customHeight="1">
      <c r="A239" s="29">
        <v>4</v>
      </c>
      <c r="B239" s="27" t="s">
        <v>506</v>
      </c>
      <c r="C239" s="21"/>
      <c r="D239" s="21"/>
      <c r="E239" s="22"/>
      <c r="F239" s="22"/>
      <c r="G239" s="46"/>
      <c r="H239" s="24"/>
      <c r="I239" s="24"/>
      <c r="J239" s="68">
        <v>1000</v>
      </c>
      <c r="K239" s="24"/>
      <c r="L239" s="24"/>
      <c r="M239" s="24"/>
      <c r="N239" s="28"/>
      <c r="O239" s="24">
        <v>1000</v>
      </c>
      <c r="P239" s="24"/>
      <c r="Q239" s="102"/>
      <c r="R239" s="29"/>
    </row>
    <row r="240" spans="1:18" ht="15.75" customHeight="1">
      <c r="A240" s="10">
        <v>5</v>
      </c>
      <c r="B240" s="29" t="s">
        <v>493</v>
      </c>
      <c r="C240" s="29"/>
      <c r="D240" s="29"/>
      <c r="E240" s="29"/>
      <c r="F240" s="29"/>
      <c r="G240" s="66"/>
      <c r="H240" s="29"/>
      <c r="I240" s="29"/>
      <c r="J240" s="68">
        <v>1000</v>
      </c>
      <c r="K240" s="29"/>
      <c r="L240" s="29">
        <v>200</v>
      </c>
      <c r="M240" s="29">
        <v>100</v>
      </c>
      <c r="N240" s="30"/>
      <c r="O240" s="29">
        <v>1300</v>
      </c>
      <c r="P240" s="24"/>
      <c r="Q240" s="102"/>
      <c r="R240" s="29"/>
    </row>
    <row r="241" spans="1:18" ht="15.75" customHeight="1">
      <c r="A241" s="29">
        <v>6</v>
      </c>
      <c r="B241" s="10" t="s">
        <v>498</v>
      </c>
      <c r="C241" s="29"/>
      <c r="D241" s="29"/>
      <c r="E241" s="29"/>
      <c r="F241" s="29"/>
      <c r="G241" s="66"/>
      <c r="H241" s="29"/>
      <c r="I241" s="29"/>
      <c r="J241" s="68">
        <v>2000</v>
      </c>
      <c r="K241" s="79"/>
      <c r="L241" s="29"/>
      <c r="M241" s="24"/>
      <c r="N241" s="103"/>
      <c r="O241" s="24">
        <v>2000</v>
      </c>
      <c r="P241" s="24"/>
      <c r="Q241" s="102"/>
      <c r="R241" s="29"/>
    </row>
    <row r="242" spans="1:18" ht="15.75" customHeight="1">
      <c r="A242" s="29">
        <v>7</v>
      </c>
      <c r="B242" s="27"/>
      <c r="C242" s="21"/>
      <c r="D242" s="21"/>
      <c r="E242" s="22"/>
      <c r="F242" s="22"/>
      <c r="G242" s="46"/>
      <c r="H242" s="24"/>
      <c r="I242" s="24"/>
      <c r="J242" s="86"/>
      <c r="K242" s="24"/>
      <c r="L242" s="24"/>
      <c r="M242" s="24"/>
      <c r="N242" s="28"/>
      <c r="O242" s="24"/>
      <c r="P242" s="24"/>
      <c r="Q242" s="102"/>
      <c r="R242" s="29"/>
    </row>
    <row r="243" spans="1:18" ht="15.75" customHeight="1">
      <c r="A243" s="29"/>
      <c r="B243" s="27"/>
      <c r="C243" s="21"/>
      <c r="D243" s="21"/>
      <c r="E243" s="22"/>
      <c r="F243" s="22"/>
      <c r="G243" s="46"/>
      <c r="H243" s="24"/>
      <c r="I243" s="24"/>
      <c r="J243" s="86"/>
      <c r="K243" s="24"/>
      <c r="L243" s="24"/>
      <c r="M243" s="24"/>
      <c r="N243" s="28"/>
      <c r="O243" s="24"/>
      <c r="P243" s="24"/>
      <c r="Q243" s="102"/>
      <c r="R243" s="29"/>
    </row>
    <row r="244" spans="1:18" ht="15.75" customHeight="1">
      <c r="A244" s="10"/>
      <c r="B244" s="27"/>
      <c r="C244" s="21"/>
      <c r="D244" s="21"/>
      <c r="E244" s="22"/>
      <c r="F244" s="22"/>
      <c r="G244" s="46"/>
      <c r="H244" s="24"/>
      <c r="I244" s="24"/>
      <c r="J244" s="86"/>
      <c r="K244" s="24"/>
      <c r="L244" s="24"/>
      <c r="M244" s="24"/>
      <c r="N244" s="90"/>
      <c r="O244" s="24"/>
      <c r="P244" s="24"/>
      <c r="Q244" s="102"/>
      <c r="R244" s="29"/>
    </row>
    <row r="245" spans="1:18" ht="15.75" customHeight="1">
      <c r="A245" s="31"/>
      <c r="B245" s="32"/>
      <c r="C245" s="33">
        <f t="shared" ref="C245:E245" si="44">SUM(C236:C244)</f>
        <v>0</v>
      </c>
      <c r="D245" s="33">
        <f t="shared" si="44"/>
        <v>0</v>
      </c>
      <c r="E245" s="33">
        <f t="shared" si="44"/>
        <v>0</v>
      </c>
      <c r="F245" s="33"/>
      <c r="G245" s="34">
        <f>SUM(G236:G244)</f>
        <v>1300</v>
      </c>
      <c r="H245" s="33"/>
      <c r="I245" s="33">
        <f t="shared" ref="I245:J245" si="45">SUM(I236:I244)</f>
        <v>0</v>
      </c>
      <c r="J245" s="100">
        <f t="shared" si="45"/>
        <v>5650</v>
      </c>
      <c r="K245" s="36"/>
      <c r="L245" s="33">
        <f t="shared" ref="L245:M245" si="46">SUM(L236:L244)</f>
        <v>1900</v>
      </c>
      <c r="M245" s="33">
        <f t="shared" si="46"/>
        <v>100</v>
      </c>
      <c r="N245" s="33"/>
      <c r="O245" s="33">
        <f>SUM(O236:O244)</f>
        <v>8950</v>
      </c>
      <c r="P245" s="33">
        <f>SUM(P235:P244)</f>
        <v>736</v>
      </c>
      <c r="Q245" s="69">
        <f>B233-P245+O245</f>
        <v>30049</v>
      </c>
      <c r="R245" s="29"/>
    </row>
    <row r="246" spans="1:18" ht="15.75" customHeight="1">
      <c r="A246" s="311" t="s">
        <v>511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3"/>
      <c r="P246" s="10"/>
      <c r="Q246" s="15"/>
      <c r="R246" s="29"/>
    </row>
    <row r="247" spans="1:18" ht="15.75" customHeight="1">
      <c r="A247" s="2" t="s">
        <v>1</v>
      </c>
      <c r="B247" s="3" t="s">
        <v>2</v>
      </c>
      <c r="C247" s="3" t="s">
        <v>3</v>
      </c>
      <c r="D247" s="3" t="s">
        <v>4</v>
      </c>
      <c r="E247" s="3" t="s">
        <v>108</v>
      </c>
      <c r="F247" s="4" t="s">
        <v>109</v>
      </c>
      <c r="G247" s="5" t="s">
        <v>5</v>
      </c>
      <c r="H247" s="6" t="s">
        <v>6</v>
      </c>
      <c r="I247" s="3" t="s">
        <v>7</v>
      </c>
      <c r="J247" s="3" t="s">
        <v>8</v>
      </c>
      <c r="K247" s="3" t="s">
        <v>8</v>
      </c>
      <c r="L247" s="3" t="s">
        <v>9</v>
      </c>
      <c r="M247" s="3" t="s">
        <v>10</v>
      </c>
      <c r="N247" s="3"/>
      <c r="O247" s="7" t="s">
        <v>11</v>
      </c>
      <c r="P247" s="8" t="s">
        <v>12</v>
      </c>
      <c r="Q247" s="9" t="s">
        <v>13</v>
      </c>
      <c r="R247" s="29"/>
    </row>
    <row r="248" spans="1:18" ht="15.75" customHeight="1">
      <c r="A248" s="10"/>
      <c r="B248" s="12">
        <v>30050</v>
      </c>
      <c r="C248" s="10"/>
      <c r="D248" s="10"/>
      <c r="E248" s="10"/>
      <c r="F248" s="10"/>
      <c r="G248" s="10"/>
      <c r="H248" s="10"/>
      <c r="I248" s="10"/>
      <c r="J248" s="14" t="s">
        <v>15</v>
      </c>
      <c r="K248" s="10"/>
      <c r="L248" s="10" t="s">
        <v>33</v>
      </c>
      <c r="M248" s="10"/>
      <c r="N248" s="10"/>
      <c r="O248" s="10"/>
      <c r="P248" s="10"/>
      <c r="Q248" s="15"/>
      <c r="R248" s="29"/>
    </row>
    <row r="249" spans="1:18" ht="15.75" customHeight="1">
      <c r="A249" s="29"/>
      <c r="B249" s="314" t="s">
        <v>102</v>
      </c>
      <c r="C249" s="315"/>
      <c r="D249" s="315"/>
      <c r="E249" s="315"/>
      <c r="F249" s="316"/>
      <c r="G249" s="29"/>
      <c r="H249" s="29"/>
      <c r="I249" s="29"/>
      <c r="J249" s="74"/>
      <c r="K249" s="29"/>
      <c r="L249" s="29"/>
      <c r="M249" s="29"/>
      <c r="N249" s="29"/>
      <c r="O249" s="29"/>
      <c r="P249" s="29"/>
      <c r="Q249" s="63"/>
      <c r="R249" s="29"/>
    </row>
    <row r="250" spans="1:18" ht="15.75" customHeight="1">
      <c r="A250" s="10">
        <v>1</v>
      </c>
      <c r="B250" s="10" t="s">
        <v>436</v>
      </c>
      <c r="C250" s="10"/>
      <c r="D250" s="10"/>
      <c r="E250" s="10"/>
      <c r="F250" s="41"/>
      <c r="G250" s="13">
        <v>400</v>
      </c>
      <c r="H250" s="10"/>
      <c r="I250" s="10"/>
      <c r="J250" s="41">
        <v>650</v>
      </c>
      <c r="K250" s="10"/>
      <c r="L250" s="10">
        <v>850</v>
      </c>
      <c r="M250" s="10"/>
      <c r="N250" s="121"/>
      <c r="O250" s="10">
        <v>1900</v>
      </c>
      <c r="P250" s="29"/>
      <c r="Q250" s="63"/>
      <c r="R250" s="29"/>
    </row>
    <row r="251" spans="1:18" ht="15.75" customHeight="1">
      <c r="A251" s="10">
        <v>2</v>
      </c>
      <c r="B251" s="29" t="s">
        <v>484</v>
      </c>
      <c r="C251" s="29"/>
      <c r="D251" s="29"/>
      <c r="E251" s="29"/>
      <c r="F251" s="66"/>
      <c r="G251" s="77"/>
      <c r="H251" s="29"/>
      <c r="I251" s="29"/>
      <c r="J251" s="68">
        <v>1000</v>
      </c>
      <c r="K251" s="29"/>
      <c r="L251" s="29">
        <v>850</v>
      </c>
      <c r="M251" s="90"/>
      <c r="N251" s="103"/>
      <c r="O251" s="90">
        <v>1850</v>
      </c>
      <c r="P251" s="29"/>
      <c r="Q251" s="63"/>
      <c r="R251" s="29"/>
    </row>
    <row r="252" spans="1:18" ht="15.75" customHeight="1">
      <c r="A252" s="10">
        <v>3</v>
      </c>
      <c r="B252" s="27" t="s">
        <v>502</v>
      </c>
      <c r="C252" s="21"/>
      <c r="D252" s="21"/>
      <c r="E252" s="22"/>
      <c r="F252" s="22"/>
      <c r="G252" s="46">
        <v>1000</v>
      </c>
      <c r="H252" s="24"/>
      <c r="I252" s="24">
        <v>3000</v>
      </c>
      <c r="J252" s="25">
        <v>1100</v>
      </c>
      <c r="K252" s="24"/>
      <c r="L252" s="24">
        <v>700</v>
      </c>
      <c r="M252" s="24"/>
      <c r="N252" s="28"/>
      <c r="O252" s="24">
        <v>5800</v>
      </c>
      <c r="P252" s="29"/>
      <c r="Q252" s="63"/>
      <c r="R252" s="10"/>
    </row>
    <row r="253" spans="1:18" ht="15.75" customHeight="1">
      <c r="A253" s="29">
        <v>4</v>
      </c>
      <c r="B253" s="29" t="s">
        <v>512</v>
      </c>
      <c r="C253" s="29"/>
      <c r="D253" s="29"/>
      <c r="E253" s="29"/>
      <c r="F253" s="29"/>
      <c r="G253" s="66">
        <v>2500</v>
      </c>
      <c r="H253" s="29"/>
      <c r="I253" s="29"/>
      <c r="J253" s="68"/>
      <c r="K253" s="29"/>
      <c r="L253" s="29"/>
      <c r="M253" s="29"/>
      <c r="N253" s="30"/>
      <c r="O253" s="29">
        <v>2500</v>
      </c>
      <c r="P253" s="29"/>
      <c r="Q253" s="63"/>
      <c r="R253" s="10"/>
    </row>
    <row r="254" spans="1:18" ht="15.75" customHeight="1">
      <c r="A254" s="29">
        <v>5</v>
      </c>
      <c r="B254" s="27" t="s">
        <v>506</v>
      </c>
      <c r="C254" s="21"/>
      <c r="D254" s="21"/>
      <c r="E254" s="22"/>
      <c r="F254" s="22"/>
      <c r="G254" s="46"/>
      <c r="H254" s="24"/>
      <c r="I254" s="24"/>
      <c r="J254" s="68">
        <v>1000</v>
      </c>
      <c r="K254" s="24"/>
      <c r="L254" s="24"/>
      <c r="M254" s="24"/>
      <c r="N254" s="28"/>
      <c r="O254" s="24">
        <v>1000</v>
      </c>
      <c r="P254" s="29"/>
      <c r="Q254" s="63"/>
      <c r="R254" s="10"/>
    </row>
    <row r="255" spans="1:18" ht="15.75" customHeight="1">
      <c r="A255" s="29">
        <v>6</v>
      </c>
      <c r="B255" s="10" t="s">
        <v>498</v>
      </c>
      <c r="C255" s="29"/>
      <c r="D255" s="29"/>
      <c r="E255" s="29"/>
      <c r="F255" s="29"/>
      <c r="G255" s="66"/>
      <c r="H255" s="29"/>
      <c r="I255" s="29"/>
      <c r="J255" s="68">
        <v>2000</v>
      </c>
      <c r="K255" s="79"/>
      <c r="L255" s="29"/>
      <c r="M255" s="24"/>
      <c r="N255" s="103"/>
      <c r="O255" s="24">
        <v>2000</v>
      </c>
      <c r="P255" s="29"/>
      <c r="Q255" s="63"/>
      <c r="R255" s="29"/>
    </row>
    <row r="256" spans="1:18" ht="15.75" customHeight="1">
      <c r="A256" s="29">
        <v>7</v>
      </c>
      <c r="B256" s="29"/>
      <c r="C256" s="29"/>
      <c r="D256" s="29"/>
      <c r="E256" s="29"/>
      <c r="F256" s="29"/>
      <c r="G256" s="77"/>
      <c r="H256" s="29"/>
      <c r="I256" s="29"/>
      <c r="J256" s="68"/>
      <c r="K256" s="29"/>
      <c r="L256" s="29"/>
      <c r="M256" s="29"/>
      <c r="N256" s="29"/>
      <c r="O256" s="29"/>
      <c r="P256" s="29"/>
      <c r="Q256" s="63"/>
      <c r="R256" s="29"/>
    </row>
    <row r="257" spans="1:18" ht="15.75" customHeight="1">
      <c r="A257" s="29"/>
      <c r="B257" s="29"/>
      <c r="C257" s="29"/>
      <c r="D257" s="29"/>
      <c r="E257" s="29"/>
      <c r="F257" s="29"/>
      <c r="G257" s="68"/>
      <c r="H257" s="29"/>
      <c r="I257" s="29"/>
      <c r="J257" s="68"/>
      <c r="K257" s="29"/>
      <c r="L257" s="29"/>
      <c r="M257" s="29"/>
      <c r="N257" s="29"/>
      <c r="O257" s="29"/>
      <c r="P257" s="29"/>
      <c r="Q257" s="63"/>
      <c r="R257" s="29"/>
    </row>
    <row r="258" spans="1:18" ht="15.75" customHeight="1">
      <c r="A258" s="29"/>
      <c r="B258" s="29"/>
      <c r="C258" s="29"/>
      <c r="D258" s="29"/>
      <c r="E258" s="29"/>
      <c r="F258" s="66"/>
      <c r="G258" s="77"/>
      <c r="H258" s="29"/>
      <c r="I258" s="29"/>
      <c r="J258" s="68"/>
      <c r="K258" s="29"/>
      <c r="L258" s="29"/>
      <c r="M258" s="29"/>
      <c r="N258" s="29"/>
      <c r="O258" s="29"/>
      <c r="P258" s="29"/>
      <c r="Q258" s="63"/>
      <c r="R258" s="29"/>
    </row>
    <row r="259" spans="1:18" ht="15.75" customHeight="1">
      <c r="A259" s="31"/>
      <c r="B259" s="33"/>
      <c r="C259" s="33">
        <f>SUM(C251:C258)</f>
        <v>0</v>
      </c>
      <c r="D259" s="33"/>
      <c r="E259" s="33"/>
      <c r="F259" s="34"/>
      <c r="G259" s="49">
        <f>SUM(G250:G258)</f>
        <v>3900</v>
      </c>
      <c r="H259" s="33"/>
      <c r="I259" s="33">
        <f t="shared" ref="I259:J259" si="47">SUM(I250:I258)</f>
        <v>3000</v>
      </c>
      <c r="J259" s="35">
        <f t="shared" si="47"/>
        <v>5750</v>
      </c>
      <c r="K259" s="33"/>
      <c r="L259" s="33">
        <f>SUM(L250:L258)</f>
        <v>2400</v>
      </c>
      <c r="M259" s="33">
        <f>SUM(M258)</f>
        <v>0</v>
      </c>
      <c r="N259" s="33"/>
      <c r="O259" s="33">
        <f t="shared" ref="O259:P259" si="48">SUM(O250:O258)</f>
        <v>15050</v>
      </c>
      <c r="P259" s="33">
        <f t="shared" si="48"/>
        <v>0</v>
      </c>
      <c r="Q259" s="51">
        <f>B248-P259+O259</f>
        <v>45100</v>
      </c>
      <c r="R259" s="29"/>
    </row>
    <row r="260" spans="1:18" ht="15.75" customHeight="1">
      <c r="A260" s="311" t="s">
        <v>513</v>
      </c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3"/>
      <c r="P260" s="10"/>
      <c r="Q260" s="10"/>
      <c r="R260" s="10"/>
    </row>
    <row r="261" spans="1:18" ht="15.75" customHeight="1">
      <c r="A261" s="2" t="s">
        <v>1</v>
      </c>
      <c r="B261" s="3" t="s">
        <v>2</v>
      </c>
      <c r="C261" s="3" t="s">
        <v>3</v>
      </c>
      <c r="D261" s="3" t="s">
        <v>4</v>
      </c>
      <c r="E261" s="3" t="s">
        <v>108</v>
      </c>
      <c r="F261" s="4" t="s">
        <v>109</v>
      </c>
      <c r="G261" s="5" t="s">
        <v>5</v>
      </c>
      <c r="H261" s="6" t="s">
        <v>6</v>
      </c>
      <c r="I261" s="3" t="s">
        <v>7</v>
      </c>
      <c r="J261" s="3" t="s">
        <v>8</v>
      </c>
      <c r="K261" s="3"/>
      <c r="L261" s="3" t="s">
        <v>9</v>
      </c>
      <c r="M261" s="3" t="s">
        <v>10</v>
      </c>
      <c r="N261" s="3"/>
      <c r="O261" s="7" t="s">
        <v>11</v>
      </c>
      <c r="P261" s="8" t="s">
        <v>12</v>
      </c>
      <c r="Q261" s="9" t="s">
        <v>13</v>
      </c>
      <c r="R261" s="10"/>
    </row>
    <row r="262" spans="1:18" ht="15.75" customHeight="1">
      <c r="A262" s="10"/>
      <c r="B262" s="12">
        <v>45100</v>
      </c>
      <c r="C262" s="10"/>
      <c r="D262" s="10"/>
      <c r="E262" s="10"/>
      <c r="F262" s="10"/>
      <c r="G262" s="13"/>
      <c r="H262" s="10"/>
      <c r="I262" s="10"/>
      <c r="J262" s="14" t="s">
        <v>15</v>
      </c>
      <c r="K262" s="52"/>
      <c r="L262" s="10" t="s">
        <v>72</v>
      </c>
      <c r="M262" s="10"/>
      <c r="N262" s="10"/>
      <c r="O262" s="10"/>
      <c r="P262" s="10"/>
      <c r="Q262" s="10"/>
      <c r="R262" s="10"/>
    </row>
    <row r="263" spans="1:18" ht="15.75" customHeight="1">
      <c r="A263" s="10"/>
      <c r="B263" s="314" t="s">
        <v>102</v>
      </c>
      <c r="C263" s="315"/>
      <c r="D263" s="315"/>
      <c r="E263" s="315"/>
      <c r="F263" s="316"/>
      <c r="G263" s="13"/>
      <c r="H263" s="10"/>
      <c r="I263" s="10"/>
      <c r="J263" s="19"/>
      <c r="K263" s="10"/>
      <c r="L263" s="12"/>
      <c r="M263" s="12"/>
      <c r="N263" s="12"/>
      <c r="O263" s="10"/>
      <c r="P263" s="10"/>
      <c r="Q263" s="10"/>
      <c r="R263" s="29"/>
    </row>
    <row r="264" spans="1:18" ht="15.75" customHeight="1">
      <c r="A264" s="10"/>
      <c r="B264" s="70"/>
      <c r="C264" s="70"/>
      <c r="D264" s="101"/>
      <c r="E264" s="70"/>
      <c r="F264" s="70"/>
      <c r="G264" s="13"/>
      <c r="H264" s="10"/>
      <c r="I264" s="10"/>
      <c r="J264" s="19"/>
      <c r="K264" s="10"/>
      <c r="L264" s="12"/>
      <c r="M264" s="12"/>
      <c r="N264" s="12"/>
      <c r="O264" s="10"/>
      <c r="P264" s="10"/>
      <c r="Q264" s="10"/>
      <c r="R264" s="29"/>
    </row>
    <row r="265" spans="1:18" ht="15.75" customHeight="1">
      <c r="A265" s="10">
        <v>1</v>
      </c>
      <c r="B265" s="10" t="s">
        <v>436</v>
      </c>
      <c r="C265" s="10">
        <v>1000</v>
      </c>
      <c r="D265" s="10"/>
      <c r="E265" s="10"/>
      <c r="F265" s="41"/>
      <c r="G265" s="13">
        <v>400</v>
      </c>
      <c r="H265" s="10"/>
      <c r="I265" s="10">
        <v>3000</v>
      </c>
      <c r="J265" s="41">
        <v>650</v>
      </c>
      <c r="K265" s="10"/>
      <c r="L265" s="10">
        <v>850</v>
      </c>
      <c r="M265" s="10"/>
      <c r="N265" s="121"/>
      <c r="O265" s="10">
        <v>5900</v>
      </c>
      <c r="P265" s="24">
        <v>66000</v>
      </c>
      <c r="Q265" s="102" t="s">
        <v>104</v>
      </c>
      <c r="R265" s="29"/>
    </row>
    <row r="266" spans="1:18" ht="15.75" customHeight="1">
      <c r="A266" s="10">
        <v>2</v>
      </c>
      <c r="B266" s="29" t="s">
        <v>484</v>
      </c>
      <c r="C266" s="29"/>
      <c r="D266" s="29"/>
      <c r="E266" s="29"/>
      <c r="F266" s="66"/>
      <c r="G266" s="77"/>
      <c r="H266" s="29"/>
      <c r="I266" s="29"/>
      <c r="J266" s="68">
        <v>1000</v>
      </c>
      <c r="K266" s="29"/>
      <c r="L266" s="29">
        <v>850</v>
      </c>
      <c r="M266" s="90"/>
      <c r="N266" s="103"/>
      <c r="O266" s="90">
        <v>1850</v>
      </c>
      <c r="P266" s="24"/>
      <c r="Q266" s="102"/>
      <c r="R266" s="29"/>
    </row>
    <row r="267" spans="1:18" ht="15.75" customHeight="1">
      <c r="A267" s="10">
        <v>3</v>
      </c>
      <c r="B267" s="29" t="s">
        <v>506</v>
      </c>
      <c r="C267" s="29">
        <v>1800</v>
      </c>
      <c r="D267" s="29"/>
      <c r="E267" s="29"/>
      <c r="F267" s="29"/>
      <c r="G267" s="77"/>
      <c r="H267" s="29"/>
      <c r="I267" s="29">
        <v>3000</v>
      </c>
      <c r="J267" s="68">
        <v>1000</v>
      </c>
      <c r="K267" s="79"/>
      <c r="L267" s="29">
        <v>850</v>
      </c>
      <c r="M267" s="24"/>
      <c r="N267" s="28"/>
      <c r="O267" s="24">
        <v>6650</v>
      </c>
      <c r="P267" s="24"/>
      <c r="Q267" s="102"/>
      <c r="R267" s="29"/>
    </row>
    <row r="268" spans="1:18" ht="15.75" customHeight="1">
      <c r="A268" s="29">
        <v>4</v>
      </c>
      <c r="B268" s="27" t="s">
        <v>514</v>
      </c>
      <c r="C268" s="21">
        <v>2000</v>
      </c>
      <c r="D268" s="21"/>
      <c r="E268" s="22"/>
      <c r="F268" s="22"/>
      <c r="G268" s="46">
        <v>650</v>
      </c>
      <c r="H268" s="24"/>
      <c r="I268" s="24">
        <v>3000</v>
      </c>
      <c r="J268" s="25">
        <v>1300</v>
      </c>
      <c r="K268" s="24"/>
      <c r="L268" s="24">
        <v>450</v>
      </c>
      <c r="M268" s="24"/>
      <c r="N268" s="90"/>
      <c r="O268" s="24">
        <v>7400</v>
      </c>
      <c r="P268" s="29"/>
      <c r="Q268" s="29"/>
      <c r="R268" s="29"/>
    </row>
    <row r="269" spans="1:18" ht="15.75" customHeight="1">
      <c r="A269" s="29">
        <v>5</v>
      </c>
      <c r="B269" s="29"/>
      <c r="C269" s="29"/>
      <c r="D269" s="29"/>
      <c r="E269" s="29"/>
      <c r="F269" s="29"/>
      <c r="G269" s="66"/>
      <c r="H269" s="29"/>
      <c r="I269" s="24"/>
      <c r="J269" s="68"/>
      <c r="K269" s="24"/>
      <c r="L269" s="29"/>
      <c r="M269" s="29"/>
      <c r="N269" s="30"/>
      <c r="O269" s="29"/>
      <c r="P269" s="29"/>
      <c r="Q269" s="29"/>
      <c r="R269" s="10"/>
    </row>
    <row r="270" spans="1:18" ht="15.75" customHeight="1">
      <c r="A270" s="29"/>
      <c r="B270" s="29"/>
      <c r="C270" s="29"/>
      <c r="D270" s="29"/>
      <c r="E270" s="29"/>
      <c r="F270" s="29"/>
      <c r="G270" s="66"/>
      <c r="H270" s="29"/>
      <c r="I270" s="29"/>
      <c r="J270" s="68"/>
      <c r="K270" s="79"/>
      <c r="L270" s="29"/>
      <c r="M270" s="29"/>
      <c r="N270" s="30"/>
      <c r="O270" s="29"/>
      <c r="P270" s="29"/>
      <c r="Q270" s="29"/>
      <c r="R270" s="29"/>
    </row>
    <row r="271" spans="1:18" ht="15.75" customHeight="1">
      <c r="A271" s="29"/>
      <c r="B271" s="29"/>
      <c r="C271" s="29"/>
      <c r="D271" s="29"/>
      <c r="E271" s="29"/>
      <c r="F271" s="29"/>
      <c r="G271" s="66"/>
      <c r="H271" s="29"/>
      <c r="I271" s="29"/>
      <c r="J271" s="68"/>
      <c r="K271" s="79"/>
      <c r="L271" s="29"/>
      <c r="M271" s="29"/>
      <c r="N271" s="30"/>
      <c r="O271" s="29"/>
      <c r="P271" s="29"/>
      <c r="Q271" s="29"/>
      <c r="R271" s="29"/>
    </row>
    <row r="272" spans="1:18" ht="15.75" customHeight="1">
      <c r="A272" s="31"/>
      <c r="B272" s="32"/>
      <c r="C272" s="33">
        <f t="shared" ref="C272:D272" si="49">SUM(C265:C271)</f>
        <v>4800</v>
      </c>
      <c r="D272" s="33">
        <f t="shared" si="49"/>
        <v>0</v>
      </c>
      <c r="E272" s="33"/>
      <c r="F272" s="33"/>
      <c r="G272" s="34">
        <f>SUM(G265:G271)</f>
        <v>1050</v>
      </c>
      <c r="H272" s="33"/>
      <c r="I272" s="33">
        <f t="shared" ref="I272:J272" si="50">SUM(I265:I271)</f>
        <v>9000</v>
      </c>
      <c r="J272" s="35">
        <f t="shared" si="50"/>
        <v>3950</v>
      </c>
      <c r="K272" s="36"/>
      <c r="L272" s="33">
        <f t="shared" ref="L272:M272" si="51">SUM(L265:L271)</f>
        <v>3000</v>
      </c>
      <c r="M272" s="33">
        <f t="shared" si="51"/>
        <v>0</v>
      </c>
      <c r="N272" s="33"/>
      <c r="O272" s="33">
        <f t="shared" ref="O272:P272" si="52">SUM(O265:O271)</f>
        <v>21800</v>
      </c>
      <c r="P272" s="33">
        <f t="shared" si="52"/>
        <v>66000</v>
      </c>
      <c r="Q272" s="69">
        <f>B262-P272+O272</f>
        <v>900</v>
      </c>
      <c r="R272" s="29"/>
    </row>
    <row r="273" spans="1:32" ht="15.75" customHeight="1">
      <c r="A273" s="311" t="s">
        <v>515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3"/>
      <c r="P273" s="10"/>
      <c r="Q273" s="10"/>
      <c r="R273" s="29"/>
    </row>
    <row r="274" spans="1:32" ht="15.75" customHeight="1">
      <c r="A274" s="2" t="s">
        <v>1</v>
      </c>
      <c r="B274" s="3" t="s">
        <v>2</v>
      </c>
      <c r="C274" s="3" t="s">
        <v>3</v>
      </c>
      <c r="D274" s="3" t="s">
        <v>4</v>
      </c>
      <c r="E274" s="3" t="s">
        <v>108</v>
      </c>
      <c r="F274" s="4" t="s">
        <v>109</v>
      </c>
      <c r="G274" s="5" t="s">
        <v>5</v>
      </c>
      <c r="H274" s="6" t="s">
        <v>6</v>
      </c>
      <c r="I274" s="3" t="s">
        <v>7</v>
      </c>
      <c r="J274" s="3" t="s">
        <v>8</v>
      </c>
      <c r="K274" s="3"/>
      <c r="L274" s="3" t="s">
        <v>9</v>
      </c>
      <c r="M274" s="3" t="s">
        <v>10</v>
      </c>
      <c r="N274" s="3"/>
      <c r="O274" s="7" t="s">
        <v>11</v>
      </c>
      <c r="P274" s="8" t="s">
        <v>12</v>
      </c>
      <c r="Q274" s="9" t="s">
        <v>13</v>
      </c>
      <c r="R274" s="10"/>
    </row>
    <row r="275" spans="1:32" ht="15.75" customHeight="1">
      <c r="A275" s="10"/>
      <c r="B275" s="12">
        <v>900</v>
      </c>
      <c r="C275" s="10"/>
      <c r="D275" s="10"/>
      <c r="E275" s="10"/>
      <c r="F275" s="10"/>
      <c r="G275" s="13"/>
      <c r="H275" s="10"/>
      <c r="I275" s="10"/>
      <c r="J275" s="14" t="s">
        <v>15</v>
      </c>
      <c r="K275" s="10"/>
      <c r="L275" s="10" t="s">
        <v>72</v>
      </c>
      <c r="M275" s="10"/>
      <c r="N275" s="10"/>
      <c r="O275" s="10"/>
      <c r="P275" s="10"/>
      <c r="Q275" s="62"/>
      <c r="R275" s="10"/>
    </row>
    <row r="276" spans="1:32" ht="15.75" customHeight="1">
      <c r="A276" s="10"/>
      <c r="B276" s="314" t="s">
        <v>102</v>
      </c>
      <c r="C276" s="315"/>
      <c r="D276" s="315"/>
      <c r="E276" s="315"/>
      <c r="F276" s="316"/>
      <c r="G276" s="13"/>
      <c r="H276" s="10"/>
      <c r="I276" s="10"/>
      <c r="J276" s="19"/>
      <c r="K276" s="10"/>
      <c r="L276" s="12"/>
      <c r="M276" s="12"/>
      <c r="N276" s="12"/>
      <c r="O276" s="10"/>
      <c r="P276" s="10"/>
      <c r="Q276" s="10"/>
      <c r="R276" s="10"/>
    </row>
    <row r="277" spans="1:32" ht="15.75" customHeight="1">
      <c r="A277" s="10">
        <v>1</v>
      </c>
      <c r="B277" s="10" t="s">
        <v>436</v>
      </c>
      <c r="C277" s="10">
        <v>1000</v>
      </c>
      <c r="D277" s="10"/>
      <c r="E277" s="10"/>
      <c r="F277" s="41"/>
      <c r="G277" s="13">
        <v>400</v>
      </c>
      <c r="H277" s="10"/>
      <c r="I277" s="10">
        <v>3000</v>
      </c>
      <c r="J277" s="41">
        <v>650</v>
      </c>
      <c r="K277" s="10"/>
      <c r="L277" s="10">
        <v>850</v>
      </c>
      <c r="M277" s="10"/>
      <c r="N277" s="121"/>
      <c r="O277" s="10">
        <v>5900</v>
      </c>
      <c r="P277" s="10">
        <v>17800</v>
      </c>
      <c r="Q277" s="10" t="s">
        <v>104</v>
      </c>
      <c r="R277" s="29"/>
    </row>
    <row r="278" spans="1:32" ht="15.75" customHeight="1">
      <c r="A278" s="29">
        <v>2</v>
      </c>
      <c r="B278" s="29" t="s">
        <v>516</v>
      </c>
      <c r="C278" s="29">
        <v>1000</v>
      </c>
      <c r="D278" s="29"/>
      <c r="E278" s="29"/>
      <c r="F278" s="29"/>
      <c r="G278" s="66"/>
      <c r="H278" s="29"/>
      <c r="I278" s="29"/>
      <c r="J278" s="68"/>
      <c r="K278" s="29"/>
      <c r="L278" s="29"/>
      <c r="M278" s="29"/>
      <c r="N278" s="30"/>
      <c r="O278" s="29">
        <v>1000</v>
      </c>
      <c r="P278" s="16">
        <v>650</v>
      </c>
      <c r="Q278" s="16" t="s">
        <v>517</v>
      </c>
      <c r="R278" s="29"/>
    </row>
    <row r="279" spans="1:32" ht="15.75" customHeight="1">
      <c r="A279" s="29">
        <v>3</v>
      </c>
      <c r="B279" s="27" t="s">
        <v>502</v>
      </c>
      <c r="C279" s="21">
        <v>1000</v>
      </c>
      <c r="D279" s="21"/>
      <c r="E279" s="22"/>
      <c r="F279" s="22"/>
      <c r="G279" s="46"/>
      <c r="H279" s="24"/>
      <c r="I279" s="24">
        <v>3000</v>
      </c>
      <c r="J279" s="25">
        <v>1100</v>
      </c>
      <c r="K279" s="24"/>
      <c r="L279" s="24">
        <v>700</v>
      </c>
      <c r="M279" s="24"/>
      <c r="N279" s="28"/>
      <c r="O279" s="24">
        <v>5800</v>
      </c>
      <c r="P279" s="10"/>
      <c r="Q279" s="10"/>
      <c r="R279" s="29"/>
    </row>
    <row r="280" spans="1:32" ht="15.75" customHeight="1">
      <c r="A280" s="29">
        <v>4</v>
      </c>
      <c r="B280" s="29" t="s">
        <v>506</v>
      </c>
      <c r="C280" s="29">
        <v>1000</v>
      </c>
      <c r="D280" s="29"/>
      <c r="E280" s="29"/>
      <c r="F280" s="29"/>
      <c r="G280" s="77"/>
      <c r="H280" s="29"/>
      <c r="I280" s="29">
        <v>3000</v>
      </c>
      <c r="J280" s="68">
        <v>1000</v>
      </c>
      <c r="K280" s="79"/>
      <c r="L280" s="29">
        <v>600</v>
      </c>
      <c r="M280" s="24"/>
      <c r="N280" s="28"/>
      <c r="O280" s="24">
        <v>5600</v>
      </c>
      <c r="P280" s="29"/>
      <c r="Q280" s="10"/>
      <c r="R280" s="29"/>
    </row>
    <row r="281" spans="1:32" ht="15.75" customHeight="1">
      <c r="A281" s="10"/>
      <c r="B281" s="10"/>
      <c r="C281" s="10"/>
      <c r="D281" s="10"/>
      <c r="E281" s="10"/>
      <c r="F281" s="10"/>
      <c r="G281" s="13"/>
      <c r="H281" s="10"/>
      <c r="I281" s="10"/>
      <c r="J281" s="41"/>
      <c r="K281" s="10"/>
      <c r="L281" s="10"/>
      <c r="M281" s="10"/>
      <c r="N281" s="10"/>
      <c r="O281" s="10"/>
      <c r="P281" s="29"/>
      <c r="Q281" s="29"/>
      <c r="R281" s="29"/>
    </row>
    <row r="282" spans="1:32" ht="15.75" customHeight="1">
      <c r="A282" s="182"/>
      <c r="B282" s="141"/>
      <c r="C282" s="141"/>
      <c r="D282" s="141"/>
      <c r="E282" s="141"/>
      <c r="F282" s="141"/>
      <c r="G282" s="183"/>
      <c r="H282" s="141"/>
      <c r="I282" s="141"/>
      <c r="J282" s="184"/>
      <c r="K282" s="141"/>
      <c r="L282" s="141"/>
      <c r="M282" s="141"/>
      <c r="N282" s="141"/>
      <c r="O282" s="141"/>
      <c r="P282" s="29"/>
      <c r="Q282" s="29"/>
      <c r="R282" s="29"/>
    </row>
    <row r="283" spans="1:32" ht="15.75" customHeight="1">
      <c r="A283" s="31"/>
      <c r="B283" s="33"/>
      <c r="C283" s="33">
        <f>SUM(C277:C280)</f>
        <v>4000</v>
      </c>
      <c r="D283" s="33">
        <f>SUM(D277:D282)</f>
        <v>0</v>
      </c>
      <c r="E283" s="33">
        <f t="shared" ref="E283:F283" si="53">SUM(E277:E280)</f>
        <v>0</v>
      </c>
      <c r="F283" s="33">
        <f t="shared" si="53"/>
        <v>0</v>
      </c>
      <c r="G283" s="34">
        <f>SUM(G277:G282)</f>
        <v>400</v>
      </c>
      <c r="H283" s="33">
        <f>SUM(H277:H280)</f>
        <v>0</v>
      </c>
      <c r="I283" s="33">
        <f t="shared" ref="I283:J283" si="54">SUM(I277:I282)</f>
        <v>9000</v>
      </c>
      <c r="J283" s="35">
        <f t="shared" si="54"/>
        <v>2750</v>
      </c>
      <c r="K283" s="33"/>
      <c r="L283" s="33">
        <f t="shared" ref="L283:M283" si="55">SUM(L277:L280)</f>
        <v>2150</v>
      </c>
      <c r="M283" s="33">
        <f t="shared" si="55"/>
        <v>0</v>
      </c>
      <c r="N283" s="33"/>
      <c r="O283" s="33">
        <f t="shared" ref="O283:P283" si="56">SUM(O277:O282)</f>
        <v>18300</v>
      </c>
      <c r="P283" s="38">
        <f t="shared" si="56"/>
        <v>18450</v>
      </c>
      <c r="Q283" s="39">
        <f>B275-P283+O283</f>
        <v>750</v>
      </c>
      <c r="R283" s="29"/>
    </row>
    <row r="284" spans="1:32" ht="15.75" customHeight="1">
      <c r="A284" s="311" t="s">
        <v>518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3"/>
      <c r="P284" s="317"/>
      <c r="Q284" s="318"/>
      <c r="R284" s="318"/>
      <c r="S284" s="318"/>
      <c r="T284" s="318"/>
      <c r="U284" s="318"/>
      <c r="V284" s="318"/>
      <c r="W284" s="318"/>
      <c r="X284" s="318"/>
      <c r="Y284" s="318"/>
      <c r="Z284" s="318"/>
      <c r="AA284" s="318"/>
      <c r="AB284" s="318"/>
      <c r="AC284" s="318"/>
      <c r="AD284" s="319"/>
      <c r="AE284" s="10"/>
      <c r="AF284" s="10"/>
    </row>
    <row r="285" spans="1:32" ht="15.75" customHeight="1">
      <c r="A285" s="2" t="s">
        <v>1</v>
      </c>
      <c r="B285" s="3" t="s">
        <v>2</v>
      </c>
      <c r="C285" s="3" t="s">
        <v>3</v>
      </c>
      <c r="D285" s="3" t="s">
        <v>4</v>
      </c>
      <c r="E285" s="3" t="s">
        <v>108</v>
      </c>
      <c r="F285" s="4" t="s">
        <v>109</v>
      </c>
      <c r="G285" s="5" t="s">
        <v>5</v>
      </c>
      <c r="H285" s="6" t="s">
        <v>6</v>
      </c>
      <c r="I285" s="3" t="s">
        <v>7</v>
      </c>
      <c r="J285" s="3" t="s">
        <v>8</v>
      </c>
      <c r="K285" s="3" t="s">
        <v>8</v>
      </c>
      <c r="L285" s="3" t="s">
        <v>9</v>
      </c>
      <c r="M285" s="3" t="s">
        <v>10</v>
      </c>
      <c r="N285" s="3"/>
      <c r="O285" s="7" t="s">
        <v>11</v>
      </c>
      <c r="P285" s="8" t="s">
        <v>12</v>
      </c>
      <c r="Q285" s="9" t="s">
        <v>13</v>
      </c>
    </row>
    <row r="286" spans="1:32" ht="15.75" customHeight="1">
      <c r="A286" s="10"/>
      <c r="B286" s="12">
        <v>750</v>
      </c>
      <c r="C286" s="10"/>
      <c r="D286" s="10"/>
      <c r="E286" s="10"/>
      <c r="F286" s="10"/>
      <c r="G286" s="13"/>
      <c r="H286" s="10"/>
      <c r="I286" s="10"/>
      <c r="J286" s="14" t="s">
        <v>15</v>
      </c>
      <c r="K286" s="52"/>
      <c r="L286" s="10" t="s">
        <v>33</v>
      </c>
      <c r="M286" s="10"/>
      <c r="N286" s="10"/>
      <c r="O286" s="10"/>
      <c r="P286" s="10"/>
      <c r="Q286" s="62"/>
      <c r="R286" s="10"/>
    </row>
    <row r="287" spans="1:32" ht="15.75" customHeight="1">
      <c r="A287" s="10"/>
      <c r="B287" s="314" t="s">
        <v>20</v>
      </c>
      <c r="C287" s="315"/>
      <c r="D287" s="315"/>
      <c r="E287" s="315"/>
      <c r="F287" s="316"/>
      <c r="G287" s="13"/>
      <c r="H287" s="10"/>
      <c r="I287" s="10"/>
      <c r="J287" s="53"/>
      <c r="K287" s="10"/>
      <c r="L287" s="12"/>
      <c r="M287" s="12"/>
      <c r="N287" s="12"/>
      <c r="O287" s="10"/>
      <c r="P287" s="10"/>
      <c r="Q287" s="10"/>
      <c r="R287" s="29"/>
    </row>
    <row r="288" spans="1:32" ht="15.75" customHeight="1">
      <c r="A288" s="10">
        <v>1</v>
      </c>
      <c r="B288" s="10" t="s">
        <v>516</v>
      </c>
      <c r="C288" s="10"/>
      <c r="D288" s="10"/>
      <c r="E288" s="10"/>
      <c r="F288" s="10"/>
      <c r="G288" s="13">
        <v>400</v>
      </c>
      <c r="H288" s="10"/>
      <c r="I288" s="10"/>
      <c r="J288" s="41"/>
      <c r="K288" s="10"/>
      <c r="L288" s="10">
        <v>850</v>
      </c>
      <c r="M288" s="10"/>
      <c r="N288" s="54"/>
      <c r="O288" s="10">
        <v>1250</v>
      </c>
      <c r="P288" s="10" t="s">
        <v>519</v>
      </c>
      <c r="Q288" s="10"/>
      <c r="R288" s="29"/>
    </row>
    <row r="289" spans="1:18" ht="15.75" customHeight="1">
      <c r="A289" s="10">
        <v>2</v>
      </c>
      <c r="B289" s="10" t="s">
        <v>514</v>
      </c>
      <c r="C289" s="10"/>
      <c r="D289" s="10"/>
      <c r="E289" s="10"/>
      <c r="F289" s="10"/>
      <c r="G289" s="13">
        <v>1000</v>
      </c>
      <c r="H289" s="10"/>
      <c r="I289" s="10">
        <v>3000</v>
      </c>
      <c r="J289" s="41">
        <v>1300</v>
      </c>
      <c r="K289" s="10"/>
      <c r="L289" s="10">
        <v>450</v>
      </c>
      <c r="M289" s="10"/>
      <c r="N289" s="54"/>
      <c r="O289" s="10">
        <v>5750</v>
      </c>
      <c r="P289" s="16"/>
      <c r="Q289" s="16"/>
      <c r="R289" s="29"/>
    </row>
    <row r="290" spans="1:18" ht="15.75" customHeight="1">
      <c r="A290" s="10">
        <v>3</v>
      </c>
      <c r="B290" s="10" t="s">
        <v>498</v>
      </c>
      <c r="C290" s="10"/>
      <c r="D290" s="10"/>
      <c r="E290" s="10"/>
      <c r="F290" s="10"/>
      <c r="G290" s="13"/>
      <c r="H290" s="10"/>
      <c r="I290" s="10"/>
      <c r="J290" s="41">
        <v>2000</v>
      </c>
      <c r="K290" s="10"/>
      <c r="L290" s="29"/>
      <c r="M290" s="29"/>
      <c r="N290" s="30"/>
      <c r="O290" s="10">
        <v>2000</v>
      </c>
      <c r="P290" s="10"/>
      <c r="Q290" s="10"/>
      <c r="R290" s="29"/>
    </row>
    <row r="291" spans="1:18" ht="15.75" customHeight="1">
      <c r="A291" s="29">
        <v>4</v>
      </c>
      <c r="B291" s="29" t="s">
        <v>520</v>
      </c>
      <c r="C291" s="10"/>
      <c r="D291" s="10"/>
      <c r="E291" s="10"/>
      <c r="F291" s="10"/>
      <c r="G291" s="13">
        <v>900</v>
      </c>
      <c r="H291" s="10"/>
      <c r="I291" s="10"/>
      <c r="J291" s="68"/>
      <c r="K291" s="29"/>
      <c r="L291" s="29"/>
      <c r="M291" s="29"/>
      <c r="N291" s="30"/>
      <c r="O291" s="29">
        <v>900</v>
      </c>
      <c r="P291" s="29"/>
      <c r="Q291" s="10"/>
      <c r="R291" s="29"/>
    </row>
    <row r="292" spans="1:18" ht="15.75" customHeight="1">
      <c r="A292" s="29">
        <v>5</v>
      </c>
      <c r="B292" s="29"/>
      <c r="C292" s="29"/>
      <c r="D292" s="29"/>
      <c r="E292" s="29"/>
      <c r="F292" s="29"/>
      <c r="G292" s="66"/>
      <c r="H292" s="29"/>
      <c r="I292" s="29"/>
      <c r="J292" s="68"/>
      <c r="K292" s="29"/>
      <c r="L292" s="29"/>
      <c r="M292" s="29"/>
      <c r="N292" s="30"/>
      <c r="O292" s="29"/>
      <c r="P292" s="29"/>
      <c r="Q292" s="10"/>
      <c r="R292" s="29"/>
    </row>
    <row r="293" spans="1:18" ht="15.75" customHeight="1">
      <c r="A293" s="29">
        <v>6</v>
      </c>
      <c r="B293" s="29"/>
      <c r="C293" s="29"/>
      <c r="D293" s="29"/>
      <c r="E293" s="29"/>
      <c r="F293" s="29"/>
      <c r="G293" s="66"/>
      <c r="H293" s="29"/>
      <c r="I293" s="29"/>
      <c r="J293" s="68"/>
      <c r="K293" s="29"/>
      <c r="L293" s="29"/>
      <c r="M293" s="29"/>
      <c r="N293" s="30"/>
      <c r="O293" s="29"/>
      <c r="P293" s="29"/>
      <c r="Q293" s="10"/>
      <c r="R293" s="10"/>
    </row>
    <row r="294" spans="1:18" ht="15.75" customHeight="1">
      <c r="A294" s="29">
        <v>7</v>
      </c>
      <c r="B294" s="29"/>
      <c r="C294" s="29"/>
      <c r="D294" s="29"/>
      <c r="E294" s="29"/>
      <c r="F294" s="29"/>
      <c r="G294" s="66"/>
      <c r="H294" s="29"/>
      <c r="I294" s="29"/>
      <c r="J294" s="68"/>
      <c r="K294" s="29"/>
      <c r="L294" s="29"/>
      <c r="M294" s="29"/>
      <c r="N294" s="30"/>
      <c r="O294" s="29"/>
      <c r="P294" s="29"/>
      <c r="Q294" s="29"/>
      <c r="R294" s="10"/>
    </row>
    <row r="295" spans="1:18" ht="15.75" customHeight="1">
      <c r="A295" s="29">
        <v>8</v>
      </c>
      <c r="B295" s="29"/>
      <c r="C295" s="29"/>
      <c r="D295" s="29"/>
      <c r="E295" s="29"/>
      <c r="F295" s="29"/>
      <c r="G295" s="77"/>
      <c r="H295" s="29"/>
      <c r="I295" s="29"/>
      <c r="J295" s="68"/>
      <c r="K295" s="79"/>
      <c r="L295" s="29"/>
      <c r="M295" s="29"/>
      <c r="N295" s="30"/>
      <c r="O295" s="29"/>
      <c r="P295" s="29"/>
      <c r="Q295" s="29"/>
      <c r="R295" s="10"/>
    </row>
    <row r="296" spans="1:18" ht="15.75" customHeight="1">
      <c r="A296" s="29"/>
      <c r="B296" s="29"/>
      <c r="C296" s="29"/>
      <c r="D296" s="29"/>
      <c r="E296" s="29"/>
      <c r="F296" s="29"/>
      <c r="G296" s="66"/>
      <c r="H296" s="29"/>
      <c r="I296" s="29"/>
      <c r="J296" s="68"/>
      <c r="K296" s="29"/>
      <c r="L296" s="29"/>
      <c r="M296" s="29"/>
      <c r="N296" s="30"/>
      <c r="O296" s="29"/>
      <c r="P296" s="29"/>
      <c r="Q296" s="29"/>
      <c r="R296" s="10"/>
    </row>
    <row r="297" spans="1:18" ht="15.75" customHeight="1">
      <c r="A297" s="29"/>
      <c r="B297" s="29"/>
      <c r="C297" s="29"/>
      <c r="D297" s="29"/>
      <c r="E297" s="29"/>
      <c r="F297" s="29"/>
      <c r="G297" s="66"/>
      <c r="H297" s="29"/>
      <c r="I297" s="29"/>
      <c r="J297" s="68"/>
      <c r="K297" s="29"/>
      <c r="L297" s="29"/>
      <c r="M297" s="29"/>
      <c r="N297" s="30"/>
      <c r="O297" s="29"/>
      <c r="P297" s="29"/>
      <c r="Q297" s="29"/>
      <c r="R297" s="10"/>
    </row>
    <row r="298" spans="1:18" ht="15.75" customHeight="1">
      <c r="A298" s="31"/>
      <c r="B298" s="33"/>
      <c r="C298" s="33">
        <f t="shared" ref="C298:E298" si="57">SUM(C288:C297)</f>
        <v>0</v>
      </c>
      <c r="D298" s="33">
        <f t="shared" si="57"/>
        <v>0</v>
      </c>
      <c r="E298" s="33">
        <f t="shared" si="57"/>
        <v>0</v>
      </c>
      <c r="F298" s="33"/>
      <c r="G298" s="34">
        <f>SUM(G288:G297)</f>
        <v>2300</v>
      </c>
      <c r="H298" s="33"/>
      <c r="I298" s="33">
        <f t="shared" ref="I298:J298" si="58">SUM(I288:I297)</f>
        <v>3000</v>
      </c>
      <c r="J298" s="35">
        <f t="shared" si="58"/>
        <v>3300</v>
      </c>
      <c r="K298" s="36"/>
      <c r="L298" s="33">
        <f>SUM(L288:L297)</f>
        <v>1300</v>
      </c>
      <c r="M298" s="33"/>
      <c r="N298" s="33"/>
      <c r="O298" s="33">
        <f>SUM(O288:O297)</f>
        <v>9900</v>
      </c>
      <c r="P298" s="38">
        <v>4000</v>
      </c>
      <c r="Q298" s="39">
        <f>B286-P298+O298</f>
        <v>6650</v>
      </c>
      <c r="R298" s="29"/>
    </row>
    <row r="299" spans="1:18" ht="15.75" customHeight="1">
      <c r="A299" s="31"/>
      <c r="B299" s="33"/>
      <c r="C299" s="33"/>
      <c r="D299" s="33"/>
      <c r="E299" s="33"/>
      <c r="F299" s="33"/>
      <c r="G299" s="34"/>
      <c r="H299" s="33"/>
      <c r="I299" s="33"/>
      <c r="J299" s="100"/>
      <c r="K299" s="36"/>
      <c r="L299" s="33"/>
      <c r="M299" s="33"/>
      <c r="N299" s="33"/>
      <c r="O299" s="33"/>
      <c r="P299" s="33"/>
      <c r="Q299" s="69"/>
      <c r="R299" s="29"/>
    </row>
    <row r="300" spans="1:18" ht="15.75" customHeight="1">
      <c r="A300" s="311" t="s">
        <v>521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3"/>
      <c r="P300" s="10"/>
      <c r="Q300" s="10"/>
      <c r="R300" s="29"/>
    </row>
    <row r="301" spans="1:18" ht="15.75" customHeight="1">
      <c r="A301" s="2" t="s">
        <v>1</v>
      </c>
      <c r="B301" s="3" t="s">
        <v>2</v>
      </c>
      <c r="C301" s="3" t="s">
        <v>3</v>
      </c>
      <c r="D301" s="3" t="s">
        <v>4</v>
      </c>
      <c r="E301" s="3" t="s">
        <v>108</v>
      </c>
      <c r="F301" s="4" t="s">
        <v>109</v>
      </c>
      <c r="G301" s="5" t="s">
        <v>5</v>
      </c>
      <c r="H301" s="6" t="s">
        <v>6</v>
      </c>
      <c r="I301" s="3" t="s">
        <v>7</v>
      </c>
      <c r="J301" s="3" t="s">
        <v>8</v>
      </c>
      <c r="K301" s="3" t="s">
        <v>8</v>
      </c>
      <c r="L301" s="3" t="s">
        <v>9</v>
      </c>
      <c r="M301" s="3" t="s">
        <v>10</v>
      </c>
      <c r="N301" s="3"/>
      <c r="O301" s="7" t="s">
        <v>11</v>
      </c>
      <c r="P301" s="8" t="s">
        <v>12</v>
      </c>
      <c r="Q301" s="9" t="s">
        <v>13</v>
      </c>
      <c r="R301" s="10"/>
    </row>
    <row r="302" spans="1:18" ht="15.75" customHeight="1">
      <c r="A302" s="10"/>
      <c r="B302" s="12">
        <v>6650</v>
      </c>
      <c r="C302" s="10"/>
      <c r="D302" s="10"/>
      <c r="E302" s="10"/>
      <c r="F302" s="10"/>
      <c r="G302" s="13"/>
      <c r="H302" s="10"/>
      <c r="I302" s="10"/>
      <c r="J302" s="14" t="s">
        <v>15</v>
      </c>
      <c r="K302" s="52"/>
      <c r="L302" s="10" t="s">
        <v>33</v>
      </c>
      <c r="M302" s="10"/>
      <c r="N302" s="10"/>
      <c r="O302" s="10"/>
      <c r="P302" s="10"/>
      <c r="Q302" s="62"/>
      <c r="R302" s="29"/>
    </row>
    <row r="303" spans="1:18" ht="15.75" customHeight="1">
      <c r="A303" s="10"/>
      <c r="B303" s="314" t="s">
        <v>102</v>
      </c>
      <c r="C303" s="315"/>
      <c r="D303" s="315"/>
      <c r="E303" s="315"/>
      <c r="F303" s="316"/>
      <c r="G303" s="13"/>
      <c r="H303" s="10"/>
      <c r="I303" s="10"/>
      <c r="J303" s="53"/>
      <c r="K303" s="10"/>
      <c r="L303" s="12"/>
      <c r="M303" s="12"/>
      <c r="N303" s="12"/>
      <c r="O303" s="10"/>
      <c r="P303" s="10"/>
      <c r="Q303" s="10"/>
      <c r="R303" s="29"/>
    </row>
    <row r="304" spans="1:18" ht="15.75" customHeight="1">
      <c r="A304" s="10">
        <v>1</v>
      </c>
      <c r="B304" s="10" t="s">
        <v>516</v>
      </c>
      <c r="C304" s="10"/>
      <c r="D304" s="10"/>
      <c r="E304" s="10"/>
      <c r="F304" s="10"/>
      <c r="G304" s="13"/>
      <c r="H304" s="10"/>
      <c r="I304" s="10"/>
      <c r="J304" s="41">
        <v>1000</v>
      </c>
      <c r="K304" s="10"/>
      <c r="L304" s="10">
        <v>850</v>
      </c>
      <c r="M304" s="10"/>
      <c r="N304" s="54"/>
      <c r="O304" s="10">
        <v>1850</v>
      </c>
      <c r="P304" s="10">
        <v>23000</v>
      </c>
      <c r="Q304" s="10" t="s">
        <v>104</v>
      </c>
      <c r="R304" s="29"/>
    </row>
    <row r="305" spans="1:18" ht="15.75" customHeight="1">
      <c r="A305" s="10">
        <v>2</v>
      </c>
      <c r="B305" s="10" t="s">
        <v>522</v>
      </c>
      <c r="C305" s="10">
        <v>2000</v>
      </c>
      <c r="D305" s="10"/>
      <c r="E305" s="10"/>
      <c r="F305" s="10"/>
      <c r="G305" s="13">
        <v>1000</v>
      </c>
      <c r="H305" s="10"/>
      <c r="I305" s="10">
        <v>3000</v>
      </c>
      <c r="J305" s="68">
        <v>1100</v>
      </c>
      <c r="K305" s="29"/>
      <c r="L305" s="29">
        <v>850</v>
      </c>
      <c r="M305" s="10"/>
      <c r="N305" s="54"/>
      <c r="O305" s="10">
        <v>7950</v>
      </c>
      <c r="P305" s="16"/>
      <c r="Q305" s="16"/>
      <c r="R305" s="29"/>
    </row>
    <row r="306" spans="1:18" ht="15.75" customHeight="1">
      <c r="A306" s="10">
        <v>3</v>
      </c>
      <c r="B306" s="10" t="s">
        <v>523</v>
      </c>
      <c r="C306" s="10">
        <v>2000</v>
      </c>
      <c r="D306" s="10"/>
      <c r="E306" s="10"/>
      <c r="F306" s="10"/>
      <c r="G306" s="13"/>
      <c r="H306" s="10"/>
      <c r="I306" s="10">
        <v>3000</v>
      </c>
      <c r="J306" s="68"/>
      <c r="K306" s="29"/>
      <c r="L306" s="29">
        <v>850</v>
      </c>
      <c r="M306" s="29"/>
      <c r="N306" s="103" t="s">
        <v>524</v>
      </c>
      <c r="O306" s="24">
        <v>5000</v>
      </c>
      <c r="P306" s="10"/>
      <c r="Q306" s="10"/>
      <c r="R306" s="29"/>
    </row>
    <row r="307" spans="1:18" ht="15.75" customHeight="1">
      <c r="A307" s="29">
        <v>4</v>
      </c>
      <c r="B307" s="29" t="s">
        <v>506</v>
      </c>
      <c r="C307" s="29">
        <v>1000</v>
      </c>
      <c r="D307" s="29"/>
      <c r="E307" s="29"/>
      <c r="F307" s="29"/>
      <c r="G307" s="77"/>
      <c r="H307" s="29"/>
      <c r="I307" s="29">
        <v>3000</v>
      </c>
      <c r="J307" s="68">
        <v>1300</v>
      </c>
      <c r="K307" s="79"/>
      <c r="L307" s="29">
        <v>850</v>
      </c>
      <c r="M307" s="24">
        <v>100</v>
      </c>
      <c r="N307" s="28"/>
      <c r="O307" s="24">
        <v>6250</v>
      </c>
      <c r="P307" s="29"/>
      <c r="Q307" s="10"/>
      <c r="R307" s="29"/>
    </row>
    <row r="308" spans="1:18" ht="15.75" customHeight="1">
      <c r="A308" s="29">
        <v>5</v>
      </c>
      <c r="B308" s="10" t="s">
        <v>498</v>
      </c>
      <c r="C308" s="10"/>
      <c r="D308" s="10"/>
      <c r="E308" s="10"/>
      <c r="F308" s="10"/>
      <c r="G308" s="13"/>
      <c r="H308" s="10"/>
      <c r="I308" s="10"/>
      <c r="J308" s="41">
        <v>2000</v>
      </c>
      <c r="K308" s="10"/>
      <c r="L308" s="29"/>
      <c r="M308" s="29"/>
      <c r="N308" s="30"/>
      <c r="O308" s="10">
        <v>2000</v>
      </c>
      <c r="P308" s="29"/>
      <c r="Q308" s="10"/>
      <c r="R308" s="10"/>
    </row>
    <row r="309" spans="1:18" ht="15.75" customHeight="1">
      <c r="A309" s="29">
        <v>6</v>
      </c>
      <c r="B309" s="29" t="s">
        <v>525</v>
      </c>
      <c r="C309" s="29"/>
      <c r="D309" s="29"/>
      <c r="E309" s="29"/>
      <c r="F309" s="29"/>
      <c r="G309" s="77">
        <v>650</v>
      </c>
      <c r="H309" s="29"/>
      <c r="I309" s="29"/>
      <c r="J309" s="68"/>
      <c r="K309" s="79"/>
      <c r="L309" s="29"/>
      <c r="M309" s="29"/>
      <c r="N309" s="30"/>
      <c r="O309" s="29">
        <v>650</v>
      </c>
      <c r="P309" s="29"/>
      <c r="Q309" s="10"/>
      <c r="R309" s="10"/>
    </row>
    <row r="310" spans="1:18" ht="15.75" customHeight="1">
      <c r="A310" s="29">
        <v>7</v>
      </c>
      <c r="B310" s="29"/>
      <c r="C310" s="29"/>
      <c r="D310" s="29"/>
      <c r="E310" s="29"/>
      <c r="F310" s="29"/>
      <c r="G310" s="66"/>
      <c r="H310" s="29"/>
      <c r="I310" s="29"/>
      <c r="J310" s="68"/>
      <c r="K310" s="79"/>
      <c r="L310" s="29"/>
      <c r="M310" s="29"/>
      <c r="N310" s="30"/>
      <c r="O310" s="29"/>
      <c r="P310" s="29"/>
      <c r="Q310" s="10"/>
      <c r="R310" s="10"/>
    </row>
    <row r="311" spans="1:18" ht="15.75" customHeight="1">
      <c r="A311" s="29"/>
      <c r="B311" s="29"/>
      <c r="C311" s="29"/>
      <c r="D311" s="29"/>
      <c r="E311" s="29"/>
      <c r="F311" s="29"/>
      <c r="G311" s="66"/>
      <c r="H311" s="29"/>
      <c r="I311" s="29"/>
      <c r="J311" s="68"/>
      <c r="K311" s="79"/>
      <c r="L311" s="29"/>
      <c r="M311" s="29"/>
      <c r="N311" s="30"/>
      <c r="O311" s="29"/>
      <c r="P311" s="29"/>
      <c r="Q311" s="29"/>
      <c r="R311" s="29"/>
    </row>
    <row r="312" spans="1:18" ht="15.75" customHeight="1">
      <c r="A312" s="29"/>
      <c r="B312" s="29"/>
      <c r="C312" s="29"/>
      <c r="D312" s="29"/>
      <c r="E312" s="29"/>
      <c r="F312" s="29"/>
      <c r="G312" s="66"/>
      <c r="H312" s="29"/>
      <c r="I312" s="29"/>
      <c r="J312" s="68"/>
      <c r="K312" s="79"/>
      <c r="L312" s="29"/>
      <c r="M312" s="29"/>
      <c r="N312" s="30"/>
      <c r="O312" s="29"/>
      <c r="P312" s="10"/>
      <c r="Q312" s="29"/>
      <c r="R312" s="29"/>
    </row>
    <row r="313" spans="1:18" ht="15.75" customHeight="1">
      <c r="A313" s="31"/>
      <c r="B313" s="33"/>
      <c r="C313" s="33">
        <f t="shared" ref="C313:E313" si="59">SUM(C304:C312)</f>
        <v>5000</v>
      </c>
      <c r="D313" s="33">
        <f t="shared" si="59"/>
        <v>0</v>
      </c>
      <c r="E313" s="33">
        <f t="shared" si="59"/>
        <v>0</v>
      </c>
      <c r="F313" s="33"/>
      <c r="G313" s="34">
        <f>SUM(G304:G312)</f>
        <v>1650</v>
      </c>
      <c r="H313" s="33"/>
      <c r="I313" s="33">
        <f t="shared" ref="I313:J313" si="60">SUM(I304:I312)</f>
        <v>9000</v>
      </c>
      <c r="J313" s="35">
        <f t="shared" si="60"/>
        <v>5400</v>
      </c>
      <c r="K313" s="36"/>
      <c r="L313" s="33">
        <f t="shared" ref="L313:M313" si="61">SUM(L304:L312)</f>
        <v>3400</v>
      </c>
      <c r="M313" s="33">
        <f t="shared" si="61"/>
        <v>100</v>
      </c>
      <c r="N313" s="33"/>
      <c r="O313" s="33">
        <f t="shared" ref="O313:P313" si="62">SUM(O304:O312)</f>
        <v>23700</v>
      </c>
      <c r="P313" s="38">
        <f t="shared" si="62"/>
        <v>23000</v>
      </c>
      <c r="Q313" s="39">
        <f>B302-P313+O313</f>
        <v>7350</v>
      </c>
      <c r="R313" s="29"/>
    </row>
    <row r="314" spans="1:18" ht="15.75" customHeight="1">
      <c r="A314" s="311" t="s">
        <v>526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3"/>
      <c r="P314" s="10"/>
      <c r="Q314" s="10"/>
      <c r="R314" s="29"/>
    </row>
    <row r="315" spans="1:18" ht="15.75" customHeight="1">
      <c r="A315" s="2" t="s">
        <v>1</v>
      </c>
      <c r="B315" s="3" t="s">
        <v>2</v>
      </c>
      <c r="C315" s="3" t="s">
        <v>3</v>
      </c>
      <c r="D315" s="3" t="s">
        <v>4</v>
      </c>
      <c r="E315" s="3" t="s">
        <v>108</v>
      </c>
      <c r="F315" s="4" t="s">
        <v>109</v>
      </c>
      <c r="G315" s="5" t="s">
        <v>5</v>
      </c>
      <c r="H315" s="6" t="s">
        <v>6</v>
      </c>
      <c r="I315" s="3" t="s">
        <v>7</v>
      </c>
      <c r="J315" s="3" t="s">
        <v>8</v>
      </c>
      <c r="K315" s="3" t="s">
        <v>8</v>
      </c>
      <c r="L315" s="3" t="s">
        <v>9</v>
      </c>
      <c r="M315" s="3" t="s">
        <v>10</v>
      </c>
      <c r="N315" s="3"/>
      <c r="O315" s="7" t="s">
        <v>11</v>
      </c>
      <c r="P315" s="8" t="s">
        <v>12</v>
      </c>
      <c r="Q315" s="108" t="s">
        <v>13</v>
      </c>
      <c r="R315" s="10"/>
    </row>
    <row r="316" spans="1:18" ht="15.75" customHeight="1">
      <c r="A316" s="10"/>
      <c r="B316" s="12">
        <v>7350</v>
      </c>
      <c r="C316" s="10"/>
      <c r="D316" s="10"/>
      <c r="E316" s="10"/>
      <c r="F316" s="10"/>
      <c r="G316" s="13"/>
      <c r="H316" s="10"/>
      <c r="I316" s="10"/>
      <c r="J316" s="14" t="s">
        <v>15</v>
      </c>
      <c r="K316" s="10"/>
      <c r="L316" s="10" t="s">
        <v>33</v>
      </c>
      <c r="M316" s="12"/>
      <c r="N316" s="12"/>
      <c r="O316" s="10"/>
      <c r="P316" s="10"/>
      <c r="Q316" s="10"/>
      <c r="R316" s="29"/>
    </row>
    <row r="317" spans="1:18" ht="15.75" customHeight="1">
      <c r="A317" s="10"/>
      <c r="B317" s="314" t="s">
        <v>20</v>
      </c>
      <c r="C317" s="315"/>
      <c r="D317" s="315"/>
      <c r="E317" s="315"/>
      <c r="F317" s="316"/>
      <c r="G317" s="13"/>
      <c r="H317" s="10"/>
      <c r="I317" s="10"/>
      <c r="J317" s="19"/>
      <c r="K317" s="10"/>
      <c r="L317" s="10"/>
      <c r="M317" s="10"/>
      <c r="N317" s="10"/>
      <c r="O317" s="10"/>
      <c r="P317" s="10"/>
      <c r="Q317" s="10"/>
      <c r="R317" s="29"/>
    </row>
    <row r="318" spans="1:18" ht="15.75" customHeight="1">
      <c r="A318" s="10"/>
      <c r="B318" s="112"/>
      <c r="C318" s="113"/>
      <c r="D318" s="113"/>
      <c r="E318" s="113"/>
      <c r="F318" s="114"/>
      <c r="G318" s="13"/>
      <c r="H318" s="10"/>
      <c r="I318" s="10"/>
      <c r="J318" s="19"/>
      <c r="K318" s="10"/>
      <c r="L318" s="10"/>
      <c r="M318" s="10"/>
      <c r="N318" s="10"/>
      <c r="O318" s="10"/>
      <c r="P318" s="10"/>
      <c r="Q318" s="10"/>
      <c r="R318" s="29"/>
    </row>
    <row r="319" spans="1:18" ht="15.75" customHeight="1">
      <c r="A319" s="10">
        <v>1</v>
      </c>
      <c r="B319" s="10" t="s">
        <v>516</v>
      </c>
      <c r="C319" s="10"/>
      <c r="D319" s="10"/>
      <c r="E319" s="10"/>
      <c r="F319" s="10"/>
      <c r="G319" s="13"/>
      <c r="H319" s="10"/>
      <c r="I319" s="10"/>
      <c r="J319" s="41">
        <v>1000</v>
      </c>
      <c r="K319" s="10"/>
      <c r="L319" s="10">
        <v>700</v>
      </c>
      <c r="M319" s="10"/>
      <c r="N319" s="54"/>
      <c r="O319" s="10">
        <v>1700</v>
      </c>
      <c r="P319" s="16"/>
      <c r="Q319" s="16"/>
      <c r="R319" s="29"/>
    </row>
    <row r="320" spans="1:18" ht="15.75" customHeight="1">
      <c r="A320" s="10">
        <v>2</v>
      </c>
      <c r="B320" s="10" t="s">
        <v>514</v>
      </c>
      <c r="C320" s="10"/>
      <c r="D320" s="10"/>
      <c r="E320" s="10"/>
      <c r="F320" s="10"/>
      <c r="G320" s="13">
        <v>1000</v>
      </c>
      <c r="H320" s="10"/>
      <c r="I320" s="10">
        <v>3000</v>
      </c>
      <c r="J320" s="41">
        <v>1300</v>
      </c>
      <c r="K320" s="10"/>
      <c r="L320" s="10">
        <v>450</v>
      </c>
      <c r="M320" s="10"/>
      <c r="N320" s="115"/>
      <c r="O320" s="10">
        <v>5750</v>
      </c>
      <c r="P320" s="10"/>
      <c r="Q320" s="10"/>
      <c r="R320" s="29"/>
    </row>
    <row r="321" spans="1:18" ht="15.75" customHeight="1">
      <c r="A321" s="29">
        <v>3</v>
      </c>
      <c r="B321" s="29" t="s">
        <v>522</v>
      </c>
      <c r="C321" s="10"/>
      <c r="D321" s="10"/>
      <c r="E321" s="10"/>
      <c r="F321" s="10"/>
      <c r="G321" s="13">
        <v>1400</v>
      </c>
      <c r="H321" s="10"/>
      <c r="I321" s="10">
        <v>3000</v>
      </c>
      <c r="J321" s="41">
        <v>1100</v>
      </c>
      <c r="K321" s="10"/>
      <c r="L321" s="10">
        <v>850</v>
      </c>
      <c r="M321" s="10"/>
      <c r="N321" s="115"/>
      <c r="O321" s="10">
        <v>6350</v>
      </c>
      <c r="P321" s="29"/>
      <c r="Q321" s="10"/>
      <c r="R321" s="29"/>
    </row>
    <row r="322" spans="1:18" ht="15.75" customHeight="1">
      <c r="A322" s="29">
        <v>4</v>
      </c>
      <c r="B322" s="29" t="s">
        <v>498</v>
      </c>
      <c r="C322" s="29"/>
      <c r="D322" s="29"/>
      <c r="E322" s="29"/>
      <c r="F322" s="29"/>
      <c r="G322" s="66"/>
      <c r="H322" s="29"/>
      <c r="I322" s="29"/>
      <c r="J322" s="68">
        <v>1000</v>
      </c>
      <c r="K322" s="29"/>
      <c r="L322" s="29"/>
      <c r="M322" s="29"/>
      <c r="N322" s="29"/>
      <c r="O322" s="29">
        <v>1000</v>
      </c>
      <c r="P322" s="10"/>
      <c r="Q322" s="10"/>
      <c r="R322" s="10"/>
    </row>
    <row r="323" spans="1:18" ht="15.75" customHeight="1">
      <c r="A323" s="29">
        <v>5</v>
      </c>
      <c r="B323" s="29" t="s">
        <v>527</v>
      </c>
      <c r="C323" s="29"/>
      <c r="D323" s="29"/>
      <c r="E323" s="29"/>
      <c r="F323" s="29"/>
      <c r="G323" s="66">
        <v>650</v>
      </c>
      <c r="H323" s="29"/>
      <c r="I323" s="29"/>
      <c r="J323" s="68"/>
      <c r="K323" s="29"/>
      <c r="L323" s="29"/>
      <c r="M323" s="30"/>
      <c r="N323" s="30"/>
      <c r="O323" s="29">
        <v>650</v>
      </c>
      <c r="P323" s="10"/>
      <c r="Q323" s="10"/>
      <c r="R323" s="10"/>
    </row>
    <row r="324" spans="1:18" ht="15.75" customHeight="1">
      <c r="A324" s="29">
        <v>6</v>
      </c>
      <c r="B324" s="29" t="s">
        <v>523</v>
      </c>
      <c r="C324" s="29"/>
      <c r="D324" s="29"/>
      <c r="E324" s="29"/>
      <c r="F324" s="29"/>
      <c r="G324" s="66">
        <v>400</v>
      </c>
      <c r="H324" s="29"/>
      <c r="I324" s="29"/>
      <c r="J324" s="68">
        <v>650</v>
      </c>
      <c r="K324" s="29"/>
      <c r="L324" s="29">
        <v>850</v>
      </c>
      <c r="M324" s="30"/>
      <c r="N324" s="30" t="s">
        <v>528</v>
      </c>
      <c r="O324" s="29">
        <v>3000</v>
      </c>
      <c r="P324" s="10"/>
      <c r="Q324" s="10"/>
      <c r="R324" s="10"/>
    </row>
    <row r="325" spans="1:18" ht="15.75" customHeight="1">
      <c r="A325" s="29">
        <v>7</v>
      </c>
      <c r="B325" s="29" t="s">
        <v>506</v>
      </c>
      <c r="C325" s="29"/>
      <c r="D325" s="29"/>
      <c r="E325" s="29"/>
      <c r="F325" s="29"/>
      <c r="G325" s="66">
        <v>1000</v>
      </c>
      <c r="H325" s="29"/>
      <c r="I325" s="29">
        <v>3000</v>
      </c>
      <c r="J325" s="68">
        <v>1000</v>
      </c>
      <c r="K325" s="29"/>
      <c r="L325" s="29">
        <v>600</v>
      </c>
      <c r="M325" s="30"/>
      <c r="N325" s="30"/>
      <c r="O325" s="29">
        <v>5600</v>
      </c>
      <c r="P325" s="10"/>
      <c r="Q325" s="10"/>
      <c r="R325" s="10"/>
    </row>
    <row r="326" spans="1:18" ht="15.75" customHeight="1">
      <c r="A326" s="29"/>
      <c r="B326" s="29"/>
      <c r="C326" s="29"/>
      <c r="D326" s="29"/>
      <c r="E326" s="29"/>
      <c r="F326" s="29"/>
      <c r="G326" s="66"/>
      <c r="H326" s="29"/>
      <c r="I326" s="29"/>
      <c r="J326" s="68"/>
      <c r="K326" s="29"/>
      <c r="L326" s="29"/>
      <c r="M326" s="30"/>
      <c r="N326" s="30"/>
      <c r="O326" s="29"/>
      <c r="P326" s="29"/>
      <c r="Q326" s="10"/>
      <c r="R326" s="29"/>
    </row>
    <row r="327" spans="1:18" ht="15.75" customHeight="1">
      <c r="A327" s="29"/>
      <c r="B327" s="29"/>
      <c r="C327" s="29"/>
      <c r="D327" s="29"/>
      <c r="E327" s="29"/>
      <c r="F327" s="29"/>
      <c r="G327" s="66"/>
      <c r="H327" s="29"/>
      <c r="I327" s="29"/>
      <c r="J327" s="68"/>
      <c r="K327" s="29"/>
      <c r="L327" s="29"/>
      <c r="M327" s="30"/>
      <c r="N327" s="29"/>
      <c r="O327" s="29"/>
      <c r="P327" s="29"/>
      <c r="Q327" s="10"/>
      <c r="R327" s="29"/>
    </row>
    <row r="328" spans="1:18" ht="15.75" customHeight="1">
      <c r="A328" s="31"/>
      <c r="B328" s="33"/>
      <c r="C328" s="33">
        <f t="shared" ref="C328:G328" si="63">SUM(C319:C327)</f>
        <v>0</v>
      </c>
      <c r="D328" s="33">
        <f t="shared" si="63"/>
        <v>0</v>
      </c>
      <c r="E328" s="33">
        <f t="shared" si="63"/>
        <v>0</v>
      </c>
      <c r="F328" s="33">
        <f t="shared" si="63"/>
        <v>0</v>
      </c>
      <c r="G328" s="34">
        <f t="shared" si="63"/>
        <v>4450</v>
      </c>
      <c r="H328" s="33"/>
      <c r="I328" s="33">
        <f t="shared" ref="I328:J328" si="64">SUM(I319:I327)</f>
        <v>9000</v>
      </c>
      <c r="J328" s="35">
        <f t="shared" si="64"/>
        <v>6050</v>
      </c>
      <c r="K328" s="33"/>
      <c r="L328" s="33">
        <f>SUM(L319:L327)</f>
        <v>3450</v>
      </c>
      <c r="M328" s="33">
        <f>SUM(M320:M327)</f>
        <v>0</v>
      </c>
      <c r="N328" s="33"/>
      <c r="O328" s="33">
        <f t="shared" ref="O328:P328" si="65">SUM(O319:O327)</f>
        <v>24050</v>
      </c>
      <c r="P328" s="33">
        <f t="shared" si="65"/>
        <v>0</v>
      </c>
      <c r="Q328" s="51">
        <f>B316+O328</f>
        <v>31400</v>
      </c>
      <c r="R328" s="29"/>
    </row>
    <row r="329" spans="1:18" ht="15.75" customHeight="1">
      <c r="A329" s="311" t="s">
        <v>529</v>
      </c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3"/>
      <c r="P329" s="10"/>
      <c r="Q329" s="10"/>
      <c r="R329" s="29"/>
    </row>
    <row r="330" spans="1:18" ht="15.75" customHeight="1">
      <c r="A330" s="2" t="s">
        <v>1</v>
      </c>
      <c r="B330" s="3" t="s">
        <v>2</v>
      </c>
      <c r="C330" s="3" t="s">
        <v>3</v>
      </c>
      <c r="D330" s="3" t="s">
        <v>4</v>
      </c>
      <c r="E330" s="3" t="s">
        <v>108</v>
      </c>
      <c r="F330" s="4" t="s">
        <v>109</v>
      </c>
      <c r="G330" s="117" t="s">
        <v>5</v>
      </c>
      <c r="H330" s="6" t="s">
        <v>6</v>
      </c>
      <c r="I330" s="3" t="s">
        <v>7</v>
      </c>
      <c r="J330" s="3" t="s">
        <v>8</v>
      </c>
      <c r="K330" s="3" t="s">
        <v>8</v>
      </c>
      <c r="L330" s="3" t="s">
        <v>9</v>
      </c>
      <c r="M330" s="3" t="s">
        <v>10</v>
      </c>
      <c r="N330" s="3"/>
      <c r="O330" s="7" t="s">
        <v>11</v>
      </c>
      <c r="P330" s="8" t="s">
        <v>12</v>
      </c>
      <c r="Q330" s="108" t="s">
        <v>13</v>
      </c>
      <c r="R330" s="10"/>
    </row>
    <row r="331" spans="1:18" ht="15.75" customHeight="1">
      <c r="A331" s="10"/>
      <c r="B331" s="12"/>
      <c r="C331" s="10"/>
      <c r="D331" s="10"/>
      <c r="E331" s="10"/>
      <c r="F331" s="10"/>
      <c r="G331" s="75"/>
      <c r="H331" s="10"/>
      <c r="I331" s="10"/>
      <c r="J331" s="14" t="s">
        <v>15</v>
      </c>
      <c r="K331" s="52"/>
      <c r="L331" s="10" t="s">
        <v>72</v>
      </c>
      <c r="M331" s="10"/>
      <c r="N331" s="10"/>
      <c r="O331" s="10"/>
      <c r="P331" s="10"/>
      <c r="Q331" s="10"/>
      <c r="R331" s="29"/>
    </row>
    <row r="332" spans="1:18" ht="15.75" customHeight="1">
      <c r="A332" s="10"/>
      <c r="B332" s="314" t="s">
        <v>102</v>
      </c>
      <c r="C332" s="315"/>
      <c r="D332" s="315"/>
      <c r="E332" s="315"/>
      <c r="F332" s="316"/>
      <c r="G332" s="75"/>
      <c r="H332" s="10"/>
      <c r="I332" s="10"/>
      <c r="J332" s="53"/>
      <c r="K332" s="10"/>
      <c r="L332" s="12"/>
      <c r="M332" s="12"/>
      <c r="N332" s="12"/>
      <c r="O332" s="10"/>
      <c r="P332" s="10"/>
      <c r="Q332" s="10"/>
      <c r="R332" s="29"/>
    </row>
    <row r="333" spans="1:18" ht="15.75" customHeight="1">
      <c r="A333" s="10">
        <v>1</v>
      </c>
      <c r="B333" s="10"/>
      <c r="C333" s="10"/>
      <c r="D333" s="10"/>
      <c r="E333" s="10"/>
      <c r="F333" s="10"/>
      <c r="G333" s="13"/>
      <c r="H333" s="10"/>
      <c r="I333" s="10"/>
      <c r="J333" s="41"/>
      <c r="K333" s="10"/>
      <c r="L333" s="10"/>
      <c r="M333" s="10"/>
      <c r="N333" s="10"/>
      <c r="O333" s="10"/>
      <c r="P333" s="10"/>
      <c r="Q333" s="10"/>
      <c r="R333" s="29"/>
    </row>
    <row r="334" spans="1:18" ht="15.75" customHeight="1">
      <c r="A334" s="10">
        <v>2</v>
      </c>
      <c r="B334" s="10"/>
      <c r="C334" s="10"/>
      <c r="D334" s="10"/>
      <c r="E334" s="10"/>
      <c r="F334" s="10"/>
      <c r="G334" s="13"/>
      <c r="H334" s="10"/>
      <c r="I334" s="10"/>
      <c r="J334" s="53"/>
      <c r="K334" s="10"/>
      <c r="L334" s="10"/>
      <c r="M334" s="10"/>
      <c r="N334" s="10"/>
      <c r="O334" s="10"/>
      <c r="P334" s="16"/>
      <c r="Q334" s="16"/>
      <c r="R334" s="29"/>
    </row>
    <row r="335" spans="1:18" ht="15.75" customHeight="1">
      <c r="A335" s="10">
        <v>3</v>
      </c>
      <c r="B335" s="10"/>
      <c r="C335" s="10"/>
      <c r="D335" s="10"/>
      <c r="E335" s="10"/>
      <c r="F335" s="10"/>
      <c r="G335" s="13"/>
      <c r="H335" s="10"/>
      <c r="I335" s="10"/>
      <c r="J335" s="53"/>
      <c r="K335" s="10"/>
      <c r="L335" s="29"/>
      <c r="M335" s="29"/>
      <c r="N335" s="29"/>
      <c r="O335" s="10"/>
      <c r="P335" s="10"/>
      <c r="Q335" s="10"/>
      <c r="R335" s="29"/>
    </row>
    <row r="336" spans="1:18" ht="15.75" customHeight="1">
      <c r="A336" s="29">
        <v>4</v>
      </c>
      <c r="B336" s="29"/>
      <c r="C336" s="29"/>
      <c r="D336" s="29"/>
      <c r="E336" s="29"/>
      <c r="F336" s="74"/>
      <c r="G336" s="66"/>
      <c r="H336" s="29"/>
      <c r="I336" s="29"/>
      <c r="J336" s="78"/>
      <c r="K336" s="29"/>
      <c r="L336" s="29"/>
      <c r="M336" s="29"/>
      <c r="N336" s="29"/>
      <c r="O336" s="29"/>
      <c r="P336" s="29"/>
      <c r="Q336" s="10"/>
      <c r="R336" s="29"/>
    </row>
    <row r="337" spans="1:18" ht="15.75" customHeight="1">
      <c r="A337" s="29">
        <v>5</v>
      </c>
      <c r="B337" s="29"/>
      <c r="C337" s="29"/>
      <c r="D337" s="29"/>
      <c r="E337" s="29"/>
      <c r="F337" s="74"/>
      <c r="G337" s="66"/>
      <c r="H337" s="29"/>
      <c r="I337" s="29"/>
      <c r="J337" s="78"/>
      <c r="K337" s="29"/>
      <c r="L337" s="29"/>
      <c r="M337" s="29"/>
      <c r="N337" s="29"/>
      <c r="O337" s="29"/>
      <c r="P337" s="29"/>
      <c r="Q337" s="10"/>
      <c r="R337" s="10"/>
    </row>
    <row r="338" spans="1:18" ht="15.75" customHeight="1">
      <c r="A338" s="29">
        <v>6</v>
      </c>
      <c r="B338" s="29"/>
      <c r="C338" s="29"/>
      <c r="D338" s="29"/>
      <c r="E338" s="29"/>
      <c r="F338" s="74"/>
      <c r="G338" s="66"/>
      <c r="H338" s="29"/>
      <c r="I338" s="29"/>
      <c r="J338" s="78"/>
      <c r="K338" s="29"/>
      <c r="L338" s="29"/>
      <c r="M338" s="29"/>
      <c r="N338" s="29"/>
      <c r="O338" s="29"/>
      <c r="P338" s="29"/>
      <c r="Q338" s="10"/>
      <c r="R338" s="10"/>
    </row>
    <row r="339" spans="1:18" ht="15.75" customHeight="1">
      <c r="A339" s="29">
        <v>7</v>
      </c>
      <c r="B339" s="29"/>
      <c r="C339" s="29"/>
      <c r="D339" s="29"/>
      <c r="E339" s="29"/>
      <c r="F339" s="29"/>
      <c r="G339" s="66"/>
      <c r="H339" s="29"/>
      <c r="I339" s="29"/>
      <c r="J339" s="78"/>
      <c r="K339" s="29"/>
      <c r="L339" s="29"/>
      <c r="M339" s="29"/>
      <c r="N339" s="29"/>
      <c r="O339" s="29"/>
      <c r="P339" s="29"/>
      <c r="Q339" s="10"/>
      <c r="R339" s="10"/>
    </row>
    <row r="340" spans="1:18" ht="15.75" customHeight="1">
      <c r="A340" s="29">
        <v>8</v>
      </c>
      <c r="B340" s="29"/>
      <c r="C340" s="29"/>
      <c r="D340" s="29"/>
      <c r="E340" s="29"/>
      <c r="F340" s="29"/>
      <c r="G340" s="66"/>
      <c r="H340" s="29"/>
      <c r="I340" s="29"/>
      <c r="J340" s="78"/>
      <c r="K340" s="29"/>
      <c r="L340" s="29"/>
      <c r="M340" s="29"/>
      <c r="N340" s="29"/>
      <c r="O340" s="29"/>
      <c r="P340" s="29"/>
      <c r="Q340" s="10"/>
      <c r="R340" s="29"/>
    </row>
    <row r="341" spans="1:18" ht="15.75" customHeight="1">
      <c r="A341" s="29"/>
      <c r="B341" s="29"/>
      <c r="C341" s="29"/>
      <c r="D341" s="29"/>
      <c r="E341" s="29"/>
      <c r="F341" s="29"/>
      <c r="G341" s="66"/>
      <c r="H341" s="29"/>
      <c r="I341" s="29"/>
      <c r="J341" s="78"/>
      <c r="K341" s="29"/>
      <c r="L341" s="29"/>
      <c r="M341" s="29"/>
      <c r="N341" s="29"/>
      <c r="O341" s="29"/>
      <c r="P341" s="29"/>
      <c r="Q341" s="29"/>
      <c r="R341" s="29"/>
    </row>
    <row r="342" spans="1:18" ht="15.75" customHeight="1">
      <c r="A342" s="31"/>
      <c r="B342" s="33"/>
      <c r="C342" s="33">
        <f t="shared" ref="C342:D342" si="66">SUM(C333:C341)</f>
        <v>0</v>
      </c>
      <c r="D342" s="33">
        <f t="shared" si="66"/>
        <v>0</v>
      </c>
      <c r="E342" s="33"/>
      <c r="F342" s="33"/>
      <c r="G342" s="34"/>
      <c r="H342" s="33"/>
      <c r="I342" s="33">
        <f t="shared" ref="I342:J342" si="67">SUM(I333:I341)</f>
        <v>0</v>
      </c>
      <c r="J342" s="80">
        <f t="shared" si="67"/>
        <v>0</v>
      </c>
      <c r="K342" s="33"/>
      <c r="L342" s="33">
        <f>SUM(L333:L341)</f>
        <v>0</v>
      </c>
      <c r="M342" s="33">
        <f>SUM(M334:M341)</f>
        <v>0</v>
      </c>
      <c r="N342" s="33"/>
      <c r="O342" s="33">
        <f t="shared" ref="O342:P342" si="68">SUM(O333:O341)</f>
        <v>0</v>
      </c>
      <c r="P342" s="38">
        <f t="shared" si="68"/>
        <v>0</v>
      </c>
      <c r="Q342" s="39"/>
      <c r="R342" s="29"/>
    </row>
    <row r="343" spans="1:18" ht="15.75" customHeight="1">
      <c r="A343" s="311" t="s">
        <v>529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3"/>
      <c r="P343" s="10"/>
      <c r="Q343" s="10"/>
      <c r="R343" s="10"/>
    </row>
    <row r="344" spans="1:18" ht="15.75" customHeight="1">
      <c r="A344" s="2" t="s">
        <v>1</v>
      </c>
      <c r="B344" s="3" t="s">
        <v>2</v>
      </c>
      <c r="C344" s="3" t="s">
        <v>3</v>
      </c>
      <c r="D344" s="3" t="s">
        <v>4</v>
      </c>
      <c r="E344" s="3" t="s">
        <v>108</v>
      </c>
      <c r="F344" s="4" t="s">
        <v>109</v>
      </c>
      <c r="G344" s="117" t="s">
        <v>5</v>
      </c>
      <c r="H344" s="6" t="s">
        <v>6</v>
      </c>
      <c r="I344" s="3" t="s">
        <v>7</v>
      </c>
      <c r="J344" s="3" t="s">
        <v>8</v>
      </c>
      <c r="K344" s="3" t="s">
        <v>8</v>
      </c>
      <c r="L344" s="3" t="s">
        <v>9</v>
      </c>
      <c r="M344" s="3" t="s">
        <v>10</v>
      </c>
      <c r="N344" s="3"/>
      <c r="O344" s="7" t="s">
        <v>11</v>
      </c>
      <c r="P344" s="8" t="s">
        <v>12</v>
      </c>
      <c r="Q344" s="9" t="s">
        <v>13</v>
      </c>
      <c r="R344" s="29"/>
    </row>
    <row r="345" spans="1:18" ht="15.75" customHeight="1">
      <c r="A345" s="10"/>
      <c r="B345" s="12"/>
      <c r="C345" s="10"/>
      <c r="D345" s="10"/>
      <c r="E345" s="10"/>
      <c r="F345" s="10"/>
      <c r="G345" s="10"/>
      <c r="H345" s="10"/>
      <c r="I345" s="10"/>
      <c r="J345" s="14"/>
      <c r="K345" s="10"/>
      <c r="L345" s="10" t="s">
        <v>72</v>
      </c>
      <c r="M345" s="10"/>
      <c r="N345" s="10"/>
      <c r="O345" s="10"/>
      <c r="P345" s="10"/>
      <c r="Q345" s="62"/>
      <c r="R345" s="29"/>
    </row>
    <row r="346" spans="1:18" ht="15.75" customHeight="1">
      <c r="A346" s="10"/>
      <c r="B346" s="314" t="s">
        <v>102</v>
      </c>
      <c r="C346" s="315"/>
      <c r="D346" s="315"/>
      <c r="E346" s="315"/>
      <c r="F346" s="316"/>
      <c r="G346" s="10"/>
      <c r="H346" s="10"/>
      <c r="I346" s="10"/>
      <c r="J346" s="53"/>
      <c r="K346" s="10"/>
      <c r="L346" s="12"/>
      <c r="M346" s="12"/>
      <c r="N346" s="12"/>
      <c r="O346" s="10"/>
      <c r="P346" s="10"/>
      <c r="Q346" s="10"/>
      <c r="R346" s="29"/>
    </row>
    <row r="347" spans="1:18" ht="15.75" customHeight="1">
      <c r="A347" s="10"/>
      <c r="B347" s="112"/>
      <c r="C347" s="70"/>
      <c r="D347" s="10"/>
      <c r="E347" s="10"/>
      <c r="F347" s="70"/>
      <c r="G347" s="10"/>
      <c r="H347" s="10"/>
      <c r="I347" s="10"/>
      <c r="J347" s="53"/>
      <c r="K347" s="10"/>
      <c r="L347" s="12"/>
      <c r="M347" s="12"/>
      <c r="N347" s="12"/>
      <c r="O347" s="10"/>
      <c r="P347" s="10"/>
      <c r="Q347" s="10"/>
      <c r="R347" s="29"/>
    </row>
    <row r="348" spans="1:18" ht="15.75" customHeight="1">
      <c r="A348" s="10">
        <v>1</v>
      </c>
      <c r="B348" s="15"/>
      <c r="C348" s="10"/>
      <c r="D348" s="24"/>
      <c r="E348" s="10"/>
      <c r="F348" s="10"/>
      <c r="G348" s="75"/>
      <c r="H348" s="10"/>
      <c r="I348" s="10"/>
      <c r="J348" s="41"/>
      <c r="K348" s="10"/>
      <c r="L348" s="10"/>
      <c r="M348" s="10"/>
      <c r="N348" s="10"/>
      <c r="O348" s="10"/>
      <c r="P348" s="10"/>
      <c r="Q348" s="10"/>
      <c r="R348" s="29"/>
    </row>
    <row r="349" spans="1:18" ht="15.75" customHeight="1">
      <c r="A349" s="10">
        <v>2</v>
      </c>
      <c r="B349" s="15"/>
      <c r="C349" s="10"/>
      <c r="D349" s="22"/>
      <c r="E349" s="70"/>
      <c r="F349" s="10"/>
      <c r="G349" s="75"/>
      <c r="H349" s="10"/>
      <c r="I349" s="10"/>
      <c r="J349" s="41"/>
      <c r="K349" s="10"/>
      <c r="L349" s="10"/>
      <c r="M349" s="10"/>
      <c r="N349" s="10"/>
      <c r="O349" s="10"/>
      <c r="P349" s="16"/>
      <c r="Q349" s="16"/>
      <c r="R349" s="29"/>
    </row>
    <row r="350" spans="1:18" ht="15.75" customHeight="1">
      <c r="A350" s="10">
        <v>3</v>
      </c>
      <c r="B350" s="10"/>
      <c r="C350" s="29"/>
      <c r="D350" s="24"/>
      <c r="E350" s="10"/>
      <c r="F350" s="29"/>
      <c r="G350" s="77"/>
      <c r="H350" s="29"/>
      <c r="I350" s="29"/>
      <c r="J350" s="68"/>
      <c r="K350" s="29"/>
      <c r="L350" s="10"/>
      <c r="M350" s="30"/>
      <c r="N350" s="29"/>
      <c r="O350" s="29"/>
      <c r="P350" s="10"/>
      <c r="Q350" s="10"/>
      <c r="R350" s="10"/>
    </row>
    <row r="351" spans="1:18" ht="15.75" customHeight="1">
      <c r="A351" s="29">
        <v>4</v>
      </c>
      <c r="B351" s="29"/>
      <c r="C351" s="29"/>
      <c r="D351" s="90"/>
      <c r="E351" s="29"/>
      <c r="F351" s="29"/>
      <c r="G351" s="77"/>
      <c r="H351" s="29"/>
      <c r="I351" s="29"/>
      <c r="J351" s="68"/>
      <c r="K351" s="29"/>
      <c r="L351" s="10"/>
      <c r="M351" s="30"/>
      <c r="N351" s="30"/>
      <c r="O351" s="29"/>
      <c r="P351" s="29"/>
      <c r="Q351" s="10"/>
      <c r="R351" s="10"/>
    </row>
    <row r="352" spans="1:18" ht="15.75" customHeight="1">
      <c r="A352" s="29">
        <v>5</v>
      </c>
      <c r="B352" s="29"/>
      <c r="C352" s="29"/>
      <c r="D352" s="90"/>
      <c r="E352" s="29"/>
      <c r="F352" s="29"/>
      <c r="G352" s="77"/>
      <c r="H352" s="29"/>
      <c r="I352" s="29"/>
      <c r="J352" s="68"/>
      <c r="K352" s="29"/>
      <c r="L352" s="29"/>
      <c r="M352" s="30"/>
      <c r="N352" s="30"/>
      <c r="O352" s="29"/>
      <c r="P352" s="29"/>
      <c r="Q352" s="10"/>
      <c r="R352" s="10"/>
    </row>
    <row r="353" spans="1:18" ht="15.75" customHeight="1">
      <c r="A353" s="29">
        <v>6</v>
      </c>
      <c r="B353" s="29"/>
      <c r="C353" s="29"/>
      <c r="D353" s="90"/>
      <c r="E353" s="29"/>
      <c r="F353" s="29"/>
      <c r="G353" s="77"/>
      <c r="H353" s="29"/>
      <c r="I353" s="29"/>
      <c r="J353" s="68"/>
      <c r="K353" s="29"/>
      <c r="L353" s="29"/>
      <c r="M353" s="29"/>
      <c r="N353" s="29"/>
      <c r="O353" s="29"/>
      <c r="P353" s="29"/>
      <c r="Q353" s="10"/>
      <c r="R353" s="29"/>
    </row>
    <row r="354" spans="1:18" ht="15.75" customHeight="1">
      <c r="A354" s="29">
        <v>7</v>
      </c>
      <c r="B354" s="29"/>
      <c r="C354" s="29"/>
      <c r="D354" s="90"/>
      <c r="E354" s="29"/>
      <c r="F354" s="29"/>
      <c r="G354" s="77"/>
      <c r="H354" s="29"/>
      <c r="I354" s="29"/>
      <c r="J354" s="68"/>
      <c r="K354" s="29"/>
      <c r="L354" s="29"/>
      <c r="M354" s="29"/>
      <c r="N354" s="29"/>
      <c r="O354" s="29"/>
      <c r="P354" s="29"/>
      <c r="Q354" s="10"/>
      <c r="R354" s="29"/>
    </row>
    <row r="355" spans="1:18" ht="15.75" customHeight="1">
      <c r="A355" s="29">
        <v>8</v>
      </c>
      <c r="B355" s="29"/>
      <c r="C355" s="29"/>
      <c r="D355" s="90"/>
      <c r="E355" s="29"/>
      <c r="F355" s="29"/>
      <c r="G355" s="77"/>
      <c r="H355" s="29"/>
      <c r="I355" s="29"/>
      <c r="J355" s="68"/>
      <c r="K355" s="29"/>
      <c r="L355" s="29"/>
      <c r="M355" s="29"/>
      <c r="N355" s="29"/>
      <c r="O355" s="29"/>
      <c r="P355" s="29"/>
      <c r="Q355" s="29"/>
      <c r="R355" s="29"/>
    </row>
    <row r="356" spans="1:18" ht="15.75" customHeight="1">
      <c r="A356" s="29"/>
      <c r="B356" s="29"/>
      <c r="C356" s="29"/>
      <c r="D356" s="90"/>
      <c r="E356" s="29"/>
      <c r="F356" s="29"/>
      <c r="G356" s="77"/>
      <c r="H356" s="29"/>
      <c r="I356" s="29"/>
      <c r="J356" s="68"/>
      <c r="K356" s="29"/>
      <c r="L356" s="29"/>
      <c r="M356" s="29"/>
      <c r="N356" s="29"/>
      <c r="O356" s="29"/>
      <c r="P356" s="29"/>
      <c r="Q356" s="29"/>
      <c r="R356" s="10"/>
    </row>
    <row r="357" spans="1:18" ht="15.75" customHeight="1">
      <c r="A357" s="31"/>
      <c r="B357" s="33"/>
      <c r="C357" s="33">
        <f t="shared" ref="C357:G357" si="69">SUM(C348:C356)</f>
        <v>0</v>
      </c>
      <c r="D357" s="48">
        <f t="shared" si="69"/>
        <v>0</v>
      </c>
      <c r="E357" s="33">
        <f t="shared" si="69"/>
        <v>0</v>
      </c>
      <c r="F357" s="33">
        <f t="shared" si="69"/>
        <v>0</v>
      </c>
      <c r="G357" s="49">
        <f t="shared" si="69"/>
        <v>0</v>
      </c>
      <c r="H357" s="33"/>
      <c r="I357" s="33">
        <f t="shared" ref="I357:J357" si="70">SUM(I348:I356)</f>
        <v>0</v>
      </c>
      <c r="J357" s="35">
        <f t="shared" si="70"/>
        <v>0</v>
      </c>
      <c r="K357" s="33"/>
      <c r="L357" s="33">
        <f t="shared" ref="L357:M357" si="71">SUM(L348:L356)</f>
        <v>0</v>
      </c>
      <c r="M357" s="33">
        <f t="shared" si="71"/>
        <v>0</v>
      </c>
      <c r="N357" s="33"/>
      <c r="O357" s="33">
        <f>SUM(O348:O356)</f>
        <v>0</v>
      </c>
      <c r="P357" s="8"/>
      <c r="Q357" s="9"/>
      <c r="R357" s="29"/>
    </row>
    <row r="358" spans="1:18" ht="15.75" customHeight="1">
      <c r="A358" s="29"/>
      <c r="B358" s="111"/>
      <c r="C358" s="29"/>
      <c r="D358" s="29"/>
      <c r="E358" s="29"/>
      <c r="F358" s="29"/>
      <c r="G358" s="66"/>
      <c r="H358" s="29"/>
      <c r="I358" s="29"/>
      <c r="J358" s="74"/>
      <c r="K358" s="74"/>
      <c r="L358" s="10" t="s">
        <v>72</v>
      </c>
      <c r="M358" s="30"/>
      <c r="N358" s="29"/>
      <c r="O358" s="29"/>
      <c r="P358" s="29"/>
      <c r="Q358" s="29"/>
      <c r="R358" s="29"/>
    </row>
    <row r="359" spans="1:18" ht="15.75" customHeight="1">
      <c r="A359" s="10"/>
      <c r="B359" s="314" t="s">
        <v>125</v>
      </c>
      <c r="C359" s="315"/>
      <c r="D359" s="315"/>
      <c r="E359" s="315"/>
      <c r="F359" s="316"/>
      <c r="G359" s="13"/>
      <c r="H359" s="10"/>
      <c r="I359" s="10"/>
      <c r="J359" s="19"/>
      <c r="K359" s="41"/>
      <c r="L359" s="10"/>
      <c r="M359" s="54"/>
      <c r="N359" s="10"/>
      <c r="O359" s="10"/>
      <c r="P359" s="10"/>
      <c r="Q359" s="10"/>
      <c r="R359" s="29"/>
    </row>
    <row r="360" spans="1:18" ht="15.75" customHeight="1">
      <c r="A360" s="10">
        <v>1</v>
      </c>
      <c r="B360" s="29"/>
      <c r="C360" s="29"/>
      <c r="D360" s="29"/>
      <c r="E360" s="29"/>
      <c r="F360" s="29"/>
      <c r="G360" s="66"/>
      <c r="H360" s="29"/>
      <c r="I360" s="29"/>
      <c r="J360" s="74"/>
      <c r="K360" s="79"/>
      <c r="L360" s="29"/>
      <c r="M360" s="30"/>
      <c r="N360" s="29"/>
      <c r="O360" s="29"/>
      <c r="P360" s="29"/>
      <c r="Q360" s="29"/>
      <c r="R360" s="29"/>
    </row>
    <row r="361" spans="1:18" ht="15.75" customHeight="1">
      <c r="A361" s="16">
        <v>2</v>
      </c>
      <c r="B361" s="29"/>
      <c r="C361" s="29"/>
      <c r="D361" s="29"/>
      <c r="E361" s="29"/>
      <c r="F361" s="29"/>
      <c r="G361" s="66"/>
      <c r="H361" s="29"/>
      <c r="I361" s="29"/>
      <c r="J361" s="74"/>
      <c r="K361" s="79"/>
      <c r="L361" s="29"/>
      <c r="M361" s="30"/>
      <c r="N361" s="30"/>
      <c r="O361" s="29"/>
      <c r="P361" s="29"/>
      <c r="Q361" s="29"/>
      <c r="R361" s="29"/>
    </row>
    <row r="362" spans="1:18" ht="15.75" customHeight="1">
      <c r="A362" s="29">
        <v>3</v>
      </c>
      <c r="B362" s="29"/>
      <c r="C362" s="29"/>
      <c r="D362" s="29"/>
      <c r="E362" s="29"/>
      <c r="F362" s="29"/>
      <c r="G362" s="66"/>
      <c r="H362" s="29"/>
      <c r="I362" s="29"/>
      <c r="J362" s="74"/>
      <c r="K362" s="79"/>
      <c r="L362" s="29"/>
      <c r="M362" s="30"/>
      <c r="N362" s="29"/>
      <c r="O362" s="29"/>
      <c r="P362" s="29"/>
      <c r="Q362" s="29"/>
      <c r="R362" s="29"/>
    </row>
    <row r="363" spans="1:18" ht="15.75" customHeight="1">
      <c r="A363" s="29">
        <v>4</v>
      </c>
      <c r="B363" s="29"/>
      <c r="C363" s="29"/>
      <c r="D363" s="29"/>
      <c r="E363" s="29"/>
      <c r="F363" s="29"/>
      <c r="G363" s="66"/>
      <c r="H363" s="29"/>
      <c r="I363" s="29"/>
      <c r="J363" s="74"/>
      <c r="K363" s="79"/>
      <c r="L363" s="29"/>
      <c r="M363" s="30"/>
      <c r="N363" s="29"/>
      <c r="O363" s="29"/>
      <c r="P363" s="29"/>
      <c r="Q363" s="29"/>
      <c r="R363" s="10"/>
    </row>
    <row r="364" spans="1:18" ht="15.75" customHeight="1">
      <c r="A364" s="29">
        <v>5</v>
      </c>
      <c r="B364" s="29"/>
      <c r="C364" s="29"/>
      <c r="D364" s="29"/>
      <c r="E364" s="29"/>
      <c r="F364" s="29"/>
      <c r="G364" s="66"/>
      <c r="H364" s="29"/>
      <c r="I364" s="29"/>
      <c r="J364" s="74"/>
      <c r="K364" s="79"/>
      <c r="L364" s="29"/>
      <c r="M364" s="30"/>
      <c r="N364" s="29"/>
      <c r="O364" s="29"/>
      <c r="P364" s="29"/>
      <c r="Q364" s="29"/>
      <c r="R364" s="29"/>
    </row>
    <row r="365" spans="1:18" ht="15.75" customHeight="1">
      <c r="A365" s="29">
        <v>6</v>
      </c>
      <c r="B365" s="29"/>
      <c r="C365" s="29"/>
      <c r="D365" s="29"/>
      <c r="E365" s="29"/>
      <c r="F365" s="29"/>
      <c r="G365" s="66"/>
      <c r="H365" s="29"/>
      <c r="I365" s="29"/>
      <c r="J365" s="74"/>
      <c r="K365" s="79"/>
      <c r="L365" s="29"/>
      <c r="M365" s="30"/>
      <c r="N365" s="29"/>
      <c r="O365" s="29"/>
      <c r="P365" s="29"/>
      <c r="Q365" s="29"/>
      <c r="R365" s="29"/>
    </row>
    <row r="366" spans="1:18" ht="15.75" customHeight="1">
      <c r="A366" s="31"/>
      <c r="B366" s="33"/>
      <c r="C366" s="33"/>
      <c r="D366" s="33">
        <f t="shared" ref="D366:E366" si="72">SUM(D360:D365)</f>
        <v>0</v>
      </c>
      <c r="E366" s="33">
        <f t="shared" si="72"/>
        <v>0</v>
      </c>
      <c r="F366" s="33"/>
      <c r="G366" s="34"/>
      <c r="H366" s="33"/>
      <c r="I366" s="33">
        <f>SUM(I360:I365)</f>
        <v>0</v>
      </c>
      <c r="J366" s="100"/>
      <c r="K366" s="36">
        <f t="shared" ref="K366:L366" si="73">SUM(K360:K365)</f>
        <v>0</v>
      </c>
      <c r="L366" s="33">
        <f t="shared" si="73"/>
        <v>0</v>
      </c>
      <c r="M366" s="33"/>
      <c r="N366" s="33"/>
      <c r="O366" s="33">
        <f>SUM(O359:O365)</f>
        <v>0</v>
      </c>
      <c r="P366" s="33">
        <f>SUM(P360:P365)</f>
        <v>0</v>
      </c>
      <c r="Q366" s="69">
        <f>B358-P366+O366</f>
        <v>0</v>
      </c>
      <c r="R366" s="10"/>
    </row>
    <row r="367" spans="1:18" ht="15.75" customHeight="1">
      <c r="A367" s="311" t="s">
        <v>529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3"/>
      <c r="P367" s="10"/>
      <c r="Q367" s="63"/>
      <c r="R367" s="29"/>
    </row>
    <row r="368" spans="1:18" ht="15.75" customHeight="1">
      <c r="A368" s="2" t="s">
        <v>1</v>
      </c>
      <c r="B368" s="3" t="s">
        <v>2</v>
      </c>
      <c r="C368" s="3" t="s">
        <v>3</v>
      </c>
      <c r="D368" s="3" t="s">
        <v>4</v>
      </c>
      <c r="E368" s="3" t="s">
        <v>108</v>
      </c>
      <c r="F368" s="4" t="s">
        <v>109</v>
      </c>
      <c r="G368" s="117" t="s">
        <v>5</v>
      </c>
      <c r="H368" s="6" t="s">
        <v>6</v>
      </c>
      <c r="I368" s="3" t="s">
        <v>7</v>
      </c>
      <c r="J368" s="3" t="s">
        <v>8</v>
      </c>
      <c r="K368" s="3" t="s">
        <v>8</v>
      </c>
      <c r="L368" s="3" t="s">
        <v>9</v>
      </c>
      <c r="M368" s="3" t="s">
        <v>10</v>
      </c>
      <c r="N368" s="3"/>
      <c r="O368" s="7" t="s">
        <v>11</v>
      </c>
      <c r="P368" s="8" t="s">
        <v>12</v>
      </c>
      <c r="Q368" s="108" t="s">
        <v>13</v>
      </c>
      <c r="R368" s="29"/>
    </row>
    <row r="369" spans="1:18" ht="15.75" customHeight="1">
      <c r="A369" s="10"/>
      <c r="B369" s="12"/>
      <c r="C369" s="10"/>
      <c r="D369" s="10"/>
      <c r="E369" s="10"/>
      <c r="F369" s="10"/>
      <c r="G369" s="75"/>
      <c r="H369" s="10"/>
      <c r="I369" s="10"/>
      <c r="J369" s="14"/>
      <c r="K369" s="52"/>
      <c r="L369" s="10" t="s">
        <v>72</v>
      </c>
      <c r="M369" s="10"/>
      <c r="N369" s="10"/>
      <c r="O369" s="10"/>
      <c r="P369" s="10"/>
      <c r="Q369" s="10"/>
      <c r="R369" s="29"/>
    </row>
    <row r="370" spans="1:18" ht="15.75" customHeight="1">
      <c r="A370" s="10"/>
      <c r="B370" s="314" t="s">
        <v>102</v>
      </c>
      <c r="C370" s="315"/>
      <c r="D370" s="315"/>
      <c r="E370" s="315"/>
      <c r="F370" s="316"/>
      <c r="G370" s="75"/>
      <c r="H370" s="10"/>
      <c r="I370" s="10"/>
      <c r="J370" s="53"/>
      <c r="K370" s="10"/>
      <c r="L370" s="12"/>
      <c r="M370" s="12"/>
      <c r="N370" s="12"/>
      <c r="O370" s="10"/>
      <c r="P370" s="10"/>
      <c r="Q370" s="10"/>
      <c r="R370" s="29"/>
    </row>
    <row r="371" spans="1:18" ht="15.75" customHeight="1">
      <c r="A371" s="10">
        <v>1</v>
      </c>
      <c r="B371" s="10"/>
      <c r="C371" s="10"/>
      <c r="D371" s="10"/>
      <c r="E371" s="10"/>
      <c r="F371" s="10"/>
      <c r="G371" s="13"/>
      <c r="H371" s="10"/>
      <c r="I371" s="10"/>
      <c r="J371" s="41"/>
      <c r="K371" s="10"/>
      <c r="L371" s="10"/>
      <c r="M371" s="10"/>
      <c r="N371" s="10"/>
      <c r="O371" s="10"/>
      <c r="P371" s="10"/>
      <c r="Q371" s="10"/>
      <c r="R371" s="29"/>
    </row>
    <row r="372" spans="1:18" ht="15.75" customHeight="1">
      <c r="A372" s="10">
        <v>2</v>
      </c>
      <c r="B372" s="10"/>
      <c r="C372" s="10"/>
      <c r="D372" s="10"/>
      <c r="E372" s="10"/>
      <c r="F372" s="10"/>
      <c r="G372" s="13"/>
      <c r="H372" s="10"/>
      <c r="I372" s="10"/>
      <c r="J372" s="41"/>
      <c r="K372" s="10"/>
      <c r="L372" s="10"/>
      <c r="M372" s="10"/>
      <c r="N372" s="10"/>
      <c r="O372" s="10"/>
      <c r="P372" s="16"/>
      <c r="Q372" s="16"/>
      <c r="R372" s="29"/>
    </row>
    <row r="373" spans="1:18" ht="15.75" customHeight="1">
      <c r="A373" s="10">
        <v>3</v>
      </c>
      <c r="B373" s="10"/>
      <c r="C373" s="10"/>
      <c r="D373" s="10"/>
      <c r="E373" s="10"/>
      <c r="F373" s="10"/>
      <c r="G373" s="13"/>
      <c r="H373" s="10"/>
      <c r="I373" s="10"/>
      <c r="J373" s="41"/>
      <c r="K373" s="10"/>
      <c r="L373" s="29"/>
      <c r="M373" s="29"/>
      <c r="N373" s="29"/>
      <c r="O373" s="10"/>
      <c r="P373" s="10"/>
      <c r="Q373" s="10"/>
      <c r="R373" s="10"/>
    </row>
    <row r="374" spans="1:18" ht="15.75" customHeight="1">
      <c r="A374" s="29">
        <v>4</v>
      </c>
      <c r="B374" s="29"/>
      <c r="C374" s="29"/>
      <c r="D374" s="29"/>
      <c r="E374" s="29"/>
      <c r="F374" s="74"/>
      <c r="G374" s="66"/>
      <c r="H374" s="29"/>
      <c r="I374" s="29"/>
      <c r="J374" s="68"/>
      <c r="K374" s="29"/>
      <c r="L374" s="29"/>
      <c r="M374" s="29"/>
      <c r="N374" s="29"/>
      <c r="O374" s="29"/>
      <c r="P374" s="29"/>
      <c r="Q374" s="10"/>
      <c r="R374" s="10"/>
    </row>
    <row r="375" spans="1:18" ht="15.75" customHeight="1">
      <c r="A375" s="29">
        <v>5</v>
      </c>
      <c r="B375" s="29"/>
      <c r="C375" s="29"/>
      <c r="D375" s="29"/>
      <c r="E375" s="29"/>
      <c r="F375" s="74"/>
      <c r="G375" s="66"/>
      <c r="H375" s="29"/>
      <c r="I375" s="29"/>
      <c r="J375" s="68"/>
      <c r="K375" s="29"/>
      <c r="L375" s="29"/>
      <c r="M375" s="29"/>
      <c r="N375" s="29"/>
      <c r="O375" s="29"/>
      <c r="P375" s="29"/>
      <c r="Q375" s="10"/>
      <c r="R375" s="10"/>
    </row>
    <row r="376" spans="1:18" ht="15.75" customHeight="1">
      <c r="A376" s="29">
        <v>6</v>
      </c>
      <c r="B376" s="29"/>
      <c r="C376" s="29"/>
      <c r="D376" s="29"/>
      <c r="E376" s="29"/>
      <c r="F376" s="74"/>
      <c r="G376" s="66"/>
      <c r="H376" s="29"/>
      <c r="I376" s="29"/>
      <c r="J376" s="68"/>
      <c r="K376" s="29"/>
      <c r="L376" s="29"/>
      <c r="M376" s="29"/>
      <c r="N376" s="29"/>
      <c r="O376" s="29"/>
      <c r="P376" s="29"/>
      <c r="Q376" s="10"/>
      <c r="R376" s="29"/>
    </row>
    <row r="377" spans="1:18" ht="15.75" customHeight="1">
      <c r="A377" s="29">
        <v>7</v>
      </c>
      <c r="B377" s="29"/>
      <c r="C377" s="29"/>
      <c r="D377" s="29"/>
      <c r="E377" s="29"/>
      <c r="F377" s="29"/>
      <c r="G377" s="66"/>
      <c r="H377" s="29"/>
      <c r="I377" s="29"/>
      <c r="J377" s="68"/>
      <c r="K377" s="29"/>
      <c r="L377" s="29"/>
      <c r="M377" s="29"/>
      <c r="N377" s="29"/>
      <c r="O377" s="29"/>
      <c r="P377" s="29"/>
      <c r="Q377" s="10"/>
      <c r="R377" s="29"/>
    </row>
    <row r="378" spans="1:18" ht="15.75" customHeight="1">
      <c r="A378" s="29"/>
      <c r="B378" s="29"/>
      <c r="C378" s="29"/>
      <c r="D378" s="29"/>
      <c r="E378" s="29"/>
      <c r="F378" s="29"/>
      <c r="G378" s="66"/>
      <c r="H378" s="29"/>
      <c r="I378" s="29"/>
      <c r="J378" s="68"/>
      <c r="K378" s="29"/>
      <c r="L378" s="29"/>
      <c r="M378" s="29"/>
      <c r="N378" s="29"/>
      <c r="O378" s="29"/>
      <c r="P378" s="29"/>
      <c r="Q378" s="10"/>
      <c r="R378" s="29"/>
    </row>
    <row r="379" spans="1:18" ht="15.75" customHeight="1">
      <c r="A379" s="29"/>
      <c r="B379" s="29"/>
      <c r="C379" s="29"/>
      <c r="D379" s="29"/>
      <c r="E379" s="29"/>
      <c r="F379" s="29"/>
      <c r="G379" s="66"/>
      <c r="H379" s="29"/>
      <c r="I379" s="29"/>
      <c r="J379" s="68"/>
      <c r="K379" s="29"/>
      <c r="L379" s="29"/>
      <c r="M379" s="29"/>
      <c r="N379" s="29"/>
      <c r="O379" s="29"/>
      <c r="P379" s="29"/>
      <c r="Q379" s="29"/>
      <c r="R379" s="29"/>
    </row>
    <row r="380" spans="1:18" ht="15.75" customHeight="1">
      <c r="A380" s="31"/>
      <c r="B380" s="33"/>
      <c r="C380" s="33">
        <f t="shared" ref="C380:D380" si="74">SUM(C371:C379)</f>
        <v>0</v>
      </c>
      <c r="D380" s="33">
        <f t="shared" si="74"/>
        <v>0</v>
      </c>
      <c r="E380" s="33"/>
      <c r="F380" s="33"/>
      <c r="G380" s="34">
        <f>SUM(G371:G379)</f>
        <v>0</v>
      </c>
      <c r="H380" s="33"/>
      <c r="I380" s="33">
        <f t="shared" ref="I380:J380" si="75">SUM(I371:I379)</f>
        <v>0</v>
      </c>
      <c r="J380" s="35">
        <f t="shared" si="75"/>
        <v>0</v>
      </c>
      <c r="K380" s="33"/>
      <c r="L380" s="33">
        <f t="shared" ref="L380:M380" si="76">SUM(L371:L379)</f>
        <v>0</v>
      </c>
      <c r="M380" s="33">
        <f t="shared" si="76"/>
        <v>0</v>
      </c>
      <c r="N380" s="33"/>
      <c r="O380" s="33"/>
      <c r="P380" s="38">
        <f>SUM(P371:P379)</f>
        <v>0</v>
      </c>
      <c r="Q380" s="39"/>
    </row>
    <row r="381" spans="1:18" ht="15.75" customHeight="1">
      <c r="C381" s="118"/>
      <c r="D381" s="67"/>
      <c r="E381" s="118"/>
      <c r="F381" s="67"/>
      <c r="G381" s="67"/>
      <c r="H381" s="110"/>
      <c r="I381" s="110"/>
      <c r="J381" s="110" t="s">
        <v>15</v>
      </c>
      <c r="K381" s="110"/>
      <c r="L381" s="110" t="s">
        <v>473</v>
      </c>
      <c r="M381" s="110"/>
      <c r="N381" s="110" t="s">
        <v>76</v>
      </c>
      <c r="O381" s="110" t="s">
        <v>77</v>
      </c>
      <c r="P381" s="110" t="s">
        <v>269</v>
      </c>
      <c r="Q381" s="110" t="s">
        <v>270</v>
      </c>
    </row>
    <row r="382" spans="1:18" ht="15.75" customHeight="1">
      <c r="C382" s="118"/>
      <c r="D382" s="67"/>
      <c r="E382" s="118"/>
      <c r="F382" s="67"/>
      <c r="G382" s="67"/>
      <c r="H382" s="67"/>
      <c r="I382" s="67"/>
      <c r="J382" s="110">
        <f>J216+J230+J245+J259+J272+J283+J298+J313+J328</f>
        <v>45550</v>
      </c>
      <c r="K382" s="110"/>
      <c r="L382" s="110">
        <f>J186+J200</f>
        <v>8500</v>
      </c>
      <c r="M382" s="110"/>
      <c r="N382" s="110">
        <f>C186+C200+C216+C272+C283+C313</f>
        <v>18800</v>
      </c>
      <c r="O382" s="110">
        <f>G186+G200+G216+G230+G245+G259+G272+G283+G298+G313+G328</f>
        <v>22650</v>
      </c>
      <c r="P382" s="110"/>
      <c r="Q382" s="110"/>
    </row>
    <row r="383" spans="1:18" ht="15.75" customHeight="1">
      <c r="C383" s="118"/>
      <c r="D383" s="67"/>
      <c r="E383" s="118"/>
      <c r="F383" s="67"/>
      <c r="G383" s="67"/>
      <c r="H383" s="67"/>
      <c r="I383" s="67"/>
      <c r="J383" s="67"/>
      <c r="K383" s="67"/>
      <c r="L383" s="67"/>
      <c r="M383" s="67"/>
      <c r="O383" s="110"/>
    </row>
    <row r="384" spans="1:18" ht="15.75" customHeight="1">
      <c r="C384" s="118"/>
      <c r="D384" s="67"/>
      <c r="E384" s="118"/>
      <c r="F384" s="67"/>
      <c r="G384" s="67"/>
      <c r="H384" s="67"/>
      <c r="I384" s="67"/>
      <c r="J384" s="67"/>
      <c r="K384" s="67"/>
      <c r="L384" s="67"/>
      <c r="M384" s="67"/>
    </row>
    <row r="385" spans="3:13" ht="15.75" customHeight="1">
      <c r="C385" s="119"/>
      <c r="D385" s="67"/>
      <c r="E385" s="118"/>
      <c r="F385" s="67"/>
      <c r="G385" s="67"/>
      <c r="H385" s="67"/>
      <c r="I385" s="67"/>
      <c r="J385" s="67"/>
      <c r="K385" s="67"/>
      <c r="L385" s="67"/>
      <c r="M385" s="67"/>
    </row>
    <row r="386" spans="3:13" ht="15.75" customHeight="1">
      <c r="C386" s="120"/>
      <c r="D386" s="67"/>
      <c r="E386" s="119"/>
      <c r="F386" s="67"/>
      <c r="G386" s="67"/>
      <c r="H386" s="67"/>
      <c r="I386" s="67"/>
      <c r="J386" s="67"/>
      <c r="K386" s="67"/>
      <c r="L386" s="67"/>
      <c r="M386" s="67"/>
    </row>
    <row r="387" spans="3:13" ht="15.75" customHeight="1">
      <c r="C387" s="120"/>
      <c r="D387" s="67"/>
      <c r="E387" s="120"/>
      <c r="F387" s="67"/>
      <c r="G387" s="67"/>
      <c r="H387" s="67"/>
      <c r="I387" s="67"/>
      <c r="J387" s="67"/>
      <c r="K387" s="67"/>
      <c r="L387" s="67"/>
      <c r="M387" s="67"/>
    </row>
    <row r="388" spans="3:13" ht="15.75" customHeight="1">
      <c r="C388" s="120"/>
      <c r="D388" s="67"/>
      <c r="E388" s="120"/>
      <c r="G388" s="67"/>
      <c r="H388" s="67"/>
      <c r="I388" s="67"/>
      <c r="J388" s="67"/>
      <c r="K388" s="67"/>
      <c r="L388" s="67"/>
      <c r="M388" s="67"/>
    </row>
    <row r="389" spans="3:13" ht="15.75" customHeight="1">
      <c r="C389" s="120"/>
      <c r="D389" s="67"/>
      <c r="E389" s="120"/>
      <c r="F389" s="67"/>
      <c r="G389" s="67"/>
      <c r="H389" s="67"/>
      <c r="I389" s="67"/>
      <c r="J389" s="67"/>
      <c r="K389" s="67"/>
      <c r="L389" s="67"/>
      <c r="M389" s="67"/>
    </row>
    <row r="390" spans="3:13" ht="15.75" customHeight="1">
      <c r="C390" s="120"/>
      <c r="D390" s="67"/>
      <c r="E390" s="120"/>
      <c r="F390" s="67"/>
      <c r="G390" s="67"/>
      <c r="H390" s="67"/>
      <c r="I390" s="67"/>
      <c r="J390" s="67"/>
      <c r="K390" s="67"/>
      <c r="L390" s="67"/>
      <c r="M390" s="67"/>
    </row>
    <row r="391" spans="3:13" ht="15.75" customHeight="1">
      <c r="C391" s="120"/>
      <c r="D391" s="67"/>
      <c r="E391" s="120"/>
      <c r="F391" s="67"/>
      <c r="G391" s="67"/>
      <c r="H391" s="67"/>
      <c r="I391" s="67"/>
      <c r="J391" s="67"/>
      <c r="K391" s="67"/>
      <c r="L391" s="67"/>
      <c r="M391" s="67"/>
    </row>
    <row r="392" spans="3:13" ht="15.75" customHeight="1">
      <c r="C392" s="120"/>
      <c r="D392" s="67"/>
      <c r="E392" s="120"/>
      <c r="F392" s="67"/>
      <c r="G392" s="67"/>
      <c r="H392" s="67"/>
      <c r="I392" s="67"/>
      <c r="J392" s="67"/>
      <c r="K392" s="67"/>
      <c r="L392" s="67"/>
      <c r="M392" s="67"/>
    </row>
    <row r="393" spans="3:13" ht="15.75" customHeight="1">
      <c r="C393" s="120"/>
      <c r="D393" s="67"/>
      <c r="E393" s="120"/>
      <c r="F393" s="67"/>
      <c r="G393" s="67"/>
      <c r="H393" s="67"/>
      <c r="I393" s="67"/>
      <c r="J393" s="67"/>
      <c r="K393" s="67"/>
      <c r="L393" s="67"/>
      <c r="M393" s="67"/>
    </row>
    <row r="394" spans="3:13" ht="15.75" customHeight="1">
      <c r="C394" s="120"/>
      <c r="D394" s="67"/>
      <c r="E394" s="120"/>
      <c r="F394" s="67"/>
      <c r="G394" s="67"/>
      <c r="H394" s="67"/>
      <c r="I394" s="67"/>
      <c r="J394" s="67"/>
      <c r="K394" s="67"/>
      <c r="L394" s="67"/>
      <c r="M394" s="67"/>
    </row>
    <row r="395" spans="3:13" ht="15.75" customHeight="1">
      <c r="C395" s="120"/>
      <c r="D395" s="67"/>
      <c r="E395" s="67"/>
      <c r="F395" s="67"/>
      <c r="G395" s="67"/>
      <c r="H395" s="67"/>
      <c r="I395" s="67"/>
      <c r="J395" s="67"/>
      <c r="K395" s="67"/>
      <c r="L395" s="67"/>
      <c r="M395" s="67"/>
    </row>
    <row r="396" spans="3:13" ht="15.75" customHeight="1"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</row>
    <row r="397" spans="3:13" ht="15.75" customHeight="1"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</row>
    <row r="398" spans="3:13" ht="15.75" customHeight="1"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</row>
    <row r="399" spans="3:13" ht="15.75" customHeight="1"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</row>
    <row r="400" spans="3:13" ht="15.75" customHeight="1"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</row>
    <row r="401" spans="3:13" ht="15.75" customHeight="1"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</row>
    <row r="402" spans="3:13" ht="15.75" customHeight="1"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</row>
    <row r="403" spans="3:13" ht="15.75" customHeight="1"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</row>
    <row r="404" spans="3:13" ht="15.75" customHeight="1"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</row>
    <row r="405" spans="3:13" ht="15.75" customHeight="1"/>
    <row r="406" spans="3:13" ht="15.75" customHeight="1"/>
    <row r="407" spans="3:13" ht="15.75" customHeight="1"/>
    <row r="408" spans="3:13" ht="15.75" customHeight="1"/>
    <row r="409" spans="3:13" ht="15.75" customHeight="1"/>
    <row r="410" spans="3:13" ht="15.75" customHeight="1"/>
    <row r="411" spans="3:13" ht="15.75" customHeight="1"/>
    <row r="412" spans="3:13" ht="15.75" customHeight="1"/>
    <row r="413" spans="3:13" ht="15.75" customHeight="1"/>
    <row r="414" spans="3:13" ht="15.75" customHeight="1"/>
    <row r="415" spans="3:13" ht="15.75" customHeight="1"/>
    <row r="416" spans="3:13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B287:F287"/>
    <mergeCell ref="B346:F346"/>
    <mergeCell ref="B359:F359"/>
    <mergeCell ref="A367:O367"/>
    <mergeCell ref="B370:F370"/>
    <mergeCell ref="A300:O300"/>
    <mergeCell ref="B303:F303"/>
    <mergeCell ref="A314:O314"/>
    <mergeCell ref="B317:F317"/>
    <mergeCell ref="A329:O329"/>
    <mergeCell ref="B332:F332"/>
    <mergeCell ref="A343:O343"/>
    <mergeCell ref="B161:F161"/>
    <mergeCell ref="A173:O173"/>
    <mergeCell ref="B176:F176"/>
    <mergeCell ref="A284:O284"/>
    <mergeCell ref="P284:AD284"/>
    <mergeCell ref="B129:F129"/>
    <mergeCell ref="A143:O143"/>
    <mergeCell ref="N145:R145"/>
    <mergeCell ref="B146:F146"/>
    <mergeCell ref="A158:O158"/>
    <mergeCell ref="N110:R110"/>
    <mergeCell ref="B111:F111"/>
    <mergeCell ref="A122:O122"/>
    <mergeCell ref="N124:R124"/>
    <mergeCell ref="B125:F125"/>
    <mergeCell ref="B79:F79"/>
    <mergeCell ref="A92:O92"/>
    <mergeCell ref="N94:R94"/>
    <mergeCell ref="B95:F95"/>
    <mergeCell ref="A108:O108"/>
    <mergeCell ref="A61:O61"/>
    <mergeCell ref="N63:R63"/>
    <mergeCell ref="B64:F64"/>
    <mergeCell ref="A76:O76"/>
    <mergeCell ref="N78:R78"/>
    <mergeCell ref="A260:O260"/>
    <mergeCell ref="B263:F263"/>
    <mergeCell ref="A273:O273"/>
    <mergeCell ref="B276:F276"/>
    <mergeCell ref="A1:R1"/>
    <mergeCell ref="B4:F4"/>
    <mergeCell ref="L17:P17"/>
    <mergeCell ref="B18:F18"/>
    <mergeCell ref="A22:O22"/>
    <mergeCell ref="M24:Q24"/>
    <mergeCell ref="B25:F25"/>
    <mergeCell ref="A39:O39"/>
    <mergeCell ref="N41:R41"/>
    <mergeCell ref="B42:F42"/>
    <mergeCell ref="L53:P53"/>
    <mergeCell ref="B54:F54"/>
    <mergeCell ref="B220:F220"/>
    <mergeCell ref="A231:O231"/>
    <mergeCell ref="B234:F234"/>
    <mergeCell ref="A246:O246"/>
    <mergeCell ref="B249:F249"/>
    <mergeCell ref="A187:O187"/>
    <mergeCell ref="B190:F190"/>
    <mergeCell ref="A201:O201"/>
    <mergeCell ref="B204:F204"/>
    <mergeCell ref="A217:O217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sqref="A1:R1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10.5703125" customWidth="1"/>
    <col min="6" max="6" width="9.5703125" customWidth="1"/>
    <col min="7" max="7" width="10.7109375" customWidth="1"/>
    <col min="8" max="8" width="8.140625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10.85546875" customWidth="1"/>
    <col min="17" max="17" width="15.140625" customWidth="1"/>
    <col min="18" max="18" width="7.42578125" customWidth="1"/>
    <col min="19" max="32" width="8.7109375" customWidth="1"/>
  </cols>
  <sheetData>
    <row r="1" spans="1:32" ht="15.75">
      <c r="A1" s="317" t="s">
        <v>530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32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108</v>
      </c>
      <c r="F2" s="4" t="s">
        <v>109</v>
      </c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SUM(#REF!+O30+#REF!+#REF!+#REF!+#REF!+#REF!+O153+#REF!+#REF!+#REF!+#REF!+#REF!+#REF!+#REF!+#REF!+#REF!+#REF!+#REF!+#REF!+O366+O388)</f>
        <v>#REF!</v>
      </c>
    </row>
    <row r="3" spans="1:32">
      <c r="A3" s="10"/>
      <c r="B3" s="12">
        <v>31400</v>
      </c>
      <c r="C3" s="10"/>
      <c r="D3" s="10"/>
      <c r="E3" s="10"/>
      <c r="F3" s="10"/>
      <c r="G3" s="75"/>
      <c r="H3" s="10"/>
      <c r="I3" s="10"/>
      <c r="J3" s="14" t="s">
        <v>15</v>
      </c>
      <c r="K3" s="52"/>
      <c r="L3" s="10" t="s">
        <v>72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29"/>
      <c r="B4" s="314" t="s">
        <v>102</v>
      </c>
      <c r="C4" s="315"/>
      <c r="D4" s="315"/>
      <c r="E4" s="315"/>
      <c r="F4" s="316"/>
      <c r="G4" s="75"/>
      <c r="H4" s="10"/>
      <c r="I4" s="10"/>
      <c r="J4" s="53"/>
      <c r="K4" s="10"/>
      <c r="L4" s="12"/>
      <c r="M4" s="12"/>
      <c r="N4" s="12"/>
      <c r="O4" s="10"/>
      <c r="P4" s="10"/>
      <c r="Q4" s="10"/>
      <c r="R4" s="10"/>
    </row>
    <row r="5" spans="1:32">
      <c r="A5" s="10">
        <v>1</v>
      </c>
      <c r="B5" s="10" t="s">
        <v>516</v>
      </c>
      <c r="C5" s="10"/>
      <c r="D5" s="10"/>
      <c r="E5" s="10"/>
      <c r="F5" s="10"/>
      <c r="G5" s="13"/>
      <c r="H5" s="10"/>
      <c r="I5" s="10"/>
      <c r="J5" s="41">
        <v>1000</v>
      </c>
      <c r="K5" s="10"/>
      <c r="L5" s="10"/>
      <c r="M5" s="10"/>
      <c r="N5" s="10"/>
      <c r="O5" s="10">
        <v>1000</v>
      </c>
      <c r="P5" s="10"/>
      <c r="Q5" s="10"/>
      <c r="R5" s="10"/>
    </row>
    <row r="6" spans="1:32">
      <c r="A6" s="10">
        <v>2</v>
      </c>
      <c r="B6" s="29" t="s">
        <v>523</v>
      </c>
      <c r="C6" s="29"/>
      <c r="D6" s="29"/>
      <c r="E6" s="29"/>
      <c r="F6" s="29"/>
      <c r="G6" s="66">
        <v>1400</v>
      </c>
      <c r="H6" s="29"/>
      <c r="I6" s="29">
        <v>3000</v>
      </c>
      <c r="J6" s="68">
        <v>650</v>
      </c>
      <c r="K6" s="29"/>
      <c r="L6" s="29">
        <v>850</v>
      </c>
      <c r="M6" s="30"/>
      <c r="N6" s="30"/>
      <c r="O6" s="29">
        <v>5650</v>
      </c>
      <c r="P6" s="16"/>
      <c r="Q6" s="16"/>
      <c r="R6" s="10"/>
    </row>
    <row r="7" spans="1:32">
      <c r="A7" s="10">
        <v>3</v>
      </c>
      <c r="B7" s="29" t="s">
        <v>522</v>
      </c>
      <c r="C7" s="10"/>
      <c r="D7" s="10"/>
      <c r="E7" s="10"/>
      <c r="F7" s="10"/>
      <c r="G7" s="13">
        <v>1400</v>
      </c>
      <c r="H7" s="10"/>
      <c r="I7" s="10">
        <v>3000</v>
      </c>
      <c r="J7" s="41">
        <v>1100</v>
      </c>
      <c r="K7" s="10"/>
      <c r="L7" s="10">
        <v>850</v>
      </c>
      <c r="M7" s="10"/>
      <c r="N7" s="115"/>
      <c r="O7" s="10">
        <v>6350</v>
      </c>
      <c r="P7" s="29"/>
      <c r="Q7" s="10"/>
      <c r="R7" s="29"/>
    </row>
    <row r="8" spans="1:32">
      <c r="A8" s="10">
        <v>4</v>
      </c>
      <c r="B8" s="29" t="s">
        <v>531</v>
      </c>
      <c r="C8" s="29"/>
      <c r="D8" s="29"/>
      <c r="E8" s="29"/>
      <c r="F8" s="29"/>
      <c r="G8" s="77"/>
      <c r="H8" s="29"/>
      <c r="I8" s="29"/>
      <c r="J8" s="68">
        <v>2000</v>
      </c>
      <c r="K8" s="29"/>
      <c r="L8" s="29"/>
      <c r="M8" s="30"/>
      <c r="N8" s="30"/>
      <c r="O8" s="29">
        <v>2000</v>
      </c>
      <c r="P8" s="29"/>
      <c r="Q8" s="10"/>
      <c r="R8" s="29"/>
    </row>
    <row r="9" spans="1:32">
      <c r="A9" s="10">
        <v>5</v>
      </c>
      <c r="B9" s="29" t="s">
        <v>532</v>
      </c>
      <c r="C9" s="29"/>
      <c r="D9" s="29"/>
      <c r="E9" s="29"/>
      <c r="F9" s="29"/>
      <c r="G9" s="77"/>
      <c r="H9" s="29"/>
      <c r="I9" s="29"/>
      <c r="J9" s="68">
        <v>1000</v>
      </c>
      <c r="K9" s="29"/>
      <c r="L9" s="29"/>
      <c r="M9" s="29"/>
      <c r="N9" s="30"/>
      <c r="O9" s="29">
        <v>1000</v>
      </c>
      <c r="P9" s="29"/>
      <c r="Q9" s="10"/>
      <c r="R9" s="29"/>
    </row>
    <row r="10" spans="1:32">
      <c r="A10" s="29">
        <v>6</v>
      </c>
      <c r="B10" s="29"/>
      <c r="C10" s="29"/>
      <c r="D10" s="29"/>
      <c r="E10" s="29"/>
      <c r="F10" s="29"/>
      <c r="G10" s="77"/>
      <c r="H10" s="29"/>
      <c r="I10" s="29"/>
      <c r="J10" s="68"/>
      <c r="K10" s="29"/>
      <c r="L10" s="29"/>
      <c r="M10" s="29"/>
      <c r="N10" s="30"/>
      <c r="O10" s="29"/>
      <c r="P10" s="29"/>
      <c r="Q10" s="10"/>
      <c r="R10" s="29"/>
    </row>
    <row r="11" spans="1:32">
      <c r="A11" s="29">
        <v>7</v>
      </c>
      <c r="B11" s="29"/>
      <c r="C11" s="29"/>
      <c r="D11" s="29"/>
      <c r="E11" s="29"/>
      <c r="F11" s="29"/>
      <c r="G11" s="77"/>
      <c r="H11" s="29"/>
      <c r="I11" s="29"/>
      <c r="J11" s="68"/>
      <c r="K11" s="29"/>
      <c r="L11" s="29"/>
      <c r="M11" s="29"/>
      <c r="N11" s="30"/>
      <c r="O11" s="29"/>
      <c r="P11" s="29"/>
      <c r="Q11" s="10"/>
      <c r="R11" s="29"/>
    </row>
    <row r="12" spans="1:32">
      <c r="A12" s="29"/>
      <c r="B12" s="29"/>
      <c r="C12" s="29"/>
      <c r="D12" s="29"/>
      <c r="E12" s="29"/>
      <c r="F12" s="29"/>
      <c r="G12" s="77"/>
      <c r="H12" s="29"/>
      <c r="I12" s="29"/>
      <c r="J12" s="68"/>
      <c r="K12" s="29"/>
      <c r="L12" s="29"/>
      <c r="M12" s="29"/>
      <c r="N12" s="30"/>
      <c r="O12" s="29"/>
      <c r="P12" s="29"/>
      <c r="Q12" s="10"/>
      <c r="R12" s="29"/>
    </row>
    <row r="13" spans="1:32">
      <c r="A13" s="29"/>
      <c r="B13" s="29"/>
      <c r="C13" s="29"/>
      <c r="D13" s="29"/>
      <c r="E13" s="29"/>
      <c r="F13" s="29"/>
      <c r="G13" s="77"/>
      <c r="H13" s="29"/>
      <c r="I13" s="29"/>
      <c r="J13" s="68"/>
      <c r="K13" s="29"/>
      <c r="L13" s="29"/>
      <c r="M13" s="29"/>
      <c r="N13" s="29"/>
      <c r="O13" s="29"/>
      <c r="P13" s="29"/>
      <c r="Q13" s="10"/>
      <c r="R13" s="29"/>
    </row>
    <row r="14" spans="1:32">
      <c r="A14" s="31"/>
      <c r="B14" s="32"/>
      <c r="C14" s="32">
        <f t="shared" ref="C14:E14" si="0">SUM(C3:C13)</f>
        <v>0</v>
      </c>
      <c r="D14" s="33">
        <f t="shared" si="0"/>
        <v>0</v>
      </c>
      <c r="E14" s="33">
        <f t="shared" si="0"/>
        <v>0</v>
      </c>
      <c r="F14" s="33"/>
      <c r="G14" s="34">
        <f>SUM(G3:G13)</f>
        <v>2800</v>
      </c>
      <c r="H14" s="33"/>
      <c r="I14" s="33">
        <f t="shared" ref="I14:J14" si="1">SUM(I3:I13)</f>
        <v>6000</v>
      </c>
      <c r="J14" s="35">
        <f t="shared" si="1"/>
        <v>5750</v>
      </c>
      <c r="K14" s="36"/>
      <c r="L14" s="33">
        <f>SUM(L3:L13)</f>
        <v>1700</v>
      </c>
      <c r="M14" s="37"/>
      <c r="N14" s="33"/>
      <c r="O14" s="33">
        <f>SUM(O4:O13)</f>
        <v>16000</v>
      </c>
      <c r="P14" s="38">
        <f>SUM(P5:P13)</f>
        <v>0</v>
      </c>
      <c r="Q14" s="39">
        <f>B3-P14+O14</f>
        <v>47400</v>
      </c>
      <c r="R14" s="199"/>
    </row>
    <row r="15" spans="1:32" ht="15.75">
      <c r="A15" s="317" t="s">
        <v>533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1"/>
    </row>
    <row r="16" spans="1:32" ht="51.75">
      <c r="A16" s="2" t="s">
        <v>1</v>
      </c>
      <c r="B16" s="3" t="s">
        <v>2</v>
      </c>
      <c r="C16" s="3" t="s">
        <v>3</v>
      </c>
      <c r="D16" s="3" t="s">
        <v>4</v>
      </c>
      <c r="E16" s="3" t="s">
        <v>108</v>
      </c>
      <c r="F16" s="4" t="s">
        <v>109</v>
      </c>
      <c r="G16" s="5" t="s">
        <v>5</v>
      </c>
      <c r="H16" s="6" t="s">
        <v>6</v>
      </c>
      <c r="I16" s="3" t="s">
        <v>7</v>
      </c>
      <c r="J16" s="3" t="s">
        <v>8</v>
      </c>
      <c r="K16" s="3" t="s">
        <v>8</v>
      </c>
      <c r="L16" s="3" t="s">
        <v>9</v>
      </c>
      <c r="M16" s="3" t="s">
        <v>10</v>
      </c>
      <c r="N16" s="3"/>
      <c r="O16" s="7" t="s">
        <v>11</v>
      </c>
      <c r="P16" s="8" t="s">
        <v>12</v>
      </c>
      <c r="Q16" s="40" t="s">
        <v>13</v>
      </c>
      <c r="R16" s="10" t="s">
        <v>14</v>
      </c>
    </row>
    <row r="17" spans="1:32">
      <c r="A17" s="10"/>
      <c r="B17" s="12">
        <v>47400</v>
      </c>
      <c r="C17" s="10"/>
      <c r="D17" s="10"/>
      <c r="E17" s="10"/>
      <c r="F17" s="10"/>
      <c r="G17" s="10"/>
      <c r="H17" s="10"/>
      <c r="I17" s="10"/>
      <c r="J17" s="14" t="s">
        <v>15</v>
      </c>
      <c r="K17" s="41"/>
      <c r="L17" s="10" t="s">
        <v>454</v>
      </c>
      <c r="M17" s="314" t="s">
        <v>455</v>
      </c>
      <c r="N17" s="315"/>
      <c r="O17" s="315"/>
      <c r="P17" s="315"/>
      <c r="Q17" s="316"/>
      <c r="R17" s="10"/>
    </row>
    <row r="18" spans="1:32">
      <c r="A18" s="10"/>
      <c r="B18" s="314" t="s">
        <v>102</v>
      </c>
      <c r="C18" s="315"/>
      <c r="D18" s="315"/>
      <c r="E18" s="315"/>
      <c r="F18" s="316"/>
      <c r="G18" s="10"/>
      <c r="H18" s="10"/>
      <c r="I18" s="10"/>
      <c r="J18" s="41"/>
      <c r="K18" s="10"/>
      <c r="L18" s="10"/>
      <c r="M18" s="10"/>
      <c r="N18" s="10"/>
      <c r="O18" s="10"/>
      <c r="P18" s="10"/>
      <c r="Q18" s="15"/>
      <c r="R18" s="10"/>
    </row>
    <row r="19" spans="1:32">
      <c r="A19" s="10"/>
      <c r="B19" s="42"/>
      <c r="C19" s="43"/>
      <c r="D19" s="43"/>
      <c r="E19" s="43"/>
      <c r="F19" s="44"/>
      <c r="G19" s="13"/>
      <c r="H19" s="10"/>
      <c r="I19" s="10"/>
      <c r="J19" s="45"/>
      <c r="K19" s="10"/>
      <c r="L19" s="10"/>
      <c r="M19" s="12"/>
      <c r="N19" s="12"/>
      <c r="O19" s="10"/>
      <c r="P19" s="10"/>
      <c r="Q19" s="10"/>
      <c r="R19" s="10"/>
    </row>
    <row r="20" spans="1:32">
      <c r="A20" s="10">
        <v>1</v>
      </c>
      <c r="B20" s="29" t="s">
        <v>522</v>
      </c>
      <c r="C20" s="10"/>
      <c r="D20" s="10"/>
      <c r="E20" s="10"/>
      <c r="F20" s="10"/>
      <c r="G20" s="13">
        <v>1400</v>
      </c>
      <c r="H20" s="10"/>
      <c r="I20" s="10">
        <v>3000</v>
      </c>
      <c r="J20" s="41">
        <v>1100</v>
      </c>
      <c r="K20" s="10"/>
      <c r="L20" s="10">
        <v>850</v>
      </c>
      <c r="M20" s="10"/>
      <c r="N20" s="115"/>
      <c r="O20" s="10">
        <v>6350</v>
      </c>
      <c r="P20" s="10">
        <v>55000</v>
      </c>
      <c r="Q20" s="10" t="s">
        <v>104</v>
      </c>
      <c r="R20" s="10"/>
    </row>
    <row r="21" spans="1:32" ht="15.75" customHeight="1">
      <c r="A21" s="10">
        <v>2</v>
      </c>
      <c r="B21" s="10" t="s">
        <v>516</v>
      </c>
      <c r="C21" s="10"/>
      <c r="D21" s="10"/>
      <c r="E21" s="10"/>
      <c r="F21" s="10"/>
      <c r="G21" s="13"/>
      <c r="H21" s="10"/>
      <c r="I21" s="10"/>
      <c r="J21" s="41">
        <v>1000</v>
      </c>
      <c r="K21" s="10"/>
      <c r="L21" s="10"/>
      <c r="M21" s="10"/>
      <c r="N21" s="10"/>
      <c r="O21" s="10">
        <v>1000</v>
      </c>
      <c r="P21" s="10"/>
      <c r="Q21" s="10"/>
      <c r="R21" s="10"/>
    </row>
    <row r="22" spans="1:32" ht="15.75" customHeight="1">
      <c r="A22" s="10">
        <v>3</v>
      </c>
      <c r="B22" s="10" t="s">
        <v>534</v>
      </c>
      <c r="C22" s="10">
        <v>1000</v>
      </c>
      <c r="D22" s="10"/>
      <c r="E22" s="10"/>
      <c r="F22" s="10"/>
      <c r="G22" s="75">
        <v>400</v>
      </c>
      <c r="H22" s="10"/>
      <c r="I22" s="10"/>
      <c r="J22" s="47">
        <v>1000</v>
      </c>
      <c r="K22" s="10"/>
      <c r="L22" s="10">
        <v>850</v>
      </c>
      <c r="M22" s="12"/>
      <c r="N22" s="54"/>
      <c r="O22" s="10">
        <v>3250</v>
      </c>
      <c r="P22" s="10"/>
      <c r="Q22" s="10"/>
      <c r="R22" s="10"/>
    </row>
    <row r="23" spans="1:32" ht="15.75" customHeight="1">
      <c r="A23" s="10">
        <v>4</v>
      </c>
      <c r="B23" s="29" t="s">
        <v>532</v>
      </c>
      <c r="C23" s="29"/>
      <c r="D23" s="29"/>
      <c r="E23" s="29"/>
      <c r="F23" s="29"/>
      <c r="G23" s="77"/>
      <c r="H23" s="29"/>
      <c r="I23" s="29"/>
      <c r="J23" s="68">
        <v>1000</v>
      </c>
      <c r="K23" s="29"/>
      <c r="L23" s="29"/>
      <c r="M23" s="29"/>
      <c r="N23" s="30"/>
      <c r="O23" s="29">
        <v>1000</v>
      </c>
      <c r="P23" s="10"/>
      <c r="Q23" s="10"/>
      <c r="R23" s="10"/>
    </row>
    <row r="24" spans="1:32" ht="15.75" customHeight="1">
      <c r="A24" s="10">
        <v>5</v>
      </c>
      <c r="B24" s="29" t="s">
        <v>535</v>
      </c>
      <c r="C24" s="29">
        <v>1000</v>
      </c>
      <c r="D24" s="29"/>
      <c r="E24" s="29"/>
      <c r="F24" s="29"/>
      <c r="G24" s="77"/>
      <c r="H24" s="29"/>
      <c r="I24" s="29"/>
      <c r="J24" s="68"/>
      <c r="K24" s="79"/>
      <c r="L24" s="29"/>
      <c r="M24" s="29"/>
      <c r="N24" s="30"/>
      <c r="O24" s="29">
        <v>1000</v>
      </c>
      <c r="P24" s="10"/>
      <c r="Q24" s="10"/>
      <c r="R24" s="16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>
      <c r="A25" s="10">
        <v>6</v>
      </c>
      <c r="B25" s="29" t="s">
        <v>506</v>
      </c>
      <c r="C25" s="29"/>
      <c r="D25" s="29"/>
      <c r="E25" s="29"/>
      <c r="F25" s="29"/>
      <c r="G25" s="66">
        <v>1000</v>
      </c>
      <c r="H25" s="29"/>
      <c r="I25" s="29">
        <v>3000</v>
      </c>
      <c r="J25" s="68">
        <v>1000</v>
      </c>
      <c r="K25" s="29"/>
      <c r="L25" s="29">
        <v>600</v>
      </c>
      <c r="M25" s="122">
        <v>100</v>
      </c>
      <c r="N25" s="30"/>
      <c r="O25" s="29">
        <v>5700</v>
      </c>
      <c r="P25" s="10"/>
      <c r="Q25" s="10"/>
      <c r="R25" s="16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>
      <c r="A26" s="29">
        <v>7</v>
      </c>
      <c r="B26" s="29" t="s">
        <v>536</v>
      </c>
      <c r="C26" s="29"/>
      <c r="D26" s="29"/>
      <c r="E26" s="29"/>
      <c r="F26" s="29"/>
      <c r="G26" s="77">
        <v>600</v>
      </c>
      <c r="H26" s="29"/>
      <c r="I26" s="29"/>
      <c r="J26" s="68"/>
      <c r="K26" s="29"/>
      <c r="L26" s="29"/>
      <c r="M26" s="29"/>
      <c r="N26" s="30"/>
      <c r="O26" s="29">
        <v>600</v>
      </c>
      <c r="P26" s="29"/>
      <c r="Q26" s="63"/>
      <c r="R26" s="16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>
      <c r="A27" s="29">
        <v>8</v>
      </c>
      <c r="B27" s="29" t="s">
        <v>523</v>
      </c>
      <c r="C27" s="29"/>
      <c r="D27" s="29"/>
      <c r="E27" s="29"/>
      <c r="F27" s="29"/>
      <c r="G27" s="66">
        <v>1400</v>
      </c>
      <c r="H27" s="29"/>
      <c r="I27" s="29">
        <v>3000</v>
      </c>
      <c r="J27" s="68">
        <v>650</v>
      </c>
      <c r="K27" s="29"/>
      <c r="L27" s="29">
        <v>850</v>
      </c>
      <c r="M27" s="30"/>
      <c r="N27" s="30"/>
      <c r="O27" s="29">
        <v>5650</v>
      </c>
      <c r="P27" s="29"/>
      <c r="Q27" s="63"/>
      <c r="R27" s="16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customHeight="1">
      <c r="A28" s="29">
        <v>9</v>
      </c>
      <c r="B28" s="29" t="s">
        <v>537</v>
      </c>
      <c r="C28" s="29"/>
      <c r="D28" s="29"/>
      <c r="E28" s="29"/>
      <c r="F28" s="29"/>
      <c r="G28" s="77">
        <v>1100</v>
      </c>
      <c r="H28" s="29"/>
      <c r="I28" s="29"/>
      <c r="J28" s="68"/>
      <c r="K28" s="29"/>
      <c r="L28" s="29"/>
      <c r="M28" s="29"/>
      <c r="N28" s="30"/>
      <c r="O28" s="29">
        <v>1100</v>
      </c>
      <c r="P28" s="29"/>
      <c r="Q28" s="63"/>
      <c r="R28" s="16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>
      <c r="A29" s="29"/>
      <c r="B29" s="29"/>
      <c r="C29" s="90"/>
      <c r="D29" s="90"/>
      <c r="E29" s="29"/>
      <c r="F29" s="89"/>
      <c r="G29" s="77"/>
      <c r="H29" s="29"/>
      <c r="I29" s="29"/>
      <c r="J29" s="87"/>
      <c r="K29" s="29"/>
      <c r="L29" s="29"/>
      <c r="M29" s="29"/>
      <c r="N29" s="29"/>
      <c r="O29" s="29"/>
      <c r="P29" s="29"/>
      <c r="Q29" s="63"/>
      <c r="R29" s="10"/>
    </row>
    <row r="30" spans="1:32" ht="15.75" customHeight="1">
      <c r="A30" s="31"/>
      <c r="B30" s="33"/>
      <c r="C30" s="48">
        <f>SUM(C20:C29)</f>
        <v>2000</v>
      </c>
      <c r="D30" s="48">
        <f>SUM(D21:D29)</f>
        <v>0</v>
      </c>
      <c r="E30" s="33"/>
      <c r="F30" s="49">
        <f t="shared" ref="F30:G30" si="2">SUM(F20:F29)</f>
        <v>0</v>
      </c>
      <c r="G30" s="34">
        <f t="shared" si="2"/>
        <v>5900</v>
      </c>
      <c r="H30" s="33"/>
      <c r="I30" s="33">
        <f>SUM(I19:I29)</f>
        <v>9000</v>
      </c>
      <c r="J30" s="50">
        <f>SUM(J20:J29)</f>
        <v>5750</v>
      </c>
      <c r="K30" s="33"/>
      <c r="L30" s="33">
        <f t="shared" ref="L30:M30" si="3">SUM(L20:L29)</f>
        <v>3150</v>
      </c>
      <c r="M30" s="33">
        <f t="shared" si="3"/>
        <v>100</v>
      </c>
      <c r="N30" s="33"/>
      <c r="O30" s="33">
        <f t="shared" ref="O30:P30" si="4">SUM(O20:O29)</f>
        <v>25650</v>
      </c>
      <c r="P30" s="33">
        <f t="shared" si="4"/>
        <v>55000</v>
      </c>
      <c r="Q30" s="51">
        <f>B17-P30+O30</f>
        <v>18050</v>
      </c>
      <c r="R30" s="12"/>
    </row>
    <row r="31" spans="1:32" ht="15.75" customHeight="1">
      <c r="A31" s="317" t="s">
        <v>538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P31" s="1"/>
    </row>
    <row r="32" spans="1:32" ht="15.75" customHeight="1">
      <c r="A32" s="2" t="s">
        <v>1</v>
      </c>
      <c r="B32" s="3" t="s">
        <v>2</v>
      </c>
      <c r="C32" s="3" t="s">
        <v>3</v>
      </c>
      <c r="D32" s="3" t="s">
        <v>4</v>
      </c>
      <c r="E32" s="3" t="s">
        <v>108</v>
      </c>
      <c r="F32" s="4" t="s">
        <v>109</v>
      </c>
      <c r="G32" s="5" t="s">
        <v>5</v>
      </c>
      <c r="H32" s="6" t="s">
        <v>6</v>
      </c>
      <c r="I32" s="3" t="s">
        <v>7</v>
      </c>
      <c r="J32" s="3" t="s">
        <v>8</v>
      </c>
      <c r="K32" s="3" t="s">
        <v>8</v>
      </c>
      <c r="L32" s="3" t="s">
        <v>9</v>
      </c>
      <c r="M32" s="3" t="s">
        <v>10</v>
      </c>
      <c r="N32" s="3"/>
      <c r="O32" s="7" t="s">
        <v>11</v>
      </c>
      <c r="P32" s="8" t="s">
        <v>12</v>
      </c>
      <c r="Q32" s="40" t="s">
        <v>13</v>
      </c>
      <c r="R32" s="10" t="s">
        <v>14</v>
      </c>
    </row>
    <row r="33" spans="1:32" ht="15.75" customHeight="1">
      <c r="A33" s="10"/>
      <c r="B33" s="51">
        <v>18050</v>
      </c>
      <c r="C33" s="10"/>
      <c r="D33" s="10"/>
      <c r="E33" s="10"/>
      <c r="F33" s="10"/>
      <c r="G33" s="13"/>
      <c r="H33" s="10"/>
      <c r="I33" s="10"/>
      <c r="J33" s="14" t="s">
        <v>15</v>
      </c>
      <c r="K33" s="52"/>
      <c r="L33" s="10" t="s">
        <v>454</v>
      </c>
      <c r="M33" s="10"/>
      <c r="N33" s="320"/>
      <c r="O33" s="315"/>
      <c r="P33" s="315"/>
      <c r="Q33" s="315"/>
      <c r="R33" s="316"/>
    </row>
    <row r="34" spans="1:32" ht="15.75" customHeight="1">
      <c r="A34" s="10"/>
      <c r="B34" s="314" t="s">
        <v>65</v>
      </c>
      <c r="C34" s="315"/>
      <c r="D34" s="315"/>
      <c r="E34" s="315"/>
      <c r="F34" s="316"/>
      <c r="G34" s="13"/>
      <c r="H34" s="10"/>
      <c r="I34" s="10"/>
      <c r="J34" s="53"/>
      <c r="K34" s="10"/>
      <c r="L34" s="10"/>
      <c r="M34" s="10"/>
      <c r="N34" s="10"/>
      <c r="O34" s="10"/>
      <c r="P34" s="10"/>
      <c r="Q34" s="15"/>
      <c r="R34" s="10"/>
    </row>
    <row r="35" spans="1:32" ht="15.75" customHeight="1">
      <c r="A35" s="16">
        <v>1</v>
      </c>
      <c r="B35" s="29" t="s">
        <v>516</v>
      </c>
      <c r="C35" s="29"/>
      <c r="D35" s="29"/>
      <c r="E35" s="29"/>
      <c r="F35" s="29"/>
      <c r="G35" s="23"/>
      <c r="H35" s="24"/>
      <c r="I35" s="24"/>
      <c r="J35" s="41">
        <v>1000</v>
      </c>
      <c r="K35" s="10"/>
      <c r="L35" s="10"/>
      <c r="M35" s="10"/>
      <c r="N35" s="10"/>
      <c r="O35" s="10">
        <v>1000</v>
      </c>
      <c r="P35" s="16"/>
      <c r="Q35" s="55"/>
      <c r="R35" s="16"/>
    </row>
    <row r="36" spans="1:32" ht="15.75" customHeight="1">
      <c r="A36" s="10">
        <v>2</v>
      </c>
      <c r="B36" s="20" t="s">
        <v>522</v>
      </c>
      <c r="C36" s="21"/>
      <c r="D36" s="21"/>
      <c r="E36" s="22"/>
      <c r="F36" s="22"/>
      <c r="G36" s="242">
        <v>1300</v>
      </c>
      <c r="H36" s="24"/>
      <c r="I36" s="24"/>
      <c r="J36" s="68">
        <v>1100</v>
      </c>
      <c r="K36" s="29"/>
      <c r="L36" s="29">
        <v>850</v>
      </c>
      <c r="M36" s="29"/>
      <c r="N36" s="30"/>
      <c r="O36" s="29">
        <v>3250</v>
      </c>
      <c r="P36" s="10"/>
      <c r="Q36" s="55"/>
      <c r="R36" s="1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>
      <c r="A37" s="29">
        <v>3</v>
      </c>
      <c r="B37" s="29" t="s">
        <v>534</v>
      </c>
      <c r="C37" s="10"/>
      <c r="D37" s="10"/>
      <c r="E37" s="10"/>
      <c r="F37" s="10"/>
      <c r="G37" s="75">
        <v>400</v>
      </c>
      <c r="H37" s="10"/>
      <c r="I37" s="10"/>
      <c r="J37" s="41">
        <v>1000</v>
      </c>
      <c r="K37" s="10"/>
      <c r="L37" s="10">
        <v>850</v>
      </c>
      <c r="M37" s="10"/>
      <c r="N37" s="115"/>
      <c r="O37" s="10">
        <v>2250</v>
      </c>
      <c r="P37" s="29"/>
      <c r="Q37" s="63"/>
      <c r="R37" s="10"/>
    </row>
    <row r="38" spans="1:32" ht="15.75" customHeight="1">
      <c r="A38" s="29">
        <v>4</v>
      </c>
      <c r="B38" s="29" t="s">
        <v>447</v>
      </c>
      <c r="C38" s="21"/>
      <c r="D38" s="21"/>
      <c r="E38" s="22"/>
      <c r="F38" s="22"/>
      <c r="G38" s="23">
        <v>750</v>
      </c>
      <c r="H38" s="24"/>
      <c r="I38" s="24"/>
      <c r="J38" s="25"/>
      <c r="K38" s="24"/>
      <c r="L38" s="24"/>
      <c r="M38" s="29"/>
      <c r="N38" s="54"/>
      <c r="O38" s="10">
        <v>750</v>
      </c>
      <c r="P38" s="16"/>
      <c r="Q38" s="55"/>
      <c r="R38" s="29"/>
    </row>
    <row r="39" spans="1:32" ht="15.75" customHeight="1">
      <c r="A39" s="29">
        <v>5</v>
      </c>
      <c r="B39" s="29" t="s">
        <v>539</v>
      </c>
      <c r="C39" s="10"/>
      <c r="D39" s="10"/>
      <c r="E39" s="10"/>
      <c r="F39" s="41"/>
      <c r="G39" s="75"/>
      <c r="H39" s="10"/>
      <c r="I39" s="10"/>
      <c r="J39" s="41"/>
      <c r="K39" s="10"/>
      <c r="L39" s="10">
        <v>450</v>
      </c>
      <c r="M39" s="10"/>
      <c r="N39" s="121"/>
      <c r="O39" s="10">
        <v>450</v>
      </c>
      <c r="P39" s="29"/>
      <c r="Q39" s="63"/>
      <c r="R39" s="29"/>
    </row>
    <row r="40" spans="1:32" ht="15.75" customHeight="1">
      <c r="A40" s="29">
        <v>6</v>
      </c>
      <c r="B40" s="29" t="s">
        <v>523</v>
      </c>
      <c r="C40" s="29"/>
      <c r="D40" s="29"/>
      <c r="E40" s="29"/>
      <c r="F40" s="29"/>
      <c r="G40" s="77">
        <v>400</v>
      </c>
      <c r="H40" s="29"/>
      <c r="I40" s="29"/>
      <c r="J40" s="68">
        <v>650</v>
      </c>
      <c r="K40" s="29"/>
      <c r="L40" s="29">
        <v>850</v>
      </c>
      <c r="M40" s="29"/>
      <c r="N40" s="30"/>
      <c r="O40" s="29">
        <v>1900</v>
      </c>
      <c r="P40" s="29"/>
      <c r="Q40" s="63"/>
      <c r="R40" s="29"/>
    </row>
    <row r="41" spans="1:32" ht="15.75" customHeight="1">
      <c r="A41" s="29">
        <v>7</v>
      </c>
      <c r="B41" s="29"/>
      <c r="C41" s="29"/>
      <c r="D41" s="29"/>
      <c r="E41" s="29"/>
      <c r="F41" s="29"/>
      <c r="G41" s="77"/>
      <c r="H41" s="29"/>
      <c r="I41" s="29"/>
      <c r="J41" s="68"/>
      <c r="K41" s="29"/>
      <c r="L41" s="29"/>
      <c r="M41" s="29"/>
      <c r="N41" s="30"/>
      <c r="O41" s="29"/>
      <c r="P41" s="29"/>
      <c r="Q41" s="63"/>
      <c r="R41" s="29"/>
    </row>
    <row r="42" spans="1:32" ht="15.75" customHeight="1">
      <c r="A42" s="29"/>
      <c r="B42" s="29"/>
      <c r="C42" s="29"/>
      <c r="D42" s="29"/>
      <c r="E42" s="29"/>
      <c r="F42" s="29"/>
      <c r="G42" s="77"/>
      <c r="H42" s="29"/>
      <c r="I42" s="29"/>
      <c r="J42" s="68"/>
      <c r="K42" s="29"/>
      <c r="L42" s="29"/>
      <c r="M42" s="29"/>
      <c r="N42" s="30"/>
      <c r="O42" s="29"/>
      <c r="P42" s="29"/>
      <c r="Q42" s="63"/>
      <c r="R42" s="29"/>
    </row>
    <row r="43" spans="1:32" ht="15.75" customHeight="1">
      <c r="A43" s="10"/>
      <c r="B43" s="10"/>
      <c r="C43" s="10"/>
      <c r="D43" s="10"/>
      <c r="E43" s="10"/>
      <c r="F43" s="10"/>
      <c r="G43" s="75"/>
      <c r="H43" s="10"/>
      <c r="I43" s="10"/>
      <c r="J43" s="41"/>
      <c r="K43" s="52"/>
      <c r="L43" s="10"/>
      <c r="M43" s="10"/>
      <c r="N43" s="10"/>
      <c r="O43" s="10"/>
      <c r="P43" s="10"/>
      <c r="Q43" s="10"/>
      <c r="R43" s="29"/>
    </row>
    <row r="44" spans="1:32" ht="15.75" customHeight="1">
      <c r="A44" s="56"/>
      <c r="B44" s="57"/>
      <c r="C44" s="58">
        <f t="shared" ref="C44:D44" si="5">SUM(C35:C43)</f>
        <v>0</v>
      </c>
      <c r="D44" s="33">
        <f t="shared" si="5"/>
        <v>0</v>
      </c>
      <c r="E44" s="33"/>
      <c r="F44" s="33"/>
      <c r="G44" s="49">
        <f>SUM(G35:G43)</f>
        <v>2850</v>
      </c>
      <c r="H44" s="33"/>
      <c r="I44" s="33">
        <f t="shared" ref="I44:J44" si="6">SUM(I35:I43)</f>
        <v>0</v>
      </c>
      <c r="J44" s="35">
        <f t="shared" si="6"/>
        <v>3750</v>
      </c>
      <c r="K44" s="36"/>
      <c r="L44" s="33">
        <f>SUM(L36:L43)</f>
        <v>3000</v>
      </c>
      <c r="M44" s="33">
        <f>SUM(M35:M43)</f>
        <v>0</v>
      </c>
      <c r="N44" s="33"/>
      <c r="O44" s="33">
        <f>SUM(O34:O43)</f>
        <v>9600</v>
      </c>
      <c r="P44" s="33">
        <f>SUM(P35:P43)</f>
        <v>0</v>
      </c>
      <c r="Q44" s="51">
        <f>B33-P44+O44</f>
        <v>27650</v>
      </c>
      <c r="R44" s="10"/>
      <c r="S44" s="10"/>
      <c r="T44" s="10"/>
    </row>
    <row r="45" spans="1:32" ht="15.75" customHeight="1">
      <c r="A45" s="311" t="s">
        <v>540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3"/>
      <c r="P45" s="33"/>
      <c r="Q45" s="40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customHeight="1">
      <c r="A46" s="2" t="s">
        <v>1</v>
      </c>
      <c r="B46" s="3" t="s">
        <v>2</v>
      </c>
      <c r="C46" s="3" t="s">
        <v>3</v>
      </c>
      <c r="D46" s="3" t="s">
        <v>4</v>
      </c>
      <c r="E46" s="3" t="s">
        <v>108</v>
      </c>
      <c r="F46" s="4" t="s">
        <v>109</v>
      </c>
      <c r="G46" s="5" t="s">
        <v>5</v>
      </c>
      <c r="H46" s="6" t="s">
        <v>6</v>
      </c>
      <c r="I46" s="3" t="s">
        <v>7</v>
      </c>
      <c r="J46" s="3" t="s">
        <v>8</v>
      </c>
      <c r="K46" s="3" t="s">
        <v>8</v>
      </c>
      <c r="L46" s="3" t="s">
        <v>9</v>
      </c>
      <c r="M46" s="3" t="s">
        <v>10</v>
      </c>
      <c r="N46" s="3"/>
      <c r="O46" s="7" t="s">
        <v>11</v>
      </c>
      <c r="P46" s="8" t="s">
        <v>12</v>
      </c>
      <c r="Q46" s="40" t="s">
        <v>13</v>
      </c>
      <c r="R46" s="10" t="s">
        <v>14</v>
      </c>
    </row>
    <row r="47" spans="1:32" ht="15.75" customHeight="1">
      <c r="A47" s="10"/>
      <c r="B47" s="12">
        <v>27650</v>
      </c>
      <c r="C47" s="10"/>
      <c r="D47" s="10"/>
      <c r="E47" s="10"/>
      <c r="F47" s="10"/>
      <c r="G47" s="10"/>
      <c r="H47" s="10"/>
      <c r="I47" s="10"/>
      <c r="J47" s="14"/>
      <c r="K47" s="10"/>
      <c r="L47" s="10" t="s">
        <v>53</v>
      </c>
      <c r="M47" s="10"/>
      <c r="N47" s="320"/>
      <c r="O47" s="315"/>
      <c r="P47" s="315"/>
      <c r="Q47" s="315"/>
      <c r="R47" s="316"/>
    </row>
    <row r="48" spans="1:32" ht="15.75" customHeight="1">
      <c r="A48" s="16"/>
      <c r="B48" s="314" t="s">
        <v>102</v>
      </c>
      <c r="C48" s="315"/>
      <c r="D48" s="315"/>
      <c r="E48" s="315"/>
      <c r="F48" s="316"/>
      <c r="G48" s="10"/>
      <c r="H48" s="10"/>
      <c r="I48" s="10"/>
      <c r="J48" s="53"/>
      <c r="K48" s="10"/>
      <c r="L48" s="10"/>
      <c r="M48" s="10"/>
      <c r="N48" s="10"/>
      <c r="O48" s="10"/>
      <c r="P48" s="10"/>
      <c r="Q48" s="15"/>
      <c r="R48" s="1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>
      <c r="A49" s="10">
        <v>1</v>
      </c>
      <c r="B49" s="20" t="s">
        <v>541</v>
      </c>
      <c r="C49" s="21"/>
      <c r="D49" s="21"/>
      <c r="E49" s="22"/>
      <c r="F49" s="22"/>
      <c r="G49" s="23"/>
      <c r="H49" s="24"/>
      <c r="I49" s="24"/>
      <c r="J49" s="25"/>
      <c r="K49" s="24"/>
      <c r="L49" s="24"/>
      <c r="M49" s="11">
        <v>600</v>
      </c>
      <c r="N49" s="28"/>
      <c r="O49" s="24">
        <v>600</v>
      </c>
      <c r="P49" s="16">
        <v>42000</v>
      </c>
      <c r="Q49" s="55" t="s">
        <v>104</v>
      </c>
      <c r="R49" s="16"/>
    </row>
    <row r="50" spans="1:32" ht="15.75" customHeight="1">
      <c r="A50" s="29">
        <v>2</v>
      </c>
      <c r="B50" s="29" t="s">
        <v>516</v>
      </c>
      <c r="C50" s="29"/>
      <c r="D50" s="29"/>
      <c r="E50" s="29"/>
      <c r="F50" s="29"/>
      <c r="G50" s="23"/>
      <c r="H50" s="24"/>
      <c r="I50" s="24"/>
      <c r="J50" s="41">
        <v>1000</v>
      </c>
      <c r="K50" s="10"/>
      <c r="L50" s="10"/>
      <c r="M50" s="10"/>
      <c r="N50" s="10"/>
      <c r="O50" s="10">
        <v>1000</v>
      </c>
      <c r="P50" s="10">
        <v>1520</v>
      </c>
      <c r="Q50" s="15" t="s">
        <v>542</v>
      </c>
      <c r="R50" s="10"/>
    </row>
    <row r="51" spans="1:32" ht="15.75" customHeight="1">
      <c r="A51" s="29">
        <v>3</v>
      </c>
      <c r="B51" s="20" t="s">
        <v>543</v>
      </c>
      <c r="C51" s="21">
        <v>1000</v>
      </c>
      <c r="D51" s="21"/>
      <c r="E51" s="22"/>
      <c r="F51" s="22"/>
      <c r="G51" s="77">
        <v>1250</v>
      </c>
      <c r="H51" s="24"/>
      <c r="I51" s="24"/>
      <c r="J51" s="68">
        <v>1000</v>
      </c>
      <c r="K51" s="29"/>
      <c r="L51" s="29">
        <v>700</v>
      </c>
      <c r="M51" s="29"/>
      <c r="N51" s="30"/>
      <c r="O51" s="29">
        <v>3950</v>
      </c>
      <c r="P51" s="29">
        <v>1000</v>
      </c>
      <c r="Q51" s="63" t="s">
        <v>461</v>
      </c>
      <c r="R51" s="10"/>
    </row>
    <row r="52" spans="1:32" ht="15.75" customHeight="1">
      <c r="A52" s="10">
        <v>4</v>
      </c>
      <c r="B52" s="29" t="s">
        <v>534</v>
      </c>
      <c r="C52" s="10"/>
      <c r="D52" s="10"/>
      <c r="E52" s="10"/>
      <c r="F52" s="10"/>
      <c r="G52" s="75"/>
      <c r="H52" s="10"/>
      <c r="I52" s="10"/>
      <c r="J52" s="41">
        <v>1000</v>
      </c>
      <c r="K52" s="10"/>
      <c r="L52" s="10">
        <v>850</v>
      </c>
      <c r="M52" s="10"/>
      <c r="N52" s="28"/>
      <c r="O52" s="24">
        <v>1850</v>
      </c>
      <c r="P52" s="29"/>
      <c r="Q52" s="63"/>
      <c r="R52" s="29"/>
    </row>
    <row r="53" spans="1:32" ht="15.75" customHeight="1">
      <c r="A53" s="29">
        <v>5</v>
      </c>
      <c r="B53" s="29" t="s">
        <v>544</v>
      </c>
      <c r="C53" s="21">
        <v>1000</v>
      </c>
      <c r="D53" s="21"/>
      <c r="E53" s="22"/>
      <c r="F53" s="22"/>
      <c r="G53" s="77">
        <v>900</v>
      </c>
      <c r="H53" s="24"/>
      <c r="I53" s="24">
        <v>3000</v>
      </c>
      <c r="J53" s="25"/>
      <c r="K53" s="24"/>
      <c r="L53" s="24"/>
      <c r="M53" s="24"/>
      <c r="N53" s="28"/>
      <c r="O53" s="24">
        <v>4900</v>
      </c>
      <c r="P53" s="29"/>
      <c r="Q53" s="63"/>
      <c r="R53" s="29"/>
    </row>
    <row r="54" spans="1:32" ht="15.75" customHeight="1">
      <c r="A54" s="29">
        <v>6</v>
      </c>
      <c r="B54" s="29" t="s">
        <v>522</v>
      </c>
      <c r="C54" s="10">
        <v>1000</v>
      </c>
      <c r="D54" s="10"/>
      <c r="E54" s="10"/>
      <c r="F54" s="10"/>
      <c r="G54" s="13">
        <v>400</v>
      </c>
      <c r="H54" s="10"/>
      <c r="I54" s="10">
        <v>3000</v>
      </c>
      <c r="J54" s="41"/>
      <c r="K54" s="10"/>
      <c r="L54" s="10">
        <v>850</v>
      </c>
      <c r="M54" s="29"/>
      <c r="N54" s="54"/>
      <c r="O54" s="29">
        <v>5250</v>
      </c>
      <c r="P54" s="29"/>
      <c r="Q54" s="63"/>
      <c r="R54" s="29"/>
    </row>
    <row r="55" spans="1:32" ht="15.75" customHeight="1">
      <c r="A55" s="29">
        <v>7</v>
      </c>
      <c r="B55" s="29" t="s">
        <v>545</v>
      </c>
      <c r="C55" s="29"/>
      <c r="D55" s="29"/>
      <c r="E55" s="29"/>
      <c r="F55" s="29"/>
      <c r="G55" s="77"/>
      <c r="H55" s="29"/>
      <c r="I55" s="29"/>
      <c r="J55" s="68">
        <v>2000</v>
      </c>
      <c r="K55" s="79"/>
      <c r="L55" s="29"/>
      <c r="M55" s="29"/>
      <c r="N55" s="30" t="s">
        <v>546</v>
      </c>
      <c r="O55" s="29">
        <v>3000</v>
      </c>
      <c r="P55" s="29"/>
      <c r="Q55" s="63"/>
      <c r="R55" s="29"/>
    </row>
    <row r="56" spans="1:32" ht="15.75" customHeight="1">
      <c r="A56" s="29">
        <v>8</v>
      </c>
      <c r="B56" s="29" t="s">
        <v>547</v>
      </c>
      <c r="C56" s="29"/>
      <c r="D56" s="29"/>
      <c r="E56" s="29"/>
      <c r="F56" s="29"/>
      <c r="G56" s="77">
        <v>650</v>
      </c>
      <c r="H56" s="29"/>
      <c r="I56" s="29"/>
      <c r="J56" s="68"/>
      <c r="K56" s="79"/>
      <c r="L56" s="29"/>
      <c r="M56" s="29"/>
      <c r="N56" s="30"/>
      <c r="O56" s="29">
        <v>650</v>
      </c>
      <c r="P56" s="29"/>
      <c r="Q56" s="63"/>
      <c r="R56" s="29"/>
    </row>
    <row r="57" spans="1:32" ht="15.75" customHeight="1">
      <c r="A57" s="29"/>
      <c r="B57" s="29"/>
      <c r="C57" s="29"/>
      <c r="D57" s="29"/>
      <c r="E57" s="29"/>
      <c r="F57" s="66"/>
      <c r="G57" s="66"/>
      <c r="H57" s="29"/>
      <c r="I57" s="29"/>
      <c r="J57" s="68"/>
      <c r="K57" s="29"/>
      <c r="L57" s="29"/>
      <c r="M57" s="29"/>
      <c r="N57" s="30"/>
      <c r="O57" s="29"/>
      <c r="P57" s="29"/>
      <c r="Q57" s="63"/>
      <c r="R57" s="29"/>
    </row>
    <row r="58" spans="1:32" ht="15.75" customHeight="1">
      <c r="A58" s="29"/>
      <c r="B58" s="29"/>
      <c r="C58" s="29"/>
      <c r="D58" s="29"/>
      <c r="E58" s="29"/>
      <c r="F58" s="66"/>
      <c r="G58" s="66"/>
      <c r="H58" s="29"/>
      <c r="I58" s="29"/>
      <c r="J58" s="68"/>
      <c r="K58" s="29"/>
      <c r="L58" s="29"/>
      <c r="M58" s="29"/>
      <c r="N58" s="29"/>
      <c r="O58" s="29"/>
      <c r="P58" s="29"/>
      <c r="Q58" s="63"/>
      <c r="R58" s="29"/>
    </row>
    <row r="59" spans="1:32" ht="15.75" customHeight="1">
      <c r="A59" s="31"/>
      <c r="B59" s="33"/>
      <c r="C59" s="33">
        <f t="shared" ref="C59:D59" si="7">SUM(C48:C58)</f>
        <v>3000</v>
      </c>
      <c r="D59" s="33">
        <f t="shared" si="7"/>
        <v>0</v>
      </c>
      <c r="E59" s="33"/>
      <c r="F59" s="34">
        <f>SUM(F48:F58)</f>
        <v>0</v>
      </c>
      <c r="G59" s="34">
        <f>SUM(G49:G58)</f>
        <v>3200</v>
      </c>
      <c r="H59" s="33"/>
      <c r="I59" s="33">
        <f t="shared" ref="I59:J59" si="8">SUM(I48:I58)</f>
        <v>6000</v>
      </c>
      <c r="J59" s="35">
        <f t="shared" si="8"/>
        <v>5000</v>
      </c>
      <c r="K59" s="33"/>
      <c r="L59" s="33">
        <f t="shared" ref="L59:M59" si="9">SUM(L48:L58)</f>
        <v>2400</v>
      </c>
      <c r="M59" s="33">
        <f t="shared" si="9"/>
        <v>600</v>
      </c>
      <c r="N59" s="33"/>
      <c r="O59" s="33">
        <f t="shared" ref="O59:P59" si="10">SUM(O48:O58)</f>
        <v>21200</v>
      </c>
      <c r="P59" s="33">
        <f t="shared" si="10"/>
        <v>44520</v>
      </c>
      <c r="Q59" s="51">
        <f>B47-P59+O59</f>
        <v>4330</v>
      </c>
      <c r="R59" s="3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</row>
    <row r="60" spans="1:32" ht="15.75" customHeight="1">
      <c r="A60" s="29"/>
      <c r="B60" s="111">
        <v>4330</v>
      </c>
      <c r="C60" s="29"/>
      <c r="D60" s="29"/>
      <c r="E60" s="74"/>
      <c r="F60" s="29"/>
      <c r="G60" s="74"/>
      <c r="H60" s="29"/>
      <c r="I60" s="29"/>
      <c r="J60" s="74"/>
      <c r="K60" s="78"/>
      <c r="L60" s="10"/>
      <c r="M60" s="30"/>
      <c r="N60" s="29"/>
      <c r="O60" s="29"/>
      <c r="P60" s="29"/>
      <c r="Q60" s="29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ht="15.75" customHeight="1">
      <c r="A61" s="10"/>
      <c r="B61" s="314" t="s">
        <v>125</v>
      </c>
      <c r="C61" s="315"/>
      <c r="D61" s="315"/>
      <c r="E61" s="315"/>
      <c r="F61" s="316"/>
      <c r="G61" s="13"/>
      <c r="H61" s="10"/>
      <c r="I61" s="10"/>
      <c r="J61" s="19"/>
      <c r="K61" s="41"/>
      <c r="L61" s="10"/>
      <c r="M61" s="54"/>
      <c r="N61" s="10"/>
      <c r="O61" s="10"/>
      <c r="P61" s="10"/>
      <c r="Q61" s="15"/>
      <c r="R61" s="10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ht="15.75" customHeight="1">
      <c r="A62" s="10"/>
      <c r="B62" s="10"/>
      <c r="C62" s="10"/>
      <c r="D62" s="10"/>
      <c r="E62" s="10"/>
      <c r="F62" s="13"/>
      <c r="G62" s="66"/>
      <c r="H62" s="29"/>
      <c r="I62" s="29"/>
      <c r="J62" s="74"/>
      <c r="K62" s="68"/>
      <c r="L62" s="29"/>
      <c r="M62" s="30"/>
      <c r="N62" s="29"/>
      <c r="O62" s="29"/>
      <c r="P62" s="29"/>
      <c r="Q62" s="63"/>
      <c r="R62" s="10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ht="15.75" customHeight="1">
      <c r="A63" s="10">
        <v>1</v>
      </c>
      <c r="B63" s="10" t="s">
        <v>548</v>
      </c>
      <c r="C63" s="10"/>
      <c r="D63" s="10"/>
      <c r="E63" s="10">
        <v>1000</v>
      </c>
      <c r="F63" s="13"/>
      <c r="G63" s="66"/>
      <c r="H63" s="29"/>
      <c r="I63" s="29"/>
      <c r="J63" s="74"/>
      <c r="K63" s="68"/>
      <c r="L63" s="29"/>
      <c r="M63" s="30"/>
      <c r="N63" s="29"/>
      <c r="O63" s="29">
        <v>1000</v>
      </c>
      <c r="P63" s="29"/>
      <c r="Q63" s="63"/>
      <c r="R63" s="10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ht="15.75" customHeight="1">
      <c r="A64" s="29">
        <v>2</v>
      </c>
      <c r="B64" s="10" t="s">
        <v>549</v>
      </c>
      <c r="C64" s="10"/>
      <c r="D64" s="10"/>
      <c r="E64" s="10">
        <v>2000</v>
      </c>
      <c r="F64" s="13"/>
      <c r="G64" s="66"/>
      <c r="H64" s="29"/>
      <c r="I64" s="29">
        <v>3000</v>
      </c>
      <c r="J64" s="74"/>
      <c r="K64" s="68"/>
      <c r="L64" s="29">
        <v>200</v>
      </c>
      <c r="M64" s="30"/>
      <c r="N64" s="29"/>
      <c r="O64" s="29">
        <v>5200</v>
      </c>
      <c r="P64" s="29"/>
      <c r="Q64" s="63"/>
      <c r="R64" s="10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ht="15.75" customHeight="1">
      <c r="A65" s="29">
        <v>3</v>
      </c>
      <c r="B65" s="10" t="s">
        <v>550</v>
      </c>
      <c r="C65" s="10"/>
      <c r="D65" s="10" t="s">
        <v>34</v>
      </c>
      <c r="E65" s="10">
        <v>1000</v>
      </c>
      <c r="F65" s="13"/>
      <c r="G65" s="66"/>
      <c r="H65" s="29"/>
      <c r="I65" s="29"/>
      <c r="J65" s="74"/>
      <c r="K65" s="74"/>
      <c r="L65" s="29"/>
      <c r="M65" s="30"/>
      <c r="N65" s="29"/>
      <c r="O65" s="29">
        <v>1000</v>
      </c>
      <c r="P65" s="29"/>
      <c r="Q65" s="63"/>
      <c r="R65" s="10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ht="15.75" customHeight="1">
      <c r="A66" s="10">
        <v>4</v>
      </c>
      <c r="B66" s="10" t="s">
        <v>551</v>
      </c>
      <c r="C66" s="10"/>
      <c r="D66" s="10"/>
      <c r="E66" s="10">
        <v>1000</v>
      </c>
      <c r="F66" s="13"/>
      <c r="G66" s="66"/>
      <c r="H66" s="29"/>
      <c r="I66" s="29"/>
      <c r="J66" s="74"/>
      <c r="K66" s="74"/>
      <c r="L66" s="29"/>
      <c r="M66" s="30"/>
      <c r="N66" s="29"/>
      <c r="O66" s="29">
        <v>1000</v>
      </c>
      <c r="P66" s="29"/>
      <c r="Q66" s="63"/>
      <c r="R66" s="10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ht="15.75" customHeight="1">
      <c r="A67" s="29">
        <v>5</v>
      </c>
      <c r="B67" s="10" t="s">
        <v>552</v>
      </c>
      <c r="C67" s="10"/>
      <c r="D67" s="10"/>
      <c r="E67" s="10">
        <v>1000</v>
      </c>
      <c r="F67" s="13"/>
      <c r="G67" s="66"/>
      <c r="H67" s="29"/>
      <c r="I67" s="29"/>
      <c r="J67" s="74"/>
      <c r="K67" s="74"/>
      <c r="L67" s="29"/>
      <c r="M67" s="30"/>
      <c r="N67" s="29"/>
      <c r="O67" s="29">
        <v>1000</v>
      </c>
      <c r="P67" s="29"/>
      <c r="Q67" s="63"/>
      <c r="R67" s="10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ht="15.75" customHeight="1">
      <c r="A68" s="29"/>
      <c r="B68" s="10"/>
      <c r="C68" s="10"/>
      <c r="D68" s="10"/>
      <c r="E68" s="10"/>
      <c r="F68" s="13"/>
      <c r="G68" s="66"/>
      <c r="H68" s="29"/>
      <c r="I68" s="29"/>
      <c r="J68" s="74"/>
      <c r="K68" s="74"/>
      <c r="L68" s="29"/>
      <c r="M68" s="30"/>
      <c r="N68" s="29"/>
      <c r="O68" s="29"/>
      <c r="P68" s="29"/>
      <c r="Q68" s="63"/>
      <c r="R68" s="10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ht="15.75" customHeight="1">
      <c r="A69" s="29"/>
      <c r="B69" s="10"/>
      <c r="C69" s="10"/>
      <c r="D69" s="10"/>
      <c r="E69" s="10"/>
      <c r="F69" s="13"/>
      <c r="G69" s="66"/>
      <c r="H69" s="29"/>
      <c r="I69" s="29"/>
      <c r="J69" s="74"/>
      <c r="K69" s="74"/>
      <c r="L69" s="29"/>
      <c r="M69" s="30"/>
      <c r="N69" s="29"/>
      <c r="O69" s="29"/>
      <c r="P69" s="29"/>
      <c r="Q69" s="63"/>
      <c r="R69" s="10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ht="15.75" customHeight="1">
      <c r="A70" s="33"/>
      <c r="B70" s="33"/>
      <c r="C70" s="33"/>
      <c r="D70" s="33"/>
      <c r="E70" s="33">
        <v>6000</v>
      </c>
      <c r="F70" s="33"/>
      <c r="G70" s="34"/>
      <c r="H70" s="33"/>
      <c r="I70" s="33">
        <f>SUM(I63:I69)</f>
        <v>3000</v>
      </c>
      <c r="J70" s="100"/>
      <c r="K70" s="100"/>
      <c r="L70" s="33">
        <f>SUM(L65:L69)</f>
        <v>0</v>
      </c>
      <c r="M70" s="33"/>
      <c r="N70" s="33"/>
      <c r="O70" s="33">
        <v>9200</v>
      </c>
      <c r="P70" s="33">
        <f>SUM(P65:P69)</f>
        <v>0</v>
      </c>
      <c r="Q70" s="51">
        <f>B60-P70+O70</f>
        <v>13530</v>
      </c>
      <c r="R70" s="10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ht="15.75" customHeight="1">
      <c r="A71" s="311" t="s">
        <v>553</v>
      </c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  <c r="O71" s="313"/>
      <c r="P71" s="33"/>
      <c r="Q71" s="72"/>
      <c r="R71" s="73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ht="15.75" customHeight="1">
      <c r="A72" s="2" t="s">
        <v>1</v>
      </c>
      <c r="B72" s="3" t="s">
        <v>2</v>
      </c>
      <c r="C72" s="3" t="s">
        <v>3</v>
      </c>
      <c r="D72" s="3" t="s">
        <v>4</v>
      </c>
      <c r="E72" s="3" t="s">
        <v>108</v>
      </c>
      <c r="F72" s="4" t="s">
        <v>109</v>
      </c>
      <c r="G72" s="5" t="s">
        <v>5</v>
      </c>
      <c r="H72" s="6" t="s">
        <v>6</v>
      </c>
      <c r="I72" s="3" t="s">
        <v>7</v>
      </c>
      <c r="J72" s="3" t="s">
        <v>8</v>
      </c>
      <c r="K72" s="3" t="s">
        <v>8</v>
      </c>
      <c r="L72" s="3" t="s">
        <v>9</v>
      </c>
      <c r="M72" s="3" t="s">
        <v>10</v>
      </c>
      <c r="N72" s="3"/>
      <c r="O72" s="7" t="s">
        <v>11</v>
      </c>
      <c r="P72" s="8" t="s">
        <v>12</v>
      </c>
      <c r="Q72" s="40" t="s">
        <v>13</v>
      </c>
      <c r="R72" s="10" t="s">
        <v>14</v>
      </c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ht="15.75" customHeight="1">
      <c r="A73" s="10"/>
      <c r="B73" s="12">
        <v>13530</v>
      </c>
      <c r="C73" s="10"/>
      <c r="D73" s="10"/>
      <c r="E73" s="10"/>
      <c r="F73" s="10"/>
      <c r="G73" s="10"/>
      <c r="H73" s="10"/>
      <c r="I73" s="10"/>
      <c r="J73" s="14" t="s">
        <v>15</v>
      </c>
      <c r="K73" s="53"/>
      <c r="L73" s="10" t="s">
        <v>451</v>
      </c>
      <c r="M73" s="10"/>
      <c r="N73" s="320"/>
      <c r="O73" s="315"/>
      <c r="P73" s="315"/>
      <c r="Q73" s="315"/>
      <c r="R73" s="316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ht="15.75" customHeight="1">
      <c r="A74" s="10"/>
      <c r="B74" s="314" t="s">
        <v>20</v>
      </c>
      <c r="C74" s="315"/>
      <c r="D74" s="315"/>
      <c r="E74" s="315"/>
      <c r="F74" s="316"/>
      <c r="G74" s="10"/>
      <c r="H74" s="10"/>
      <c r="I74" s="10"/>
      <c r="J74" s="53"/>
      <c r="K74" s="10"/>
      <c r="L74" s="10"/>
      <c r="M74" s="10"/>
      <c r="N74" s="10"/>
      <c r="O74" s="10"/>
      <c r="P74" s="10"/>
      <c r="Q74" s="15"/>
      <c r="R74" s="10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ht="15.75" customHeight="1">
      <c r="A75" s="10"/>
      <c r="B75" s="70"/>
      <c r="C75" s="70"/>
      <c r="D75" s="70"/>
      <c r="E75" s="70"/>
      <c r="F75" s="70"/>
      <c r="G75" s="10"/>
      <c r="H75" s="10"/>
      <c r="I75" s="10"/>
      <c r="J75" s="53"/>
      <c r="K75" s="10"/>
      <c r="L75" s="10"/>
      <c r="M75" s="10"/>
      <c r="N75" s="10"/>
      <c r="O75" s="10"/>
      <c r="P75" s="10"/>
      <c r="Q75" s="15"/>
      <c r="R75" s="10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ht="15.75" customHeight="1">
      <c r="A76" s="10">
        <v>1</v>
      </c>
      <c r="B76" s="16" t="s">
        <v>516</v>
      </c>
      <c r="C76" s="10"/>
      <c r="D76" s="10"/>
      <c r="E76" s="10"/>
      <c r="F76" s="41"/>
      <c r="G76" s="13"/>
      <c r="H76" s="10"/>
      <c r="I76" s="10"/>
      <c r="J76" s="41">
        <v>1000</v>
      </c>
      <c r="K76" s="53"/>
      <c r="L76" s="10"/>
      <c r="M76" s="71"/>
      <c r="N76" s="71"/>
      <c r="O76" s="55">
        <v>1000</v>
      </c>
      <c r="P76" s="16"/>
      <c r="Q76" s="55"/>
      <c r="R76" s="16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ht="15.75" customHeight="1">
      <c r="A77" s="16">
        <v>2</v>
      </c>
      <c r="B77" s="10" t="s">
        <v>522</v>
      </c>
      <c r="C77" s="10"/>
      <c r="D77" s="10"/>
      <c r="E77" s="10"/>
      <c r="F77" s="41"/>
      <c r="G77" s="13">
        <v>400</v>
      </c>
      <c r="H77" s="10"/>
      <c r="I77" s="10"/>
      <c r="J77" s="41">
        <v>1100</v>
      </c>
      <c r="K77" s="53"/>
      <c r="L77" s="10">
        <v>850</v>
      </c>
      <c r="M77" s="71"/>
      <c r="N77" s="71"/>
      <c r="O77" s="55">
        <v>2350</v>
      </c>
      <c r="P77" s="16"/>
      <c r="Q77" s="55"/>
      <c r="R77" s="16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ht="15.75" customHeight="1">
      <c r="A78" s="10">
        <v>3</v>
      </c>
      <c r="B78" s="29" t="s">
        <v>534</v>
      </c>
      <c r="C78" s="21"/>
      <c r="D78" s="21"/>
      <c r="E78" s="22"/>
      <c r="F78" s="22"/>
      <c r="G78" s="242"/>
      <c r="H78" s="24"/>
      <c r="I78" s="24"/>
      <c r="J78" s="25">
        <v>1000</v>
      </c>
      <c r="K78" s="24"/>
      <c r="L78" s="24">
        <v>850</v>
      </c>
      <c r="M78" s="24"/>
      <c r="N78" s="28"/>
      <c r="O78" s="10">
        <v>1850</v>
      </c>
      <c r="P78" s="10"/>
      <c r="Q78" s="15"/>
      <c r="R78" s="10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ht="15.75" customHeight="1">
      <c r="A79" s="10">
        <v>4</v>
      </c>
      <c r="B79" s="10" t="s">
        <v>544</v>
      </c>
      <c r="C79" s="29"/>
      <c r="D79" s="29"/>
      <c r="E79" s="29"/>
      <c r="F79" s="66"/>
      <c r="G79" s="66">
        <v>1000</v>
      </c>
      <c r="H79" s="29"/>
      <c r="I79" s="29">
        <v>3000</v>
      </c>
      <c r="J79" s="68"/>
      <c r="K79" s="78"/>
      <c r="L79" s="29">
        <v>700</v>
      </c>
      <c r="M79" s="10"/>
      <c r="N79" s="54"/>
      <c r="O79" s="24">
        <v>4700</v>
      </c>
      <c r="P79" s="10"/>
      <c r="Q79" s="15"/>
      <c r="R79" s="10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ht="15.75" customHeight="1">
      <c r="A80" s="29">
        <v>5</v>
      </c>
      <c r="B80" s="10" t="s">
        <v>554</v>
      </c>
      <c r="C80" s="24"/>
      <c r="D80" s="24"/>
      <c r="E80" s="10"/>
      <c r="F80" s="13"/>
      <c r="G80" s="13"/>
      <c r="H80" s="10"/>
      <c r="I80" s="10"/>
      <c r="J80" s="68">
        <v>3300</v>
      </c>
      <c r="K80" s="29"/>
      <c r="L80" s="29"/>
      <c r="M80" s="29"/>
      <c r="N80" s="30" t="s">
        <v>555</v>
      </c>
      <c r="O80" s="29">
        <v>2300</v>
      </c>
      <c r="P80" s="10"/>
      <c r="Q80" s="15"/>
      <c r="R80" s="10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ht="15.75" customHeight="1">
      <c r="A81" s="29">
        <v>6</v>
      </c>
      <c r="B81" s="29" t="s">
        <v>549</v>
      </c>
      <c r="C81" s="90"/>
      <c r="D81" s="90"/>
      <c r="E81" s="29"/>
      <c r="F81" s="66"/>
      <c r="G81" s="66"/>
      <c r="H81" s="29"/>
      <c r="I81" s="29"/>
      <c r="J81" s="68"/>
      <c r="K81" s="29"/>
      <c r="L81" s="29">
        <v>200</v>
      </c>
      <c r="M81" s="29"/>
      <c r="N81" s="30"/>
      <c r="O81" s="29">
        <v>200</v>
      </c>
      <c r="P81" s="29"/>
      <c r="Q81" s="63"/>
      <c r="R81" s="29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ht="15.75" customHeight="1">
      <c r="A82" s="29">
        <v>7</v>
      </c>
      <c r="B82" s="29" t="s">
        <v>543</v>
      </c>
      <c r="C82" s="90"/>
      <c r="D82" s="90"/>
      <c r="E82" s="29"/>
      <c r="F82" s="66"/>
      <c r="G82" s="66"/>
      <c r="H82" s="29"/>
      <c r="I82" s="29"/>
      <c r="J82" s="68"/>
      <c r="K82" s="29"/>
      <c r="L82" s="29">
        <v>700</v>
      </c>
      <c r="M82" s="29"/>
      <c r="N82" s="30"/>
      <c r="O82" s="29">
        <v>700</v>
      </c>
      <c r="P82" s="29"/>
      <c r="Q82" s="63"/>
      <c r="R82" s="29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ht="15.75" customHeight="1">
      <c r="A83" s="29"/>
      <c r="B83" s="29"/>
      <c r="C83" s="90"/>
      <c r="D83" s="90"/>
      <c r="E83" s="29"/>
      <c r="F83" s="66"/>
      <c r="G83" s="66"/>
      <c r="H83" s="29"/>
      <c r="I83" s="29"/>
      <c r="J83" s="68"/>
      <c r="K83" s="29"/>
      <c r="L83" s="90"/>
      <c r="M83" s="29"/>
      <c r="N83" s="30"/>
      <c r="O83" s="90"/>
      <c r="P83" s="29"/>
      <c r="Q83" s="63"/>
      <c r="R83" s="29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ht="15.75" customHeight="1">
      <c r="A84" s="31"/>
      <c r="B84" s="33"/>
      <c r="C84" s="48">
        <f t="shared" ref="C84:G84" si="11">SUM(C76:C83)</f>
        <v>0</v>
      </c>
      <c r="D84" s="48">
        <f t="shared" si="11"/>
        <v>0</v>
      </c>
      <c r="E84" s="33">
        <f t="shared" si="11"/>
        <v>0</v>
      </c>
      <c r="F84" s="34">
        <f t="shared" si="11"/>
        <v>0</v>
      </c>
      <c r="G84" s="34">
        <f t="shared" si="11"/>
        <v>1400</v>
      </c>
      <c r="H84" s="33"/>
      <c r="I84" s="33">
        <f t="shared" ref="I84:L84" si="12">SUM(I76:I83)</f>
        <v>3000</v>
      </c>
      <c r="J84" s="35">
        <f t="shared" si="12"/>
        <v>6400</v>
      </c>
      <c r="K84" s="80">
        <f t="shared" si="12"/>
        <v>0</v>
      </c>
      <c r="L84" s="48">
        <f t="shared" si="12"/>
        <v>3300</v>
      </c>
      <c r="M84" s="33"/>
      <c r="N84" s="37"/>
      <c r="O84" s="48">
        <f>SUM(O75:O83)</f>
        <v>13100</v>
      </c>
      <c r="P84" s="33">
        <f>SUM(P76:P83)</f>
        <v>0</v>
      </c>
      <c r="Q84" s="51">
        <f>B73+O84-P76-P77</f>
        <v>26630</v>
      </c>
      <c r="R84" s="81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ht="15.75" customHeight="1">
      <c r="A85" s="317" t="s">
        <v>556</v>
      </c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18"/>
      <c r="O85" s="319"/>
      <c r="P85" s="33"/>
      <c r="Q85" s="72"/>
      <c r="R85" s="73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ht="15.75" customHeight="1">
      <c r="A86" s="2" t="s">
        <v>1</v>
      </c>
      <c r="B86" s="3" t="s">
        <v>2</v>
      </c>
      <c r="C86" s="3" t="s">
        <v>3</v>
      </c>
      <c r="D86" s="3" t="s">
        <v>4</v>
      </c>
      <c r="E86" s="3" t="s">
        <v>108</v>
      </c>
      <c r="F86" s="4" t="s">
        <v>109</v>
      </c>
      <c r="G86" s="5" t="s">
        <v>5</v>
      </c>
      <c r="H86" s="6" t="s">
        <v>6</v>
      </c>
      <c r="I86" s="3" t="s">
        <v>7</v>
      </c>
      <c r="J86" s="3" t="s">
        <v>8</v>
      </c>
      <c r="K86" s="3" t="s">
        <v>8</v>
      </c>
      <c r="L86" s="3" t="s">
        <v>9</v>
      </c>
      <c r="M86" s="3" t="s">
        <v>10</v>
      </c>
      <c r="N86" s="3"/>
      <c r="O86" s="7" t="s">
        <v>11</v>
      </c>
      <c r="P86" s="8" t="s">
        <v>12</v>
      </c>
      <c r="Q86" s="40" t="s">
        <v>13</v>
      </c>
      <c r="R86" s="10" t="s">
        <v>14</v>
      </c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1:32" ht="15.75" customHeight="1">
      <c r="A87" s="10"/>
      <c r="B87" s="12">
        <v>26630</v>
      </c>
      <c r="C87" s="10"/>
      <c r="D87" s="10"/>
      <c r="E87" s="10"/>
      <c r="F87" s="10"/>
      <c r="G87" s="10"/>
      <c r="H87" s="10"/>
      <c r="I87" s="10"/>
      <c r="J87" s="14" t="s">
        <v>15</v>
      </c>
      <c r="K87" s="53"/>
      <c r="L87" s="10"/>
      <c r="M87" s="10"/>
      <c r="N87" s="320"/>
      <c r="O87" s="315"/>
      <c r="P87" s="315"/>
      <c r="Q87" s="315"/>
      <c r="R87" s="316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1:32" ht="15.75" customHeight="1">
      <c r="A88" s="10"/>
      <c r="B88" s="314" t="s">
        <v>102</v>
      </c>
      <c r="C88" s="315"/>
      <c r="D88" s="315"/>
      <c r="E88" s="315"/>
      <c r="F88" s="316"/>
      <c r="G88" s="10"/>
      <c r="H88" s="10"/>
      <c r="I88" s="10"/>
      <c r="J88" s="41"/>
      <c r="K88" s="10"/>
      <c r="L88" s="12"/>
      <c r="M88" s="12"/>
      <c r="N88" s="12"/>
      <c r="O88" s="10"/>
      <c r="P88" s="10"/>
      <c r="Q88" s="15"/>
      <c r="R88" s="10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1:32" ht="15.75" customHeight="1">
      <c r="A89" s="10"/>
      <c r="B89" s="70"/>
      <c r="C89" s="70"/>
      <c r="D89" s="70"/>
      <c r="E89" s="70"/>
      <c r="F89" s="70"/>
      <c r="G89" s="10"/>
      <c r="H89" s="10"/>
      <c r="I89" s="10"/>
      <c r="J89" s="41"/>
      <c r="K89" s="10"/>
      <c r="L89" s="12"/>
      <c r="M89" s="12"/>
      <c r="N89" s="12"/>
      <c r="O89" s="10"/>
      <c r="P89" s="10"/>
      <c r="Q89" s="15"/>
      <c r="R89" s="10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1:32" ht="15.75" customHeight="1">
      <c r="A90" s="10">
        <v>1</v>
      </c>
      <c r="B90" s="29" t="s">
        <v>534</v>
      </c>
      <c r="C90" s="21"/>
      <c r="D90" s="21"/>
      <c r="E90" s="22"/>
      <c r="F90" s="22"/>
      <c r="G90" s="242"/>
      <c r="H90" s="24"/>
      <c r="I90" s="24"/>
      <c r="J90" s="25">
        <v>1000</v>
      </c>
      <c r="K90" s="24"/>
      <c r="L90" s="24">
        <v>850</v>
      </c>
      <c r="M90" s="24"/>
      <c r="N90" s="28"/>
      <c r="O90" s="10">
        <v>1850</v>
      </c>
      <c r="P90" s="10">
        <v>33000</v>
      </c>
      <c r="Q90" s="15" t="s">
        <v>104</v>
      </c>
      <c r="R90" s="10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1:32" ht="15.75" customHeight="1">
      <c r="A91" s="16">
        <v>2</v>
      </c>
      <c r="B91" s="16" t="s">
        <v>516</v>
      </c>
      <c r="C91" s="10"/>
      <c r="D91" s="10"/>
      <c r="E91" s="10"/>
      <c r="F91" s="41"/>
      <c r="G91" s="13"/>
      <c r="H91" s="10"/>
      <c r="I91" s="10"/>
      <c r="J91" s="41">
        <v>1000</v>
      </c>
      <c r="K91" s="53"/>
      <c r="L91" s="10"/>
      <c r="M91" s="71"/>
      <c r="N91" s="71"/>
      <c r="O91" s="55">
        <v>1000</v>
      </c>
      <c r="P91" s="16"/>
      <c r="Q91" s="55"/>
      <c r="R91" s="16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1:32" ht="15.75" customHeight="1">
      <c r="A92" s="10">
        <v>3</v>
      </c>
      <c r="B92" s="29" t="s">
        <v>522</v>
      </c>
      <c r="C92" s="10"/>
      <c r="D92" s="10"/>
      <c r="E92" s="10"/>
      <c r="F92" s="10"/>
      <c r="G92" s="13">
        <v>1400</v>
      </c>
      <c r="H92" s="10"/>
      <c r="I92" s="10">
        <v>3000</v>
      </c>
      <c r="J92" s="41">
        <v>1100</v>
      </c>
      <c r="K92" s="10"/>
      <c r="L92" s="10">
        <v>850</v>
      </c>
      <c r="M92" s="29"/>
      <c r="N92" s="54"/>
      <c r="O92" s="29">
        <v>6350</v>
      </c>
      <c r="P92" s="10"/>
      <c r="Q92" s="15"/>
      <c r="R92" s="10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1:32" ht="15.75" customHeight="1">
      <c r="A93" s="10">
        <v>4</v>
      </c>
      <c r="B93" s="10" t="s">
        <v>544</v>
      </c>
      <c r="C93" s="29"/>
      <c r="D93" s="29"/>
      <c r="E93" s="29"/>
      <c r="F93" s="66"/>
      <c r="G93" s="66">
        <v>1000</v>
      </c>
      <c r="H93" s="29"/>
      <c r="I93" s="29">
        <v>3000</v>
      </c>
      <c r="J93" s="68"/>
      <c r="K93" s="78"/>
      <c r="L93" s="29">
        <v>700</v>
      </c>
      <c r="M93" s="10"/>
      <c r="N93" s="54"/>
      <c r="O93" s="24">
        <v>4700</v>
      </c>
      <c r="P93" s="10"/>
      <c r="Q93" s="15"/>
      <c r="R93" s="10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 spans="1:32" ht="15.75" customHeight="1">
      <c r="A94" s="29">
        <v>5</v>
      </c>
      <c r="B94" s="10" t="s">
        <v>543</v>
      </c>
      <c r="C94" s="24"/>
      <c r="D94" s="24"/>
      <c r="E94" s="10"/>
      <c r="F94" s="13"/>
      <c r="G94" s="13"/>
      <c r="H94" s="10"/>
      <c r="I94" s="10"/>
      <c r="J94" s="68"/>
      <c r="K94" s="29"/>
      <c r="L94" s="29">
        <v>700</v>
      </c>
      <c r="M94" s="29"/>
      <c r="N94" s="30"/>
      <c r="O94" s="29">
        <v>700</v>
      </c>
      <c r="P94" s="10"/>
      <c r="Q94" s="15"/>
      <c r="R94" s="10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 spans="1:32" ht="15.75" customHeight="1">
      <c r="A95" s="29">
        <v>6</v>
      </c>
      <c r="B95" s="10" t="s">
        <v>557</v>
      </c>
      <c r="C95" s="24"/>
      <c r="D95" s="24"/>
      <c r="E95" s="10"/>
      <c r="F95" s="13"/>
      <c r="G95" s="13"/>
      <c r="H95" s="10"/>
      <c r="I95" s="10"/>
      <c r="J95" s="68">
        <v>1000</v>
      </c>
      <c r="K95" s="78"/>
      <c r="L95" s="24"/>
      <c r="M95" s="10"/>
      <c r="N95" s="54"/>
      <c r="O95" s="24">
        <v>1000</v>
      </c>
      <c r="P95" s="10"/>
      <c r="Q95" s="15"/>
      <c r="R95" s="10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 spans="1:32" ht="15.75" customHeight="1">
      <c r="A96" s="29">
        <v>7</v>
      </c>
      <c r="B96" s="29" t="s">
        <v>558</v>
      </c>
      <c r="C96" s="90"/>
      <c r="D96" s="90"/>
      <c r="E96" s="29"/>
      <c r="F96" s="66"/>
      <c r="G96" s="66"/>
      <c r="H96" s="29"/>
      <c r="I96" s="29"/>
      <c r="J96" s="68">
        <v>2000</v>
      </c>
      <c r="K96" s="78"/>
      <c r="L96" s="90"/>
      <c r="M96" s="29"/>
      <c r="N96" s="30"/>
      <c r="O96" s="90">
        <v>2000</v>
      </c>
      <c r="P96" s="29"/>
      <c r="Q96" s="63"/>
      <c r="R96" s="29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 spans="1:32" ht="15.75" customHeight="1">
      <c r="A97" s="29">
        <v>8</v>
      </c>
      <c r="B97" s="29" t="s">
        <v>559</v>
      </c>
      <c r="C97" s="90"/>
      <c r="D97" s="90"/>
      <c r="E97" s="29"/>
      <c r="F97" s="66"/>
      <c r="G97" s="66">
        <v>900</v>
      </c>
      <c r="H97" s="29"/>
      <c r="I97" s="29"/>
      <c r="J97" s="68"/>
      <c r="K97" s="78"/>
      <c r="L97" s="90"/>
      <c r="M97" s="29"/>
      <c r="N97" s="30"/>
      <c r="O97" s="90">
        <v>900</v>
      </c>
      <c r="P97" s="29"/>
      <c r="Q97" s="63"/>
      <c r="R97" s="29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</row>
    <row r="98" spans="1:32" ht="15.75" customHeight="1">
      <c r="A98" s="29">
        <v>9</v>
      </c>
      <c r="B98" s="29" t="s">
        <v>560</v>
      </c>
      <c r="C98" s="90"/>
      <c r="D98" s="90"/>
      <c r="E98" s="29"/>
      <c r="F98" s="66"/>
      <c r="G98" s="66">
        <v>600</v>
      </c>
      <c r="H98" s="29"/>
      <c r="I98" s="29"/>
      <c r="J98" s="68"/>
      <c r="K98" s="78"/>
      <c r="L98" s="90"/>
      <c r="M98" s="29"/>
      <c r="N98" s="30"/>
      <c r="O98" s="90">
        <v>600</v>
      </c>
      <c r="P98" s="29"/>
      <c r="Q98" s="63"/>
      <c r="R98" s="29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</row>
    <row r="99" spans="1:32" ht="15.75" customHeight="1">
      <c r="A99" s="29">
        <v>10</v>
      </c>
      <c r="B99" s="29" t="s">
        <v>560</v>
      </c>
      <c r="C99" s="90"/>
      <c r="D99" s="90"/>
      <c r="E99" s="29"/>
      <c r="F99" s="66"/>
      <c r="G99" s="66">
        <v>600</v>
      </c>
      <c r="H99" s="29"/>
      <c r="I99" s="29"/>
      <c r="J99" s="68"/>
      <c r="K99" s="78"/>
      <c r="L99" s="90"/>
      <c r="M99" s="29"/>
      <c r="N99" s="30"/>
      <c r="O99" s="90">
        <v>600</v>
      </c>
      <c r="P99" s="29"/>
      <c r="Q99" s="63"/>
      <c r="R99" s="29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</row>
    <row r="100" spans="1:32" ht="15.75" customHeight="1">
      <c r="A100" s="29"/>
      <c r="B100" s="29"/>
      <c r="C100" s="90"/>
      <c r="D100" s="90"/>
      <c r="E100" s="29"/>
      <c r="F100" s="66"/>
      <c r="G100" s="66"/>
      <c r="H100" s="29"/>
      <c r="I100" s="29"/>
      <c r="J100" s="68"/>
      <c r="K100" s="29"/>
      <c r="L100" s="90"/>
      <c r="M100" s="29"/>
      <c r="N100" s="30"/>
      <c r="O100" s="90"/>
      <c r="P100" s="29"/>
      <c r="Q100" s="63"/>
      <c r="R100" s="29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1:32" ht="15.75" customHeight="1">
      <c r="A101" s="31"/>
      <c r="B101" s="33"/>
      <c r="C101" s="48">
        <f>SUM(C91:C100)</f>
        <v>0</v>
      </c>
      <c r="D101" s="48">
        <f t="shared" ref="D101:G101" si="13">SUM(D90:D100)</f>
        <v>0</v>
      </c>
      <c r="E101" s="33">
        <f t="shared" si="13"/>
        <v>0</v>
      </c>
      <c r="F101" s="34">
        <f t="shared" si="13"/>
        <v>0</v>
      </c>
      <c r="G101" s="34">
        <f t="shared" si="13"/>
        <v>4500</v>
      </c>
      <c r="H101" s="33"/>
      <c r="I101" s="33">
        <f t="shared" ref="I101:L101" si="14">SUM(I90:I100)</f>
        <v>6000</v>
      </c>
      <c r="J101" s="35">
        <f t="shared" si="14"/>
        <v>6100</v>
      </c>
      <c r="K101" s="80">
        <f t="shared" si="14"/>
        <v>0</v>
      </c>
      <c r="L101" s="48">
        <f t="shared" si="14"/>
        <v>3100</v>
      </c>
      <c r="M101" s="33"/>
      <c r="N101" s="37"/>
      <c r="O101" s="48">
        <f>SUM(O89:O100)</f>
        <v>19700</v>
      </c>
      <c r="P101" s="33">
        <f>SUM(P90:P100)</f>
        <v>33000</v>
      </c>
      <c r="Q101" s="51">
        <f>B87-P101+O101</f>
        <v>13330</v>
      </c>
      <c r="R101" s="81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</row>
    <row r="102" spans="1:32" ht="15.75" customHeight="1">
      <c r="A102" s="29"/>
      <c r="B102" s="111">
        <v>13330</v>
      </c>
      <c r="C102" s="29"/>
      <c r="D102" s="29"/>
      <c r="E102" s="74"/>
      <c r="F102" s="29"/>
      <c r="G102" s="74"/>
      <c r="H102" s="29"/>
      <c r="I102" s="29"/>
      <c r="J102" s="74"/>
      <c r="K102" s="78"/>
      <c r="L102" s="10"/>
      <c r="M102" s="30"/>
      <c r="N102" s="29"/>
      <c r="O102" s="29"/>
      <c r="P102" s="29"/>
      <c r="Q102" s="29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</row>
    <row r="103" spans="1:32" ht="15.75" customHeight="1">
      <c r="A103" s="10"/>
      <c r="B103" s="314" t="s">
        <v>125</v>
      </c>
      <c r="C103" s="315"/>
      <c r="D103" s="315"/>
      <c r="E103" s="315"/>
      <c r="F103" s="316"/>
      <c r="G103" s="13"/>
      <c r="H103" s="10"/>
      <c r="I103" s="10"/>
      <c r="J103" s="19"/>
      <c r="K103" s="41"/>
      <c r="L103" s="10"/>
      <c r="M103" s="54"/>
      <c r="N103" s="10"/>
      <c r="O103" s="10"/>
      <c r="P103" s="10"/>
      <c r="Q103" s="15"/>
      <c r="R103" s="10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</row>
    <row r="104" spans="1:32" ht="15.75" customHeight="1">
      <c r="A104" s="10">
        <v>1</v>
      </c>
      <c r="B104" s="10" t="s">
        <v>561</v>
      </c>
      <c r="C104" s="10"/>
      <c r="D104" s="10"/>
      <c r="E104" s="10">
        <v>1000</v>
      </c>
      <c r="F104" s="13"/>
      <c r="G104" s="66"/>
      <c r="H104" s="29"/>
      <c r="I104" s="29"/>
      <c r="J104" s="74">
        <v>1000</v>
      </c>
      <c r="K104" s="68"/>
      <c r="L104" s="29"/>
      <c r="M104" s="30"/>
      <c r="N104" s="29"/>
      <c r="O104" s="29">
        <v>2000</v>
      </c>
      <c r="P104" s="29" t="s">
        <v>562</v>
      </c>
      <c r="Q104" s="63"/>
      <c r="R104" s="10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</row>
    <row r="105" spans="1:32" ht="15.75" customHeight="1">
      <c r="A105" s="16">
        <v>2</v>
      </c>
      <c r="B105" s="10" t="s">
        <v>549</v>
      </c>
      <c r="C105" s="10"/>
      <c r="D105" s="10"/>
      <c r="E105" s="10">
        <v>1000</v>
      </c>
      <c r="F105" s="13"/>
      <c r="G105" s="66"/>
      <c r="H105" s="29"/>
      <c r="I105" s="29">
        <v>3000</v>
      </c>
      <c r="J105" s="74"/>
      <c r="K105" s="68"/>
      <c r="L105" s="29">
        <v>200</v>
      </c>
      <c r="M105" s="30"/>
      <c r="N105" s="29"/>
      <c r="O105" s="29">
        <v>4200</v>
      </c>
      <c r="P105" s="29"/>
      <c r="Q105" s="63"/>
      <c r="R105" s="10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</row>
    <row r="106" spans="1:32" ht="15.75" customHeight="1">
      <c r="A106" s="10">
        <v>3</v>
      </c>
      <c r="B106" s="10" t="s">
        <v>563</v>
      </c>
      <c r="C106" s="10"/>
      <c r="D106" s="10"/>
      <c r="E106" s="10">
        <v>1000</v>
      </c>
      <c r="F106" s="13"/>
      <c r="G106" s="66"/>
      <c r="H106" s="29"/>
      <c r="I106" s="29">
        <v>3000</v>
      </c>
      <c r="J106" s="74"/>
      <c r="K106" s="68"/>
      <c r="L106" s="29"/>
      <c r="M106" s="30"/>
      <c r="N106" s="29"/>
      <c r="O106" s="29">
        <v>4000</v>
      </c>
      <c r="P106" s="29"/>
      <c r="Q106" s="63"/>
      <c r="R106" s="10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</row>
    <row r="107" spans="1:32" ht="15.75" customHeight="1">
      <c r="A107" s="10">
        <v>4</v>
      </c>
      <c r="B107" s="10" t="s">
        <v>564</v>
      </c>
      <c r="C107" s="10"/>
      <c r="D107" s="10"/>
      <c r="E107" s="10">
        <v>1000</v>
      </c>
      <c r="F107" s="13"/>
      <c r="G107" s="66"/>
      <c r="H107" s="29"/>
      <c r="I107" s="29"/>
      <c r="J107" s="74"/>
      <c r="K107" s="68"/>
      <c r="L107" s="29"/>
      <c r="M107" s="30"/>
      <c r="N107" s="29"/>
      <c r="O107" s="29">
        <v>1000</v>
      </c>
      <c r="P107" s="29"/>
      <c r="Q107" s="63"/>
      <c r="R107" s="10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</row>
    <row r="108" spans="1:32" ht="15.75" customHeight="1">
      <c r="A108" s="29">
        <v>5</v>
      </c>
      <c r="B108" s="10" t="s">
        <v>565</v>
      </c>
      <c r="C108" s="10"/>
      <c r="D108" s="10"/>
      <c r="E108" s="10">
        <v>1000</v>
      </c>
      <c r="F108" s="13"/>
      <c r="G108" s="66"/>
      <c r="H108" s="29"/>
      <c r="I108" s="29"/>
      <c r="J108" s="74"/>
      <c r="K108" s="68"/>
      <c r="L108" s="29"/>
      <c r="M108" s="30"/>
      <c r="N108" s="29"/>
      <c r="O108" s="29">
        <v>1000</v>
      </c>
      <c r="P108" s="29"/>
      <c r="Q108" s="63"/>
      <c r="R108" s="10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</row>
    <row r="109" spans="1:32" ht="15.75" customHeight="1">
      <c r="A109" s="29">
        <v>6</v>
      </c>
      <c r="B109" s="10" t="s">
        <v>566</v>
      </c>
      <c r="C109" s="10"/>
      <c r="D109" s="10"/>
      <c r="E109" s="10">
        <v>1000</v>
      </c>
      <c r="F109" s="13"/>
      <c r="G109" s="66"/>
      <c r="H109" s="29"/>
      <c r="I109" s="29"/>
      <c r="J109" s="74"/>
      <c r="K109" s="74"/>
      <c r="L109" s="29"/>
      <c r="M109" s="30"/>
      <c r="N109" s="29"/>
      <c r="O109" s="29">
        <v>1000</v>
      </c>
      <c r="P109" s="29"/>
      <c r="Q109" s="63"/>
      <c r="R109" s="10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</row>
    <row r="110" spans="1:32" ht="15.75" customHeight="1">
      <c r="A110" s="29">
        <v>7</v>
      </c>
      <c r="B110" s="10" t="s">
        <v>567</v>
      </c>
      <c r="C110" s="10"/>
      <c r="D110" s="10"/>
      <c r="E110" s="10">
        <v>0</v>
      </c>
      <c r="F110" s="13"/>
      <c r="G110" s="66"/>
      <c r="H110" s="29"/>
      <c r="I110" s="29"/>
      <c r="J110" s="74"/>
      <c r="K110" s="74"/>
      <c r="L110" s="29"/>
      <c r="M110" s="30"/>
      <c r="N110" s="29"/>
      <c r="O110" s="29">
        <v>0</v>
      </c>
      <c r="P110" s="29"/>
      <c r="Q110" s="63"/>
      <c r="R110" s="10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</row>
    <row r="111" spans="1:32" ht="15.75" customHeight="1">
      <c r="A111" s="29"/>
      <c r="B111" s="10"/>
      <c r="C111" s="10"/>
      <c r="D111" s="10"/>
      <c r="E111" s="10"/>
      <c r="F111" s="13"/>
      <c r="G111" s="66"/>
      <c r="H111" s="29"/>
      <c r="I111" s="29"/>
      <c r="J111" s="74"/>
      <c r="K111" s="74"/>
      <c r="L111" s="29"/>
      <c r="M111" s="30"/>
      <c r="N111" s="29"/>
      <c r="O111" s="29"/>
      <c r="P111" s="29"/>
      <c r="Q111" s="63"/>
      <c r="R111" s="10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</row>
    <row r="112" spans="1:32" ht="15.75" customHeight="1">
      <c r="A112" s="33"/>
      <c r="B112" s="33"/>
      <c r="C112" s="33"/>
      <c r="D112" s="33"/>
      <c r="E112" s="33">
        <v>6000</v>
      </c>
      <c r="F112" s="33"/>
      <c r="G112" s="34"/>
      <c r="H112" s="33"/>
      <c r="I112" s="33">
        <v>6000</v>
      </c>
      <c r="J112" s="100">
        <f>SUM(J104:J111)</f>
        <v>1000</v>
      </c>
      <c r="K112" s="100"/>
      <c r="L112" s="33">
        <v>200</v>
      </c>
      <c r="M112" s="33"/>
      <c r="N112" s="33"/>
      <c r="O112" s="33">
        <f>SUM(O104:O111)</f>
        <v>13200</v>
      </c>
      <c r="P112" s="33">
        <v>13707</v>
      </c>
      <c r="Q112" s="51">
        <v>12730</v>
      </c>
      <c r="R112" s="10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</row>
    <row r="113" spans="1:32" ht="17.25" customHeight="1">
      <c r="A113" s="311" t="s">
        <v>568</v>
      </c>
      <c r="B113" s="312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3"/>
      <c r="P113" s="33"/>
      <c r="Q113" s="72"/>
      <c r="R113" s="73"/>
      <c r="S113" s="67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50.25" customHeight="1">
      <c r="A114" s="2" t="s">
        <v>1</v>
      </c>
      <c r="B114" s="3" t="s">
        <v>2</v>
      </c>
      <c r="C114" s="3" t="s">
        <v>3</v>
      </c>
      <c r="D114" s="3" t="s">
        <v>4</v>
      </c>
      <c r="E114" s="3" t="s">
        <v>108</v>
      </c>
      <c r="F114" s="4" t="s">
        <v>109</v>
      </c>
      <c r="G114" s="5" t="s">
        <v>5</v>
      </c>
      <c r="H114" s="6" t="s">
        <v>6</v>
      </c>
      <c r="I114" s="3" t="s">
        <v>7</v>
      </c>
      <c r="J114" s="3" t="s">
        <v>8</v>
      </c>
      <c r="K114" s="3" t="s">
        <v>8</v>
      </c>
      <c r="L114" s="3" t="s">
        <v>9</v>
      </c>
      <c r="M114" s="3" t="s">
        <v>10</v>
      </c>
      <c r="N114" s="3"/>
      <c r="O114" s="7" t="s">
        <v>11</v>
      </c>
      <c r="P114" s="8" t="s">
        <v>12</v>
      </c>
      <c r="Q114" s="40" t="s">
        <v>13</v>
      </c>
      <c r="R114" s="7"/>
    </row>
    <row r="115" spans="1:32" ht="15.75" customHeight="1">
      <c r="A115" s="10"/>
      <c r="B115" s="12"/>
      <c r="C115" s="10"/>
      <c r="D115" s="10"/>
      <c r="E115" s="10"/>
      <c r="F115" s="10"/>
      <c r="G115" s="10"/>
      <c r="H115" s="10"/>
      <c r="I115" s="10"/>
      <c r="J115" s="14" t="s">
        <v>15</v>
      </c>
      <c r="K115" s="53"/>
      <c r="L115" s="10"/>
      <c r="M115" s="10"/>
      <c r="N115" s="323"/>
      <c r="O115" s="324"/>
      <c r="P115" s="324"/>
      <c r="Q115" s="324"/>
      <c r="R115" s="325"/>
    </row>
    <row r="116" spans="1:32" ht="15.75" customHeight="1">
      <c r="A116" s="10"/>
      <c r="B116" s="314"/>
      <c r="C116" s="315"/>
      <c r="D116" s="315"/>
      <c r="E116" s="315"/>
      <c r="F116" s="316"/>
      <c r="G116" s="10"/>
      <c r="H116" s="10"/>
      <c r="I116" s="10"/>
      <c r="J116" s="53"/>
      <c r="K116" s="10"/>
      <c r="L116" s="10"/>
      <c r="M116" s="10"/>
      <c r="N116" s="10"/>
      <c r="O116" s="10"/>
      <c r="P116" s="10"/>
      <c r="Q116" s="15"/>
      <c r="R116" s="10"/>
    </row>
    <row r="117" spans="1:32" ht="15.75" customHeight="1">
      <c r="A117" s="10"/>
      <c r="B117" s="70"/>
      <c r="C117" s="70"/>
      <c r="D117" s="70"/>
      <c r="E117" s="70"/>
      <c r="F117" s="70"/>
      <c r="G117" s="10"/>
      <c r="H117" s="10"/>
      <c r="I117" s="10"/>
      <c r="J117" s="53"/>
      <c r="K117" s="10"/>
      <c r="L117" s="10"/>
      <c r="M117" s="10"/>
      <c r="N117" s="10"/>
      <c r="O117" s="10"/>
      <c r="P117" s="10"/>
      <c r="Q117" s="15"/>
      <c r="R117" s="10"/>
    </row>
    <row r="118" spans="1:32" ht="15.75" customHeight="1">
      <c r="A118" s="16">
        <v>1</v>
      </c>
      <c r="B118" s="16"/>
      <c r="C118" s="10"/>
      <c r="D118" s="10"/>
      <c r="E118" s="10"/>
      <c r="F118" s="41"/>
      <c r="G118" s="13"/>
      <c r="H118" s="10"/>
      <c r="I118" s="10"/>
      <c r="J118" s="41"/>
      <c r="K118" s="53"/>
      <c r="L118" s="10"/>
      <c r="M118" s="71"/>
      <c r="N118" s="71"/>
      <c r="O118" s="55"/>
      <c r="P118" s="16"/>
      <c r="Q118" s="55"/>
      <c r="R118" s="16"/>
      <c r="S118" s="11" t="s">
        <v>34</v>
      </c>
    </row>
    <row r="119" spans="1:32" ht="15.75" customHeight="1">
      <c r="A119" s="10">
        <v>2</v>
      </c>
      <c r="B119" s="10"/>
      <c r="C119" s="10"/>
      <c r="D119" s="10"/>
      <c r="E119" s="10"/>
      <c r="F119" s="10"/>
      <c r="G119" s="75"/>
      <c r="H119" s="10"/>
      <c r="I119" s="10"/>
      <c r="J119" s="41"/>
      <c r="K119" s="10"/>
      <c r="L119" s="10"/>
      <c r="M119" s="10"/>
      <c r="N119" s="115"/>
      <c r="O119" s="10"/>
      <c r="P119" s="10"/>
      <c r="Q119" s="15"/>
      <c r="R119" s="10"/>
    </row>
    <row r="120" spans="1:32" ht="15.75" customHeight="1">
      <c r="A120" s="29">
        <v>3</v>
      </c>
      <c r="B120" s="29"/>
      <c r="C120" s="10"/>
      <c r="D120" s="10"/>
      <c r="E120" s="10"/>
      <c r="F120" s="13"/>
      <c r="G120" s="10"/>
      <c r="H120" s="10"/>
      <c r="I120" s="29"/>
      <c r="J120" s="68"/>
      <c r="K120" s="29"/>
      <c r="L120" s="29"/>
      <c r="M120" s="29"/>
      <c r="N120" s="54"/>
      <c r="O120" s="10"/>
      <c r="P120" s="29"/>
      <c r="Q120" s="63"/>
      <c r="R120" s="10"/>
    </row>
    <row r="121" spans="1:32" ht="15.75" customHeight="1">
      <c r="A121" s="29">
        <v>4</v>
      </c>
      <c r="B121" s="29"/>
      <c r="C121" s="29"/>
      <c r="D121" s="29"/>
      <c r="E121" s="29"/>
      <c r="F121" s="68"/>
      <c r="G121" s="66"/>
      <c r="H121" s="29"/>
      <c r="I121" s="29"/>
      <c r="J121" s="68"/>
      <c r="K121" s="78"/>
      <c r="L121" s="29"/>
      <c r="M121" s="29"/>
      <c r="N121" s="30"/>
      <c r="O121" s="29"/>
      <c r="P121" s="29"/>
      <c r="Q121" s="63"/>
      <c r="R121" s="10"/>
    </row>
    <row r="122" spans="1:32" ht="15.75" customHeight="1">
      <c r="A122" s="29">
        <v>5</v>
      </c>
      <c r="B122" s="29"/>
      <c r="C122" s="29"/>
      <c r="D122" s="29"/>
      <c r="E122" s="29"/>
      <c r="F122" s="66"/>
      <c r="G122" s="66"/>
      <c r="H122" s="29"/>
      <c r="I122" s="29"/>
      <c r="J122" s="68"/>
      <c r="K122" s="29"/>
      <c r="L122" s="29"/>
      <c r="M122" s="29"/>
      <c r="N122" s="30"/>
      <c r="O122" s="29"/>
      <c r="P122" s="29"/>
      <c r="Q122" s="63"/>
      <c r="R122" s="10"/>
    </row>
    <row r="123" spans="1:32" ht="15.75" customHeight="1">
      <c r="A123" s="29">
        <v>6</v>
      </c>
      <c r="B123" s="29"/>
      <c r="C123" s="29"/>
      <c r="D123" s="29"/>
      <c r="E123" s="29"/>
      <c r="F123" s="29"/>
      <c r="G123" s="77"/>
      <c r="H123" s="29"/>
      <c r="I123" s="29"/>
      <c r="J123" s="74"/>
      <c r="K123" s="29"/>
      <c r="L123" s="29"/>
      <c r="M123" s="29"/>
      <c r="N123" s="54"/>
      <c r="O123" s="29"/>
      <c r="P123" s="29"/>
      <c r="Q123" s="63"/>
      <c r="R123" s="10"/>
    </row>
    <row r="124" spans="1:32" ht="15.75" customHeight="1">
      <c r="A124" s="29">
        <v>7</v>
      </c>
      <c r="B124" s="29"/>
      <c r="C124" s="29"/>
      <c r="D124" s="29"/>
      <c r="E124" s="29"/>
      <c r="F124" s="29"/>
      <c r="G124" s="77"/>
      <c r="H124" s="29"/>
      <c r="I124" s="29"/>
      <c r="J124" s="74"/>
      <c r="K124" s="29"/>
      <c r="L124" s="29"/>
      <c r="M124" s="29"/>
      <c r="N124" s="30"/>
      <c r="O124" s="29"/>
      <c r="P124" s="29"/>
      <c r="Q124" s="63"/>
      <c r="R124" s="29"/>
    </row>
    <row r="125" spans="1:32" ht="15.75" customHeight="1">
      <c r="A125" s="29">
        <v>8</v>
      </c>
      <c r="B125" s="29"/>
      <c r="C125" s="29"/>
      <c r="D125" s="29"/>
      <c r="E125" s="29"/>
      <c r="F125" s="29"/>
      <c r="G125" s="77"/>
      <c r="H125" s="29"/>
      <c r="I125" s="29"/>
      <c r="J125" s="74"/>
      <c r="K125" s="29"/>
      <c r="L125" s="29"/>
      <c r="M125" s="29"/>
      <c r="N125" s="30"/>
      <c r="O125" s="29"/>
      <c r="P125" s="29"/>
      <c r="Q125" s="63"/>
      <c r="R125" s="29"/>
    </row>
    <row r="126" spans="1:32" ht="15.75" customHeight="1">
      <c r="A126" s="29">
        <v>9</v>
      </c>
      <c r="B126" s="29"/>
      <c r="C126" s="29"/>
      <c r="D126" s="29"/>
      <c r="E126" s="29"/>
      <c r="F126" s="29"/>
      <c r="G126" s="77"/>
      <c r="H126" s="29"/>
      <c r="I126" s="29"/>
      <c r="J126" s="74"/>
      <c r="K126" s="29"/>
      <c r="L126" s="29"/>
      <c r="M126" s="29"/>
      <c r="N126" s="30"/>
      <c r="O126" s="29"/>
      <c r="P126" s="29"/>
      <c r="Q126" s="63"/>
      <c r="R126" s="29"/>
    </row>
    <row r="127" spans="1:32" ht="15.75" customHeight="1">
      <c r="A127" s="29">
        <v>10</v>
      </c>
      <c r="B127" s="29"/>
      <c r="C127" s="29"/>
      <c r="D127" s="29"/>
      <c r="E127" s="29"/>
      <c r="F127" s="29"/>
      <c r="G127" s="77"/>
      <c r="H127" s="29"/>
      <c r="I127" s="29"/>
      <c r="J127" s="74"/>
      <c r="K127" s="29"/>
      <c r="L127" s="29"/>
      <c r="M127" s="29"/>
      <c r="N127" s="30"/>
      <c r="O127" s="29"/>
      <c r="P127" s="29"/>
      <c r="Q127" s="63"/>
      <c r="R127" s="29"/>
    </row>
    <row r="128" spans="1:32" ht="15.75" customHeight="1">
      <c r="A128" s="29"/>
      <c r="B128" s="29"/>
      <c r="C128" s="29"/>
      <c r="D128" s="29"/>
      <c r="E128" s="29"/>
      <c r="F128" s="29"/>
      <c r="G128" s="77"/>
      <c r="H128" s="29"/>
      <c r="I128" s="29"/>
      <c r="J128" s="74"/>
      <c r="K128" s="29"/>
      <c r="L128" s="29"/>
      <c r="M128" s="29"/>
      <c r="N128" s="30"/>
      <c r="O128" s="29"/>
      <c r="P128" s="29"/>
      <c r="Q128" s="63"/>
      <c r="R128" s="29"/>
    </row>
    <row r="129" spans="1:32" ht="15.75" customHeight="1">
      <c r="A129" s="29"/>
      <c r="B129" s="29"/>
      <c r="C129" s="29"/>
      <c r="D129" s="29"/>
      <c r="E129" s="29"/>
      <c r="F129" s="68"/>
      <c r="G129" s="66"/>
      <c r="H129" s="29"/>
      <c r="I129" s="29"/>
      <c r="J129" s="68"/>
      <c r="K129" s="29"/>
      <c r="L129" s="29"/>
      <c r="M129" s="29"/>
      <c r="N129" s="30"/>
      <c r="O129" s="29"/>
      <c r="P129" s="29"/>
      <c r="Q129" s="63"/>
      <c r="R129" s="29"/>
    </row>
    <row r="130" spans="1:32" ht="15.75" customHeight="1">
      <c r="A130" s="29"/>
      <c r="B130" s="29"/>
      <c r="C130" s="29"/>
      <c r="D130" s="29"/>
      <c r="E130" s="29"/>
      <c r="F130" s="68"/>
      <c r="G130" s="66"/>
      <c r="H130" s="29"/>
      <c r="I130" s="29"/>
      <c r="J130" s="68"/>
      <c r="K130" s="29"/>
      <c r="L130" s="29"/>
      <c r="M130" s="29"/>
      <c r="N130" s="29"/>
      <c r="O130" s="29"/>
      <c r="P130" s="29"/>
      <c r="Q130" s="63"/>
      <c r="R130" s="29"/>
    </row>
    <row r="131" spans="1:32" ht="15.75" customHeight="1">
      <c r="A131" s="31"/>
      <c r="B131" s="33"/>
      <c r="C131" s="33">
        <f>SUM(C118:C123)</f>
        <v>0</v>
      </c>
      <c r="D131" s="33">
        <f>SUM(D121:D130)</f>
        <v>0</v>
      </c>
      <c r="E131" s="33">
        <f>SUM(E118:E123)</f>
        <v>0</v>
      </c>
      <c r="F131" s="35"/>
      <c r="G131" s="34">
        <f>SUM(G118:G130)</f>
        <v>0</v>
      </c>
      <c r="H131" s="33"/>
      <c r="I131" s="33">
        <f>SUM(I118:I123)</f>
        <v>0</v>
      </c>
      <c r="J131" s="35">
        <f>SUM(J118:J129)</f>
        <v>0</v>
      </c>
      <c r="K131" s="80">
        <f>SUM(K118:K130)</f>
        <v>0</v>
      </c>
      <c r="L131" s="33">
        <f>SUM(L118:L125)</f>
        <v>0</v>
      </c>
      <c r="M131" s="33">
        <f>SUM(M118:M123)</f>
        <v>0</v>
      </c>
      <c r="N131" s="33"/>
      <c r="O131" s="33">
        <f>SUM(O118:O129)</f>
        <v>0</v>
      </c>
      <c r="P131" s="38">
        <f>SUM(P118:P123)</f>
        <v>0</v>
      </c>
      <c r="Q131" s="39">
        <f>B115+O131-P120</f>
        <v>0</v>
      </c>
      <c r="R131" s="44">
        <f>SUM(R118:R123)</f>
        <v>0</v>
      </c>
    </row>
    <row r="132" spans="1:32" ht="15.75" customHeight="1">
      <c r="A132" s="317" t="s">
        <v>569</v>
      </c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9"/>
      <c r="P132" s="8"/>
      <c r="Q132" s="265"/>
      <c r="R132" s="10"/>
    </row>
    <row r="133" spans="1:32" ht="48" customHeight="1">
      <c r="A133" s="2" t="s">
        <v>1</v>
      </c>
      <c r="B133" s="3" t="s">
        <v>2</v>
      </c>
      <c r="C133" s="3" t="s">
        <v>3</v>
      </c>
      <c r="D133" s="3" t="s">
        <v>4</v>
      </c>
      <c r="E133" s="3" t="s">
        <v>108</v>
      </c>
      <c r="F133" s="4" t="s">
        <v>109</v>
      </c>
      <c r="G133" s="5" t="s">
        <v>5</v>
      </c>
      <c r="H133" s="6" t="s">
        <v>6</v>
      </c>
      <c r="I133" s="3" t="s">
        <v>7</v>
      </c>
      <c r="J133" s="3" t="s">
        <v>8</v>
      </c>
      <c r="K133" s="3" t="s">
        <v>8</v>
      </c>
      <c r="L133" s="3" t="s">
        <v>9</v>
      </c>
      <c r="M133" s="3" t="s">
        <v>10</v>
      </c>
      <c r="N133" s="3"/>
      <c r="O133" s="7" t="s">
        <v>11</v>
      </c>
      <c r="P133" s="8" t="s">
        <v>12</v>
      </c>
      <c r="Q133" s="40" t="s">
        <v>13</v>
      </c>
      <c r="R133" s="10" t="s">
        <v>14</v>
      </c>
    </row>
    <row r="134" spans="1:32" ht="21.75" hidden="1" customHeight="1">
      <c r="A134" s="10"/>
      <c r="B134" s="12">
        <v>23445</v>
      </c>
      <c r="C134" s="10"/>
      <c r="D134" s="10"/>
      <c r="E134" s="10"/>
      <c r="F134" s="10"/>
      <c r="G134" s="10"/>
      <c r="H134" s="10"/>
      <c r="I134" s="10"/>
      <c r="J134" s="14" t="s">
        <v>15</v>
      </c>
      <c r="K134" s="52"/>
      <c r="L134" s="10" t="s">
        <v>33</v>
      </c>
      <c r="M134" s="10"/>
      <c r="N134" s="320"/>
      <c r="O134" s="315"/>
      <c r="P134" s="315"/>
      <c r="Q134" s="315"/>
      <c r="R134" s="316"/>
    </row>
    <row r="135" spans="1:32" ht="15.75" hidden="1" customHeight="1">
      <c r="A135" s="29"/>
      <c r="B135" s="314" t="s">
        <v>102</v>
      </c>
      <c r="C135" s="315"/>
      <c r="D135" s="315"/>
      <c r="E135" s="315"/>
      <c r="F135" s="316"/>
      <c r="G135" s="10"/>
      <c r="H135" s="10"/>
      <c r="I135" s="10"/>
      <c r="J135" s="74"/>
      <c r="K135" s="10"/>
      <c r="L135" s="12"/>
      <c r="M135" s="12"/>
      <c r="N135" s="12"/>
      <c r="O135" s="10"/>
      <c r="P135" s="10"/>
      <c r="Q135" s="15"/>
      <c r="R135" s="10"/>
    </row>
    <row r="136" spans="1:32" ht="15.75" hidden="1" customHeight="1">
      <c r="A136" s="29"/>
      <c r="B136" s="70"/>
      <c r="C136" s="70"/>
      <c r="D136" s="83"/>
      <c r="E136" s="70"/>
      <c r="F136" s="84"/>
      <c r="G136" s="10"/>
      <c r="H136" s="10"/>
      <c r="I136" s="10"/>
      <c r="J136" s="74"/>
      <c r="K136" s="10"/>
      <c r="L136" s="12"/>
      <c r="M136" s="12"/>
      <c r="N136" s="85" t="s">
        <v>34</v>
      </c>
      <c r="O136" s="10"/>
      <c r="P136" s="10"/>
      <c r="Q136" s="15"/>
      <c r="R136" s="10"/>
    </row>
    <row r="137" spans="1:32" ht="15.75" hidden="1" customHeight="1">
      <c r="A137" s="10">
        <v>1</v>
      </c>
      <c r="B137" s="10" t="s">
        <v>103</v>
      </c>
      <c r="C137" s="10"/>
      <c r="D137" s="10"/>
      <c r="E137" s="10"/>
      <c r="F137" s="13"/>
      <c r="G137" s="75"/>
      <c r="H137" s="10"/>
      <c r="I137" s="10"/>
      <c r="J137" s="41"/>
      <c r="K137" s="10"/>
      <c r="L137" s="10"/>
      <c r="M137" s="10"/>
      <c r="N137" s="54"/>
      <c r="O137" s="10">
        <v>0</v>
      </c>
      <c r="P137" s="10">
        <v>30500</v>
      </c>
      <c r="Q137" s="10" t="s">
        <v>104</v>
      </c>
      <c r="R137" s="10"/>
    </row>
    <row r="138" spans="1:32" ht="15.75" customHeight="1">
      <c r="A138" s="10"/>
      <c r="B138" s="111"/>
      <c r="C138" s="10"/>
      <c r="D138" s="10"/>
      <c r="E138" s="10"/>
      <c r="F138" s="13"/>
      <c r="G138" s="75"/>
      <c r="H138" s="10"/>
      <c r="I138" s="10"/>
      <c r="J138" s="14" t="s">
        <v>15</v>
      </c>
      <c r="K138" s="53"/>
      <c r="L138" s="10" t="s">
        <v>33</v>
      </c>
      <c r="M138" s="10"/>
      <c r="N138" s="30"/>
      <c r="O138" s="10"/>
      <c r="P138" s="10"/>
      <c r="Q138" s="10"/>
      <c r="R138" s="10"/>
    </row>
    <row r="139" spans="1:32" ht="15.75" customHeight="1">
      <c r="A139" s="10"/>
      <c r="B139" s="314" t="s">
        <v>570</v>
      </c>
      <c r="C139" s="315"/>
      <c r="D139" s="315"/>
      <c r="E139" s="315"/>
      <c r="F139" s="316"/>
      <c r="G139" s="75"/>
      <c r="H139" s="10"/>
      <c r="I139" s="10"/>
      <c r="J139" s="41"/>
      <c r="K139" s="10"/>
      <c r="L139" s="30"/>
      <c r="M139" s="10"/>
      <c r="N139" s="30"/>
      <c r="O139" s="10"/>
      <c r="P139" s="10"/>
      <c r="Q139" s="10"/>
      <c r="R139" s="10"/>
    </row>
    <row r="140" spans="1:32" ht="15.75" customHeight="1">
      <c r="A140" s="10"/>
      <c r="B140" s="266"/>
      <c r="C140" s="113"/>
      <c r="D140" s="113"/>
      <c r="E140" s="113"/>
      <c r="F140" s="114"/>
      <c r="G140" s="75"/>
      <c r="H140" s="10"/>
      <c r="I140" s="10"/>
      <c r="J140" s="41"/>
      <c r="K140" s="10"/>
      <c r="L140" s="29"/>
      <c r="M140" s="10"/>
      <c r="N140" s="30"/>
      <c r="O140" s="10"/>
      <c r="P140" s="10"/>
      <c r="Q140" s="10"/>
      <c r="R140" s="10"/>
    </row>
    <row r="141" spans="1:32" ht="15.75" customHeight="1">
      <c r="A141" s="10">
        <v>1</v>
      </c>
      <c r="B141" s="29"/>
      <c r="C141" s="10"/>
      <c r="D141" s="10"/>
      <c r="E141" s="10"/>
      <c r="F141" s="13"/>
      <c r="G141" s="75"/>
      <c r="H141" s="10"/>
      <c r="I141" s="10"/>
      <c r="J141" s="41"/>
      <c r="K141" s="10"/>
      <c r="L141" s="29"/>
      <c r="M141" s="10"/>
      <c r="N141" s="30"/>
      <c r="O141" s="10"/>
      <c r="P141" s="10"/>
      <c r="Q141" s="10"/>
      <c r="R141" s="10"/>
    </row>
    <row r="142" spans="1:32" ht="15.75" customHeight="1">
      <c r="A142" s="16">
        <v>2</v>
      </c>
      <c r="B142" s="97"/>
      <c r="C142" s="16"/>
      <c r="D142" s="16"/>
      <c r="E142" s="16"/>
      <c r="F142" s="98"/>
      <c r="G142" s="99"/>
      <c r="H142" s="16"/>
      <c r="I142" s="16"/>
      <c r="J142" s="64"/>
      <c r="K142" s="127"/>
      <c r="L142" s="97"/>
      <c r="M142" s="16"/>
      <c r="N142" s="124"/>
      <c r="O142" s="16"/>
      <c r="P142" s="16"/>
      <c r="Q142" s="16"/>
      <c r="R142" s="16"/>
      <c r="S142" s="16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>
      <c r="A143" s="10">
        <v>3</v>
      </c>
      <c r="B143" s="29"/>
      <c r="C143" s="10"/>
      <c r="D143" s="10"/>
      <c r="E143" s="10"/>
      <c r="F143" s="13"/>
      <c r="G143" s="75"/>
      <c r="H143" s="10"/>
      <c r="I143" s="29"/>
      <c r="J143" s="68"/>
      <c r="K143" s="29"/>
      <c r="L143" s="29"/>
      <c r="M143" s="10"/>
      <c r="N143" s="54"/>
      <c r="O143" s="10"/>
      <c r="P143" s="10"/>
      <c r="Q143" s="10"/>
      <c r="R143" s="10"/>
    </row>
    <row r="144" spans="1:32" ht="15.75" customHeight="1">
      <c r="A144" s="29">
        <v>4</v>
      </c>
      <c r="B144" s="29"/>
      <c r="C144" s="29"/>
      <c r="D144" s="29"/>
      <c r="E144" s="29"/>
      <c r="F144" s="66"/>
      <c r="G144" s="77"/>
      <c r="H144" s="29"/>
      <c r="I144" s="29"/>
      <c r="J144" s="68"/>
      <c r="K144" s="29"/>
      <c r="L144" s="29"/>
      <c r="M144" s="29"/>
      <c r="N144" s="30"/>
      <c r="O144" s="29"/>
      <c r="P144" s="10"/>
      <c r="Q144" s="10"/>
      <c r="R144" s="10"/>
    </row>
    <row r="145" spans="1:18" ht="15.75" customHeight="1">
      <c r="A145" s="29">
        <v>5</v>
      </c>
      <c r="B145" s="29"/>
      <c r="C145" s="29"/>
      <c r="D145" s="29"/>
      <c r="E145" s="29"/>
      <c r="F145" s="68"/>
      <c r="G145" s="77"/>
      <c r="H145" s="29"/>
      <c r="I145" s="29"/>
      <c r="J145" s="68"/>
      <c r="K145" s="78"/>
      <c r="L145" s="90"/>
      <c r="M145" s="29"/>
      <c r="N145" s="30"/>
      <c r="O145" s="90"/>
      <c r="P145" s="10"/>
      <c r="Q145" s="10"/>
      <c r="R145" s="10"/>
    </row>
    <row r="146" spans="1:18" ht="15.75" customHeight="1">
      <c r="A146" s="29">
        <v>6</v>
      </c>
      <c r="B146" s="10"/>
      <c r="C146" s="10"/>
      <c r="D146" s="29"/>
      <c r="E146" s="29"/>
      <c r="F146" s="29"/>
      <c r="G146" s="77"/>
      <c r="H146" s="29"/>
      <c r="I146" s="29"/>
      <c r="J146" s="68"/>
      <c r="K146" s="78"/>
      <c r="L146" s="24"/>
      <c r="M146" s="10"/>
      <c r="N146" s="54"/>
      <c r="O146" s="24"/>
      <c r="P146" s="10"/>
      <c r="Q146" s="10"/>
      <c r="R146" s="10"/>
    </row>
    <row r="147" spans="1:18" ht="15.75" customHeight="1">
      <c r="A147" s="29">
        <v>7</v>
      </c>
      <c r="B147" s="10"/>
      <c r="C147" s="16"/>
      <c r="D147" s="16"/>
      <c r="E147" s="16"/>
      <c r="F147" s="16"/>
      <c r="G147" s="99"/>
      <c r="H147" s="16"/>
      <c r="I147" s="16"/>
      <c r="J147" s="64"/>
      <c r="K147" s="127"/>
      <c r="L147" s="16"/>
      <c r="M147" s="10"/>
      <c r="N147" s="30"/>
      <c r="O147" s="24"/>
      <c r="P147" s="10"/>
      <c r="Q147" s="10"/>
      <c r="R147" s="10"/>
    </row>
    <row r="148" spans="1:18" ht="15.75" customHeight="1">
      <c r="A148" s="29">
        <v>8</v>
      </c>
      <c r="B148" s="29"/>
      <c r="C148" s="29"/>
      <c r="D148" s="29"/>
      <c r="E148" s="29"/>
      <c r="F148" s="66"/>
      <c r="G148" s="77"/>
      <c r="H148" s="29"/>
      <c r="I148" s="29"/>
      <c r="J148" s="68"/>
      <c r="K148" s="79"/>
      <c r="L148" s="29"/>
      <c r="M148" s="29"/>
      <c r="N148" s="30"/>
      <c r="O148" s="90"/>
      <c r="P148" s="29"/>
      <c r="Q148" s="29"/>
      <c r="R148" s="10"/>
    </row>
    <row r="149" spans="1:18" ht="15.75" customHeight="1">
      <c r="A149" s="29">
        <v>9</v>
      </c>
      <c r="B149" s="29"/>
      <c r="C149" s="29"/>
      <c r="D149" s="29"/>
      <c r="E149" s="29"/>
      <c r="F149" s="66"/>
      <c r="G149" s="77"/>
      <c r="H149" s="29"/>
      <c r="I149" s="29"/>
      <c r="J149" s="68"/>
      <c r="K149" s="79"/>
      <c r="L149" s="29"/>
      <c r="M149" s="29"/>
      <c r="N149" s="30"/>
      <c r="O149" s="90"/>
      <c r="P149" s="29"/>
      <c r="Q149" s="29"/>
      <c r="R149" s="10"/>
    </row>
    <row r="150" spans="1:18" ht="15.75" customHeight="1">
      <c r="A150" s="29">
        <v>10</v>
      </c>
      <c r="B150" s="29"/>
      <c r="C150" s="29"/>
      <c r="D150" s="29"/>
      <c r="E150" s="29"/>
      <c r="F150" s="66"/>
      <c r="G150" s="77"/>
      <c r="H150" s="29"/>
      <c r="I150" s="29"/>
      <c r="J150" s="68"/>
      <c r="K150" s="79"/>
      <c r="L150" s="29"/>
      <c r="M150" s="29"/>
      <c r="N150" s="30"/>
      <c r="O150" s="90"/>
      <c r="P150" s="29"/>
      <c r="Q150" s="29"/>
      <c r="R150" s="10"/>
    </row>
    <row r="151" spans="1:18" ht="15.75" customHeight="1">
      <c r="A151" s="29"/>
      <c r="B151" s="29"/>
      <c r="C151" s="29"/>
      <c r="D151" s="29"/>
      <c r="E151" s="29"/>
      <c r="F151" s="66"/>
      <c r="G151" s="77"/>
      <c r="H151" s="29"/>
      <c r="I151" s="29"/>
      <c r="J151" s="68"/>
      <c r="K151" s="79"/>
      <c r="L151" s="29"/>
      <c r="M151" s="29"/>
      <c r="N151" s="30"/>
      <c r="O151" s="90"/>
      <c r="P151" s="29"/>
      <c r="Q151" s="29"/>
      <c r="R151" s="10"/>
    </row>
    <row r="152" spans="1:18" ht="15.75" customHeight="1">
      <c r="A152" s="29"/>
      <c r="B152" s="29"/>
      <c r="C152" s="29"/>
      <c r="D152" s="29"/>
      <c r="E152" s="29"/>
      <c r="F152" s="66"/>
      <c r="G152" s="77"/>
      <c r="H152" s="29"/>
      <c r="I152" s="29"/>
      <c r="J152" s="68"/>
      <c r="K152" s="79"/>
      <c r="L152" s="29"/>
      <c r="M152" s="29"/>
      <c r="N152" s="30"/>
      <c r="O152" s="90"/>
      <c r="P152" s="29"/>
      <c r="Q152" s="29"/>
      <c r="R152" s="146"/>
    </row>
    <row r="153" spans="1:18" ht="15.75" customHeight="1">
      <c r="A153" s="2"/>
      <c r="B153" s="3"/>
      <c r="C153" s="3">
        <f>SUM(C137:C152)</f>
        <v>0</v>
      </c>
      <c r="D153" s="201">
        <f>SUM(D136:D152)</f>
        <v>0</v>
      </c>
      <c r="E153" s="202">
        <f t="shared" ref="E153:G153" si="15">SUM(E137:E152)</f>
        <v>0</v>
      </c>
      <c r="F153" s="5">
        <f t="shared" si="15"/>
        <v>0</v>
      </c>
      <c r="G153" s="245">
        <f t="shared" si="15"/>
        <v>0</v>
      </c>
      <c r="H153" s="3"/>
      <c r="I153" s="3">
        <f t="shared" ref="I153:M153" si="16">SUM(I137:I152)</f>
        <v>0</v>
      </c>
      <c r="J153" s="204">
        <f t="shared" si="16"/>
        <v>0</v>
      </c>
      <c r="K153" s="205">
        <f t="shared" si="16"/>
        <v>0</v>
      </c>
      <c r="L153" s="3">
        <f t="shared" si="16"/>
        <v>0</v>
      </c>
      <c r="M153" s="3">
        <f t="shared" si="16"/>
        <v>0</v>
      </c>
      <c r="N153" s="3"/>
      <c r="O153" s="202">
        <f>SUM(O137:O152)</f>
        <v>0</v>
      </c>
      <c r="P153" s="8">
        <f>SUM(P141:P152)</f>
        <v>0</v>
      </c>
      <c r="Q153" s="206">
        <f>B138-P153+O153</f>
        <v>0</v>
      </c>
      <c r="R153" s="207"/>
    </row>
    <row r="154" spans="1:18" ht="15.75" customHeight="1">
      <c r="A154" s="29"/>
      <c r="B154" s="111"/>
      <c r="C154" s="29"/>
      <c r="D154" s="29"/>
      <c r="E154" s="74"/>
      <c r="F154" s="29"/>
      <c r="G154" s="74"/>
      <c r="H154" s="29"/>
      <c r="I154" s="29"/>
      <c r="J154" s="74"/>
      <c r="K154" s="14"/>
      <c r="L154" s="10"/>
      <c r="M154" s="30"/>
      <c r="N154" s="29"/>
      <c r="O154" s="29"/>
      <c r="P154" s="29"/>
      <c r="Q154" s="29"/>
      <c r="R154" s="67"/>
    </row>
    <row r="155" spans="1:18" ht="15.75" customHeight="1">
      <c r="A155" s="10"/>
      <c r="B155" s="314" t="s">
        <v>33</v>
      </c>
      <c r="C155" s="315"/>
      <c r="D155" s="315"/>
      <c r="E155" s="315"/>
      <c r="F155" s="316"/>
      <c r="G155" s="13"/>
      <c r="H155" s="10"/>
      <c r="I155" s="10"/>
      <c r="J155" s="19"/>
      <c r="K155" s="41"/>
      <c r="L155" s="10"/>
      <c r="M155" s="54"/>
      <c r="N155" s="10"/>
      <c r="O155" s="10"/>
      <c r="P155" s="10"/>
      <c r="Q155" s="15"/>
      <c r="R155" s="10"/>
    </row>
    <row r="156" spans="1:18" ht="15.75" customHeight="1">
      <c r="A156" s="10">
        <v>1</v>
      </c>
      <c r="B156" s="10"/>
      <c r="C156" s="10"/>
      <c r="D156" s="10"/>
      <c r="E156" s="10"/>
      <c r="F156" s="13"/>
      <c r="G156" s="66"/>
      <c r="H156" s="29"/>
      <c r="I156" s="29"/>
      <c r="J156" s="74"/>
      <c r="K156" s="74"/>
      <c r="L156" s="29"/>
      <c r="M156" s="30"/>
      <c r="N156" s="29"/>
      <c r="O156" s="29"/>
      <c r="P156" s="29"/>
      <c r="Q156" s="63"/>
      <c r="R156" s="10"/>
    </row>
    <row r="157" spans="1:18" ht="15.75" customHeight="1">
      <c r="A157" s="16">
        <v>2</v>
      </c>
      <c r="B157" s="97"/>
      <c r="C157" s="16"/>
      <c r="D157" s="16"/>
      <c r="E157" s="16"/>
      <c r="F157" s="98"/>
      <c r="G157" s="66"/>
      <c r="H157" s="29"/>
      <c r="I157" s="29"/>
      <c r="J157" s="74"/>
      <c r="K157" s="74"/>
      <c r="L157" s="29"/>
      <c r="M157" s="30"/>
      <c r="N157" s="29"/>
      <c r="O157" s="29"/>
      <c r="P157" s="29"/>
      <c r="Q157" s="63"/>
      <c r="R157" s="10"/>
    </row>
    <row r="158" spans="1:18" ht="15.75" customHeight="1">
      <c r="A158" s="10">
        <v>3</v>
      </c>
      <c r="B158" s="10"/>
      <c r="C158" s="16"/>
      <c r="D158" s="10"/>
      <c r="E158" s="10"/>
      <c r="F158" s="10"/>
      <c r="G158" s="66"/>
      <c r="H158" s="29"/>
      <c r="I158" s="29"/>
      <c r="J158" s="74"/>
      <c r="K158" s="74"/>
      <c r="L158" s="29"/>
      <c r="M158" s="30"/>
      <c r="N158" s="29"/>
      <c r="O158" s="29"/>
      <c r="P158" s="29"/>
      <c r="Q158" s="63"/>
      <c r="R158" s="10"/>
    </row>
    <row r="159" spans="1:18" ht="15.75" customHeight="1">
      <c r="A159" s="29">
        <v>4</v>
      </c>
      <c r="B159" s="29"/>
      <c r="C159" s="10"/>
      <c r="D159" s="10"/>
      <c r="E159" s="10"/>
      <c r="F159" s="13"/>
      <c r="G159" s="66"/>
      <c r="H159" s="29"/>
      <c r="I159" s="29"/>
      <c r="J159" s="74"/>
      <c r="K159" s="74"/>
      <c r="L159" s="29"/>
      <c r="M159" s="30"/>
      <c r="N159" s="29"/>
      <c r="O159" s="29"/>
      <c r="P159" s="29"/>
      <c r="Q159" s="63"/>
      <c r="R159" s="10"/>
    </row>
    <row r="160" spans="1:18" ht="15.75" customHeight="1">
      <c r="A160" s="29"/>
      <c r="B160" s="10"/>
      <c r="C160" s="10"/>
      <c r="D160" s="29"/>
      <c r="E160" s="29"/>
      <c r="F160" s="29"/>
      <c r="G160" s="66"/>
      <c r="H160" s="29"/>
      <c r="I160" s="29"/>
      <c r="J160" s="74"/>
      <c r="K160" s="74"/>
      <c r="L160" s="29"/>
      <c r="M160" s="30"/>
      <c r="N160" s="29"/>
      <c r="O160" s="29"/>
      <c r="P160" s="29"/>
      <c r="Q160" s="63"/>
      <c r="R160" s="10"/>
    </row>
    <row r="161" spans="1:18" ht="15.75" customHeight="1">
      <c r="A161" s="29"/>
      <c r="B161" s="10"/>
      <c r="C161" s="16"/>
      <c r="D161" s="16"/>
      <c r="E161" s="16"/>
      <c r="F161" s="16"/>
      <c r="G161" s="66"/>
      <c r="H161" s="29"/>
      <c r="I161" s="29"/>
      <c r="J161" s="74"/>
      <c r="K161" s="79"/>
      <c r="L161" s="29"/>
      <c r="M161" s="30"/>
      <c r="N161" s="30"/>
      <c r="O161" s="29"/>
      <c r="P161" s="29"/>
      <c r="Q161" s="63"/>
      <c r="R161" s="10"/>
    </row>
    <row r="162" spans="1:18" ht="15.75" customHeight="1">
      <c r="A162" s="33"/>
      <c r="B162" s="33"/>
      <c r="C162" s="33"/>
      <c r="D162" s="33"/>
      <c r="E162" s="33">
        <f>SUM(E156:E161)</f>
        <v>0</v>
      </c>
      <c r="F162" s="33"/>
      <c r="G162" s="34"/>
      <c r="H162" s="33"/>
      <c r="I162" s="33">
        <f>SUM(I156:I161)</f>
        <v>0</v>
      </c>
      <c r="J162" s="100">
        <f>SUM(J161)</f>
        <v>0</v>
      </c>
      <c r="K162" s="100"/>
      <c r="L162" s="33">
        <f>SUM(L156:L161)</f>
        <v>0</v>
      </c>
      <c r="M162" s="33"/>
      <c r="N162" s="33"/>
      <c r="O162" s="33">
        <f t="shared" ref="O162:P162" si="17">SUM(O156:O161)</f>
        <v>0</v>
      </c>
      <c r="P162" s="33">
        <f t="shared" si="17"/>
        <v>0</v>
      </c>
      <c r="Q162" s="51">
        <f>B154-P162+O162</f>
        <v>0</v>
      </c>
      <c r="R162" s="10"/>
    </row>
    <row r="163" spans="1:18" ht="15.75" customHeight="1">
      <c r="A163" s="317" t="s">
        <v>569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9"/>
      <c r="P163" s="33"/>
      <c r="Q163" s="72"/>
      <c r="R163" s="73"/>
    </row>
    <row r="164" spans="1:18" ht="15.75" customHeight="1">
      <c r="A164" s="2" t="s">
        <v>1</v>
      </c>
      <c r="B164" s="3" t="s">
        <v>2</v>
      </c>
      <c r="C164" s="3" t="s">
        <v>3</v>
      </c>
      <c r="D164" s="3" t="s">
        <v>4</v>
      </c>
      <c r="E164" s="3" t="s">
        <v>108</v>
      </c>
      <c r="F164" s="4" t="s">
        <v>109</v>
      </c>
      <c r="G164" s="5" t="s">
        <v>5</v>
      </c>
      <c r="H164" s="6" t="s">
        <v>6</v>
      </c>
      <c r="I164" s="3" t="s">
        <v>7</v>
      </c>
      <c r="J164" s="3" t="s">
        <v>8</v>
      </c>
      <c r="K164" s="3" t="s">
        <v>8</v>
      </c>
      <c r="L164" s="3" t="s">
        <v>9</v>
      </c>
      <c r="M164" s="3" t="s">
        <v>10</v>
      </c>
      <c r="N164" s="3"/>
      <c r="O164" s="7" t="s">
        <v>11</v>
      </c>
      <c r="P164" s="8" t="s">
        <v>12</v>
      </c>
      <c r="Q164" s="40" t="s">
        <v>13</v>
      </c>
      <c r="R164" s="10" t="s">
        <v>14</v>
      </c>
    </row>
    <row r="165" spans="1:18" ht="15.75" customHeight="1">
      <c r="A165" s="10"/>
      <c r="B165" s="12"/>
      <c r="C165" s="10"/>
      <c r="D165" s="10"/>
      <c r="E165" s="10"/>
      <c r="F165" s="10"/>
      <c r="G165" s="10"/>
      <c r="H165" s="10"/>
      <c r="I165" s="10"/>
      <c r="J165" s="14" t="s">
        <v>15</v>
      </c>
      <c r="K165" s="53"/>
      <c r="L165" s="10" t="s">
        <v>33</v>
      </c>
      <c r="M165" s="10"/>
      <c r="N165" s="320"/>
      <c r="O165" s="315"/>
      <c r="P165" s="315"/>
      <c r="Q165" s="315"/>
      <c r="R165" s="316"/>
    </row>
    <row r="166" spans="1:18" ht="15.75" customHeight="1">
      <c r="A166" s="10"/>
      <c r="B166" s="314" t="s">
        <v>102</v>
      </c>
      <c r="C166" s="315"/>
      <c r="D166" s="315"/>
      <c r="E166" s="315"/>
      <c r="F166" s="316"/>
      <c r="G166" s="10"/>
      <c r="H166" s="10"/>
      <c r="I166" s="10"/>
      <c r="J166" s="41"/>
      <c r="K166" s="10"/>
      <c r="L166" s="12"/>
      <c r="M166" s="12"/>
      <c r="N166" s="12"/>
      <c r="O166" s="10"/>
      <c r="P166" s="10"/>
      <c r="Q166" s="15"/>
      <c r="R166" s="10"/>
    </row>
    <row r="167" spans="1:18" ht="15.75" customHeight="1">
      <c r="A167" s="10"/>
      <c r="B167" s="70"/>
      <c r="C167" s="70"/>
      <c r="D167" s="70"/>
      <c r="E167" s="70"/>
      <c r="F167" s="70"/>
      <c r="G167" s="10"/>
      <c r="H167" s="10"/>
      <c r="I167" s="10"/>
      <c r="J167" s="41"/>
      <c r="K167" s="10"/>
      <c r="L167" s="12"/>
      <c r="M167" s="12"/>
      <c r="N167" s="12"/>
      <c r="O167" s="10"/>
      <c r="P167" s="10"/>
      <c r="Q167" s="15"/>
      <c r="R167" s="10"/>
    </row>
    <row r="168" spans="1:18" ht="15.75" customHeight="1">
      <c r="A168" s="10">
        <v>1</v>
      </c>
      <c r="B168" s="16"/>
      <c r="C168" s="10"/>
      <c r="D168" s="10"/>
      <c r="E168" s="10"/>
      <c r="F168" s="41"/>
      <c r="G168" s="13"/>
      <c r="H168" s="10"/>
      <c r="I168" s="10"/>
      <c r="J168" s="41"/>
      <c r="K168" s="53"/>
      <c r="L168" s="10"/>
      <c r="M168" s="71"/>
      <c r="N168" s="71"/>
      <c r="O168" s="55"/>
      <c r="P168" s="10"/>
      <c r="Q168" s="15"/>
      <c r="R168" s="10"/>
    </row>
    <row r="169" spans="1:18" ht="15.75" customHeight="1">
      <c r="A169" s="16">
        <v>2</v>
      </c>
      <c r="B169" s="10"/>
      <c r="C169" s="10"/>
      <c r="D169" s="10"/>
      <c r="E169" s="10"/>
      <c r="F169" s="41"/>
      <c r="G169" s="13"/>
      <c r="H169" s="10"/>
      <c r="I169" s="10"/>
      <c r="J169" s="41"/>
      <c r="K169" s="10"/>
      <c r="L169" s="10"/>
      <c r="M169" s="10"/>
      <c r="N169" s="121"/>
      <c r="O169" s="10"/>
      <c r="P169" s="16"/>
      <c r="Q169" s="55"/>
      <c r="R169" s="16"/>
    </row>
    <row r="170" spans="1:18" ht="15.75" customHeight="1">
      <c r="A170" s="10">
        <v>3</v>
      </c>
      <c r="B170" s="29"/>
      <c r="C170" s="10"/>
      <c r="D170" s="10"/>
      <c r="E170" s="10"/>
      <c r="F170" s="13"/>
      <c r="G170" s="10"/>
      <c r="H170" s="10"/>
      <c r="I170" s="29"/>
      <c r="J170" s="68"/>
      <c r="K170" s="29"/>
      <c r="L170" s="29"/>
      <c r="M170" s="29"/>
      <c r="N170" s="54"/>
      <c r="O170" s="10"/>
      <c r="P170" s="10"/>
      <c r="Q170" s="15"/>
      <c r="R170" s="10"/>
    </row>
    <row r="171" spans="1:18" ht="15.75" customHeight="1">
      <c r="A171" s="10">
        <v>4</v>
      </c>
      <c r="B171" s="10"/>
      <c r="C171" s="29"/>
      <c r="D171" s="29"/>
      <c r="E171" s="29"/>
      <c r="F171" s="66"/>
      <c r="G171" s="66"/>
      <c r="H171" s="29"/>
      <c r="I171" s="29"/>
      <c r="J171" s="68"/>
      <c r="K171" s="78"/>
      <c r="L171" s="29"/>
      <c r="M171" s="10"/>
      <c r="N171" s="54"/>
      <c r="O171" s="24"/>
      <c r="P171" s="10"/>
      <c r="Q171" s="15"/>
      <c r="R171" s="10"/>
    </row>
    <row r="172" spans="1:18" ht="15.75" customHeight="1">
      <c r="A172" s="29">
        <v>5</v>
      </c>
      <c r="B172" s="10"/>
      <c r="C172" s="29"/>
      <c r="D172" s="29"/>
      <c r="E172" s="29"/>
      <c r="F172" s="66"/>
      <c r="G172" s="66"/>
      <c r="H172" s="29"/>
      <c r="I172" s="29"/>
      <c r="J172" s="68"/>
      <c r="K172" s="78"/>
      <c r="L172" s="29"/>
      <c r="M172" s="29"/>
      <c r="N172" s="30"/>
      <c r="O172" s="90"/>
      <c r="P172" s="10"/>
      <c r="Q172" s="15"/>
      <c r="R172" s="10"/>
    </row>
    <row r="173" spans="1:18" ht="15.75" customHeight="1">
      <c r="A173" s="29">
        <v>6</v>
      </c>
      <c r="B173" s="10"/>
      <c r="C173" s="29"/>
      <c r="D173" s="29"/>
      <c r="E173" s="29"/>
      <c r="F173" s="66"/>
      <c r="G173" s="66"/>
      <c r="H173" s="29"/>
      <c r="I173" s="29"/>
      <c r="J173" s="68"/>
      <c r="K173" s="78"/>
      <c r="L173" s="29"/>
      <c r="M173" s="29"/>
      <c r="N173" s="30"/>
      <c r="O173" s="90"/>
      <c r="P173" s="10"/>
      <c r="Q173" s="15"/>
      <c r="R173" s="10"/>
    </row>
    <row r="174" spans="1:18" ht="15.75" customHeight="1">
      <c r="A174" s="29">
        <v>7</v>
      </c>
      <c r="B174" s="10"/>
      <c r="C174" s="29"/>
      <c r="D174" s="29"/>
      <c r="E174" s="29"/>
      <c r="F174" s="66"/>
      <c r="G174" s="66"/>
      <c r="H174" s="29"/>
      <c r="I174" s="29"/>
      <c r="J174" s="68"/>
      <c r="K174" s="78"/>
      <c r="L174" s="29"/>
      <c r="M174" s="29"/>
      <c r="N174" s="30"/>
      <c r="O174" s="90"/>
      <c r="P174" s="10"/>
      <c r="Q174" s="15"/>
      <c r="R174" s="10"/>
    </row>
    <row r="175" spans="1:18" ht="15.75" customHeight="1">
      <c r="A175" s="29"/>
      <c r="B175" s="10"/>
      <c r="C175" s="29"/>
      <c r="D175" s="29"/>
      <c r="E175" s="29"/>
      <c r="F175" s="66"/>
      <c r="G175" s="66"/>
      <c r="H175" s="29"/>
      <c r="I175" s="29"/>
      <c r="J175" s="68"/>
      <c r="K175" s="78"/>
      <c r="L175" s="29"/>
      <c r="M175" s="29"/>
      <c r="N175" s="30"/>
      <c r="O175" s="90"/>
      <c r="P175" s="10"/>
      <c r="Q175" s="15"/>
      <c r="R175" s="10"/>
    </row>
    <row r="176" spans="1:18" ht="15.75" customHeight="1">
      <c r="A176" s="29">
        <v>5</v>
      </c>
      <c r="B176" s="10"/>
      <c r="C176" s="24"/>
      <c r="D176" s="24"/>
      <c r="E176" s="10"/>
      <c r="F176" s="13"/>
      <c r="G176" s="13"/>
      <c r="H176" s="10"/>
      <c r="I176" s="10"/>
      <c r="J176" s="68"/>
      <c r="K176" s="29"/>
      <c r="L176" s="29"/>
      <c r="M176" s="29"/>
      <c r="N176" s="30"/>
      <c r="O176" s="29"/>
      <c r="P176" s="10"/>
      <c r="Q176" s="15"/>
      <c r="R176" s="10"/>
    </row>
    <row r="177" spans="1:18" ht="15.75" customHeight="1">
      <c r="A177" s="29"/>
      <c r="B177" s="29"/>
      <c r="C177" s="90"/>
      <c r="D177" s="90"/>
      <c r="E177" s="29"/>
      <c r="F177" s="66"/>
      <c r="G177" s="66"/>
      <c r="H177" s="29"/>
      <c r="I177" s="29"/>
      <c r="J177" s="68"/>
      <c r="K177" s="29"/>
      <c r="L177" s="90"/>
      <c r="M177" s="29"/>
      <c r="N177" s="30"/>
      <c r="O177" s="90"/>
      <c r="P177" s="29"/>
      <c r="Q177" s="63"/>
      <c r="R177" s="29"/>
    </row>
    <row r="178" spans="1:18" ht="15.75" customHeight="1">
      <c r="A178" s="31"/>
      <c r="B178" s="33"/>
      <c r="C178" s="48">
        <f>SUM(C169:C177)</f>
        <v>0</v>
      </c>
      <c r="D178" s="48">
        <f t="shared" ref="D178:G178" si="18">SUM(D168:D177)</f>
        <v>0</v>
      </c>
      <c r="E178" s="33">
        <f t="shared" si="18"/>
        <v>0</v>
      </c>
      <c r="F178" s="34">
        <f t="shared" si="18"/>
        <v>0</v>
      </c>
      <c r="G178" s="34">
        <f t="shared" si="18"/>
        <v>0</v>
      </c>
      <c r="H178" s="33"/>
      <c r="I178" s="33">
        <f t="shared" ref="I178:L178" si="19">SUM(I168:I177)</f>
        <v>0</v>
      </c>
      <c r="J178" s="35">
        <f t="shared" si="19"/>
        <v>0</v>
      </c>
      <c r="K178" s="80">
        <f t="shared" si="19"/>
        <v>0</v>
      </c>
      <c r="L178" s="48">
        <f t="shared" si="19"/>
        <v>0</v>
      </c>
      <c r="M178" s="33"/>
      <c r="N178" s="37"/>
      <c r="O178" s="48">
        <f>SUM(O167:O177)</f>
        <v>0</v>
      </c>
      <c r="P178" s="33">
        <f>SUM(P168:P177)</f>
        <v>0</v>
      </c>
      <c r="Q178" s="51">
        <f>B165-P178+O178</f>
        <v>0</v>
      </c>
      <c r="R178" s="81"/>
    </row>
    <row r="179" spans="1:18" ht="15.75" customHeight="1">
      <c r="A179" s="317" t="s">
        <v>569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9"/>
      <c r="P179" s="33"/>
      <c r="Q179" s="91"/>
    </row>
    <row r="180" spans="1:18" ht="15.75" customHeight="1">
      <c r="A180" s="2" t="s">
        <v>1</v>
      </c>
      <c r="B180" s="3" t="s">
        <v>2</v>
      </c>
      <c r="C180" s="3" t="s">
        <v>3</v>
      </c>
      <c r="D180" s="3" t="s">
        <v>4</v>
      </c>
      <c r="E180" s="3" t="s">
        <v>108</v>
      </c>
      <c r="F180" s="4" t="s">
        <v>109</v>
      </c>
      <c r="G180" s="5" t="s">
        <v>5</v>
      </c>
      <c r="H180" s="6" t="s">
        <v>6</v>
      </c>
      <c r="I180" s="3" t="s">
        <v>7</v>
      </c>
      <c r="J180" s="3" t="s">
        <v>8</v>
      </c>
      <c r="K180" s="3" t="s">
        <v>8</v>
      </c>
      <c r="L180" s="3" t="s">
        <v>9</v>
      </c>
      <c r="M180" s="3" t="s">
        <v>10</v>
      </c>
      <c r="N180" s="3"/>
      <c r="O180" s="7" t="s">
        <v>11</v>
      </c>
      <c r="P180" s="8" t="s">
        <v>12</v>
      </c>
      <c r="Q180" s="9" t="s">
        <v>13</v>
      </c>
    </row>
    <row r="181" spans="1:18" ht="15.75" customHeight="1">
      <c r="A181" s="10"/>
      <c r="B181" s="12"/>
      <c r="C181" s="10"/>
      <c r="D181" s="10"/>
      <c r="E181" s="10"/>
      <c r="F181" s="10"/>
      <c r="G181" s="10"/>
      <c r="H181" s="10"/>
      <c r="I181" s="10"/>
      <c r="J181" s="14" t="s">
        <v>15</v>
      </c>
      <c r="K181" s="10"/>
      <c r="L181" s="10" t="s">
        <v>33</v>
      </c>
      <c r="M181" s="10"/>
      <c r="N181" s="10"/>
      <c r="O181" s="10"/>
      <c r="P181" s="10"/>
      <c r="Q181" s="15"/>
      <c r="R181" s="10"/>
    </row>
    <row r="182" spans="1:18" ht="15.75" customHeight="1">
      <c r="A182" s="10"/>
      <c r="B182" s="314" t="s">
        <v>102</v>
      </c>
      <c r="C182" s="315"/>
      <c r="D182" s="315"/>
      <c r="E182" s="315"/>
      <c r="F182" s="316"/>
      <c r="G182" s="10"/>
      <c r="H182" s="10"/>
      <c r="I182" s="10"/>
      <c r="J182" s="41"/>
      <c r="K182" s="10"/>
      <c r="L182" s="10"/>
      <c r="M182" s="10"/>
      <c r="N182" s="10"/>
      <c r="O182" s="10"/>
      <c r="P182" s="10"/>
      <c r="Q182" s="15"/>
      <c r="R182" s="10"/>
    </row>
    <row r="183" spans="1:18" ht="15.75" customHeight="1">
      <c r="A183" s="29"/>
      <c r="B183" s="70"/>
      <c r="C183" s="70"/>
      <c r="D183" s="70"/>
      <c r="E183" s="70"/>
      <c r="F183" s="70"/>
      <c r="G183" s="10"/>
      <c r="H183" s="10"/>
      <c r="I183" s="10"/>
      <c r="J183" s="41"/>
      <c r="K183" s="10"/>
      <c r="L183" s="10"/>
      <c r="M183" s="10"/>
      <c r="N183" s="10"/>
      <c r="O183" s="10"/>
      <c r="P183" s="10"/>
      <c r="Q183" s="15"/>
      <c r="R183" s="10"/>
    </row>
    <row r="184" spans="1:18" ht="15.75" customHeight="1">
      <c r="A184" s="29">
        <v>1</v>
      </c>
      <c r="B184" s="10"/>
      <c r="C184" s="16"/>
      <c r="D184" s="16"/>
      <c r="E184" s="16"/>
      <c r="F184" s="98"/>
      <c r="G184" s="99"/>
      <c r="H184" s="16"/>
      <c r="I184" s="16"/>
      <c r="J184" s="64"/>
      <c r="K184" s="127"/>
      <c r="L184" s="16"/>
      <c r="M184" s="16"/>
      <c r="N184" s="124"/>
      <c r="O184" s="16"/>
      <c r="P184" s="16"/>
      <c r="Q184" s="55"/>
      <c r="R184" s="10"/>
    </row>
    <row r="185" spans="1:18" ht="15.75" customHeight="1">
      <c r="A185" s="29">
        <v>2</v>
      </c>
      <c r="B185" s="97"/>
      <c r="C185" s="90"/>
      <c r="D185" s="29"/>
      <c r="E185" s="29"/>
      <c r="F185" s="66"/>
      <c r="G185" s="66"/>
      <c r="H185" s="29"/>
      <c r="I185" s="29"/>
      <c r="J185" s="64"/>
      <c r="K185" s="127"/>
      <c r="L185" s="10"/>
      <c r="M185" s="10"/>
      <c r="N185" s="54"/>
      <c r="O185" s="24"/>
      <c r="P185" s="15"/>
      <c r="Q185" s="15"/>
      <c r="R185" s="10"/>
    </row>
    <row r="186" spans="1:18" ht="15.75" customHeight="1">
      <c r="A186" s="29">
        <v>3</v>
      </c>
      <c r="B186" s="29"/>
      <c r="C186" s="29"/>
      <c r="D186" s="29"/>
      <c r="E186" s="29"/>
      <c r="F186" s="66"/>
      <c r="G186" s="66"/>
      <c r="H186" s="29"/>
      <c r="I186" s="29"/>
      <c r="J186" s="68"/>
      <c r="K186" s="29"/>
      <c r="L186" s="29"/>
      <c r="M186" s="29"/>
      <c r="N186" s="30"/>
      <c r="O186" s="29"/>
      <c r="P186" s="29"/>
      <c r="Q186" s="63"/>
      <c r="R186" s="10"/>
    </row>
    <row r="187" spans="1:18" ht="15.75" customHeight="1">
      <c r="A187" s="29">
        <v>4</v>
      </c>
      <c r="B187" s="29"/>
      <c r="C187" s="29"/>
      <c r="D187" s="29"/>
      <c r="E187" s="29"/>
      <c r="F187" s="29"/>
      <c r="G187" s="66"/>
      <c r="H187" s="29"/>
      <c r="I187" s="29"/>
      <c r="J187" s="68"/>
      <c r="K187" s="29"/>
      <c r="L187" s="29"/>
      <c r="M187" s="10"/>
      <c r="N187" s="54"/>
      <c r="O187" s="10"/>
      <c r="P187" s="29"/>
      <c r="Q187" s="63"/>
      <c r="R187" s="10"/>
    </row>
    <row r="188" spans="1:18" ht="15.75" customHeight="1">
      <c r="A188" s="29">
        <v>5</v>
      </c>
      <c r="B188" s="29"/>
      <c r="C188" s="29"/>
      <c r="D188" s="29"/>
      <c r="E188" s="29"/>
      <c r="F188" s="29"/>
      <c r="G188" s="66"/>
      <c r="H188" s="29"/>
      <c r="I188" s="29"/>
      <c r="J188" s="68"/>
      <c r="K188" s="29"/>
      <c r="L188" s="29"/>
      <c r="M188" s="29"/>
      <c r="N188" s="30"/>
      <c r="O188" s="29"/>
      <c r="P188" s="29"/>
      <c r="Q188" s="63"/>
      <c r="R188" s="10"/>
    </row>
    <row r="189" spans="1:18" ht="15.75" customHeight="1">
      <c r="A189" s="29">
        <v>6</v>
      </c>
      <c r="B189" s="29"/>
      <c r="C189" s="29"/>
      <c r="D189" s="29"/>
      <c r="E189" s="29"/>
      <c r="F189" s="29"/>
      <c r="G189" s="66"/>
      <c r="H189" s="29"/>
      <c r="I189" s="29"/>
      <c r="J189" s="68"/>
      <c r="K189" s="29"/>
      <c r="L189" s="29"/>
      <c r="M189" s="29"/>
      <c r="N189" s="30"/>
      <c r="O189" s="29"/>
      <c r="P189" s="29"/>
      <c r="Q189" s="63"/>
      <c r="R189" s="10"/>
    </row>
    <row r="190" spans="1:18" ht="15.75" customHeight="1">
      <c r="A190" s="29">
        <v>7</v>
      </c>
      <c r="B190" s="29"/>
      <c r="C190" s="29"/>
      <c r="D190" s="29"/>
      <c r="E190" s="29"/>
      <c r="F190" s="29"/>
      <c r="G190" s="66"/>
      <c r="H190" s="29"/>
      <c r="I190" s="29"/>
      <c r="J190" s="68"/>
      <c r="K190" s="29"/>
      <c r="L190" s="29"/>
      <c r="M190" s="29"/>
      <c r="N190" s="30"/>
      <c r="O190" s="29"/>
      <c r="P190" s="29"/>
      <c r="Q190" s="63"/>
      <c r="R190" s="10"/>
    </row>
    <row r="191" spans="1:18" ht="15.75" customHeight="1">
      <c r="A191" s="29">
        <v>8</v>
      </c>
      <c r="B191" s="29"/>
      <c r="C191" s="29"/>
      <c r="D191" s="29"/>
      <c r="E191" s="29"/>
      <c r="F191" s="29"/>
      <c r="G191" s="66"/>
      <c r="H191" s="29"/>
      <c r="I191" s="29"/>
      <c r="J191" s="68"/>
      <c r="K191" s="29"/>
      <c r="L191" s="29"/>
      <c r="M191" s="29"/>
      <c r="N191" s="30"/>
      <c r="O191" s="29"/>
      <c r="P191" s="29"/>
      <c r="Q191" s="63"/>
      <c r="R191" s="10"/>
    </row>
    <row r="192" spans="1:18" ht="15.75" customHeight="1">
      <c r="A192" s="29">
        <v>9</v>
      </c>
      <c r="B192" s="29"/>
      <c r="C192" s="29"/>
      <c r="D192" s="29"/>
      <c r="E192" s="29"/>
      <c r="F192" s="66"/>
      <c r="G192" s="66"/>
      <c r="H192" s="29"/>
      <c r="I192" s="29"/>
      <c r="J192" s="68"/>
      <c r="K192" s="29"/>
      <c r="L192" s="29"/>
      <c r="M192" s="29"/>
      <c r="N192" s="30"/>
      <c r="O192" s="29"/>
      <c r="P192" s="29"/>
      <c r="Q192" s="63"/>
      <c r="R192" s="10"/>
    </row>
    <row r="193" spans="1:18" ht="15.75" customHeight="1">
      <c r="A193" s="29">
        <v>10</v>
      </c>
      <c r="B193" s="27"/>
      <c r="C193" s="22"/>
      <c r="D193" s="27"/>
      <c r="E193" s="22"/>
      <c r="F193" s="92"/>
      <c r="G193" s="77"/>
      <c r="H193" s="29"/>
      <c r="I193" s="29"/>
      <c r="J193" s="68"/>
      <c r="K193" s="79"/>
      <c r="L193" s="29"/>
      <c r="M193" s="29"/>
      <c r="N193" s="30"/>
      <c r="O193" s="29"/>
      <c r="P193" s="29"/>
      <c r="Q193" s="63"/>
      <c r="R193" s="10"/>
    </row>
    <row r="194" spans="1:18" ht="15.75" customHeight="1">
      <c r="A194" s="29">
        <v>11</v>
      </c>
      <c r="B194" s="104"/>
      <c r="C194" s="106"/>
      <c r="D194" s="104"/>
      <c r="E194" s="106"/>
      <c r="F194" s="208"/>
      <c r="G194" s="77"/>
      <c r="H194" s="29"/>
      <c r="I194" s="29"/>
      <c r="J194" s="68"/>
      <c r="K194" s="79"/>
      <c r="L194" s="29"/>
      <c r="M194" s="29"/>
      <c r="N194" s="30"/>
      <c r="O194" s="29"/>
      <c r="P194" s="29"/>
      <c r="Q194" s="63"/>
      <c r="R194" s="10"/>
    </row>
    <row r="195" spans="1:18" ht="15.75" customHeight="1">
      <c r="A195" s="29">
        <v>12</v>
      </c>
      <c r="B195" s="104"/>
      <c r="C195" s="106"/>
      <c r="D195" s="104"/>
      <c r="E195" s="106"/>
      <c r="F195" s="208"/>
      <c r="G195" s="77"/>
      <c r="H195" s="29"/>
      <c r="I195" s="29"/>
      <c r="J195" s="68"/>
      <c r="K195" s="79"/>
      <c r="L195" s="29"/>
      <c r="M195" s="29"/>
      <c r="N195" s="30"/>
      <c r="O195" s="29"/>
      <c r="P195" s="29"/>
      <c r="Q195" s="63"/>
      <c r="R195" s="10"/>
    </row>
    <row r="196" spans="1:18" ht="15.75" customHeight="1">
      <c r="A196" s="29">
        <v>13</v>
      </c>
      <c r="B196" s="104"/>
      <c r="C196" s="106"/>
      <c r="D196" s="104"/>
      <c r="E196" s="106"/>
      <c r="F196" s="208"/>
      <c r="G196" s="77"/>
      <c r="H196" s="29"/>
      <c r="I196" s="29"/>
      <c r="J196" s="68"/>
      <c r="K196" s="79"/>
      <c r="L196" s="29"/>
      <c r="M196" s="29"/>
      <c r="N196" s="30"/>
      <c r="O196" s="29"/>
      <c r="P196" s="29"/>
      <c r="Q196" s="63"/>
      <c r="R196" s="10"/>
    </row>
    <row r="197" spans="1:18" ht="15.75" customHeight="1">
      <c r="A197" s="29">
        <v>14</v>
      </c>
      <c r="B197" s="104"/>
      <c r="C197" s="106"/>
      <c r="D197" s="104"/>
      <c r="E197" s="106"/>
      <c r="F197" s="208"/>
      <c r="G197" s="77"/>
      <c r="H197" s="29"/>
      <c r="I197" s="29"/>
      <c r="J197" s="68"/>
      <c r="K197" s="79"/>
      <c r="L197" s="29"/>
      <c r="M197" s="29"/>
      <c r="N197" s="30"/>
      <c r="O197" s="29"/>
      <c r="P197" s="29"/>
      <c r="Q197" s="63"/>
      <c r="R197" s="10"/>
    </row>
    <row r="198" spans="1:18" ht="15.75" customHeight="1">
      <c r="A198" s="29"/>
      <c r="B198" s="104"/>
      <c r="C198" s="106"/>
      <c r="D198" s="104"/>
      <c r="E198" s="106"/>
      <c r="F198" s="208"/>
      <c r="G198" s="77"/>
      <c r="H198" s="29"/>
      <c r="I198" s="29"/>
      <c r="J198" s="68"/>
      <c r="K198" s="79"/>
      <c r="L198" s="29"/>
      <c r="M198" s="29"/>
      <c r="N198" s="30"/>
      <c r="O198" s="29"/>
      <c r="P198" s="29"/>
      <c r="Q198" s="63"/>
      <c r="R198" s="10"/>
    </row>
    <row r="199" spans="1:18" ht="15.75" customHeight="1">
      <c r="A199" s="29"/>
      <c r="B199" s="29"/>
      <c r="C199" s="90"/>
      <c r="D199" s="29"/>
      <c r="E199" s="29"/>
      <c r="F199" s="109"/>
      <c r="G199" s="77"/>
      <c r="H199" s="29"/>
      <c r="I199" s="29"/>
      <c r="J199" s="68"/>
      <c r="K199" s="79"/>
      <c r="L199" s="29"/>
      <c r="M199" s="29"/>
      <c r="N199" s="29"/>
      <c r="O199" s="29"/>
      <c r="P199" s="10"/>
      <c r="Q199" s="10"/>
      <c r="R199" s="10"/>
    </row>
    <row r="200" spans="1:18" ht="15.75" customHeight="1">
      <c r="A200" s="31"/>
      <c r="B200" s="33"/>
      <c r="C200" s="33">
        <f>SUM(C184:C199)</f>
        <v>0</v>
      </c>
      <c r="D200" s="33">
        <f>SUM(D183:D199)</f>
        <v>0</v>
      </c>
      <c r="E200" s="33">
        <f t="shared" ref="E200:G200" si="20">SUM(E184:E199)</f>
        <v>0</v>
      </c>
      <c r="F200" s="34">
        <f t="shared" si="20"/>
        <v>0</v>
      </c>
      <c r="G200" s="49">
        <f t="shared" si="20"/>
        <v>0</v>
      </c>
      <c r="H200" s="33"/>
      <c r="I200" s="33">
        <f t="shared" ref="I200:J200" si="21">SUM(I184:I199)</f>
        <v>0</v>
      </c>
      <c r="J200" s="35">
        <f t="shared" si="21"/>
        <v>0</v>
      </c>
      <c r="K200" s="36">
        <v>0</v>
      </c>
      <c r="L200" s="33">
        <f t="shared" ref="L200:M200" si="22">SUM(L184:L199)</f>
        <v>0</v>
      </c>
      <c r="M200" s="33">
        <f t="shared" si="22"/>
        <v>0</v>
      </c>
      <c r="N200" s="33"/>
      <c r="O200" s="33">
        <f>SUM(O183:O199)</f>
        <v>0</v>
      </c>
      <c r="P200" s="33">
        <f>SUM(P184:P199)</f>
        <v>0</v>
      </c>
      <c r="Q200" s="51">
        <f>B181+O199:O200-P185-P186</f>
        <v>0</v>
      </c>
      <c r="R200" s="10"/>
    </row>
    <row r="201" spans="1:18" ht="15.75" customHeight="1">
      <c r="A201" s="311" t="s">
        <v>569</v>
      </c>
      <c r="B201" s="312"/>
      <c r="C201" s="312"/>
      <c r="D201" s="312"/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3"/>
      <c r="P201" s="10"/>
      <c r="Q201" s="10"/>
      <c r="R201" s="10"/>
    </row>
    <row r="202" spans="1:18" ht="15.75" customHeight="1">
      <c r="A202" s="2" t="s">
        <v>1</v>
      </c>
      <c r="B202" s="3" t="s">
        <v>2</v>
      </c>
      <c r="C202" s="3" t="s">
        <v>3</v>
      </c>
      <c r="D202" s="3" t="s">
        <v>52</v>
      </c>
      <c r="E202" s="3" t="s">
        <v>108</v>
      </c>
      <c r="F202" s="4" t="s">
        <v>109</v>
      </c>
      <c r="G202" s="93" t="s">
        <v>5</v>
      </c>
      <c r="H202" s="94" t="s">
        <v>6</v>
      </c>
      <c r="I202" s="3" t="s">
        <v>7</v>
      </c>
      <c r="J202" s="3" t="s">
        <v>8</v>
      </c>
      <c r="K202" s="3" t="s">
        <v>8</v>
      </c>
      <c r="L202" s="3" t="s">
        <v>9</v>
      </c>
      <c r="M202" s="3" t="s">
        <v>10</v>
      </c>
      <c r="N202" s="3"/>
      <c r="O202" s="95" t="s">
        <v>11</v>
      </c>
      <c r="P202" s="8" t="s">
        <v>12</v>
      </c>
      <c r="Q202" s="9" t="s">
        <v>13</v>
      </c>
      <c r="R202" s="10"/>
    </row>
    <row r="203" spans="1:18" ht="15.75" customHeight="1">
      <c r="A203" s="10"/>
      <c r="B203" s="12"/>
      <c r="C203" s="10"/>
      <c r="D203" s="10"/>
      <c r="E203" s="10"/>
      <c r="F203" s="10"/>
      <c r="G203" s="10"/>
      <c r="H203" s="10"/>
      <c r="I203" s="10"/>
      <c r="J203" s="14" t="s">
        <v>15</v>
      </c>
      <c r="K203" s="96"/>
      <c r="L203" s="10" t="s">
        <v>53</v>
      </c>
      <c r="M203" s="10"/>
      <c r="N203" s="10"/>
      <c r="O203" s="10"/>
      <c r="P203" s="10"/>
      <c r="Q203" s="15"/>
      <c r="R203" s="10"/>
    </row>
    <row r="204" spans="1:18" ht="15.75" customHeight="1">
      <c r="A204" s="10"/>
      <c r="B204" s="314" t="s">
        <v>102</v>
      </c>
      <c r="C204" s="315"/>
      <c r="D204" s="315"/>
      <c r="E204" s="315"/>
      <c r="F204" s="316"/>
      <c r="G204" s="10"/>
      <c r="H204" s="10"/>
      <c r="I204" s="10"/>
      <c r="J204" s="19"/>
      <c r="K204" s="41"/>
      <c r="L204" s="12"/>
      <c r="M204" s="12"/>
      <c r="N204" s="12"/>
      <c r="O204" s="10"/>
      <c r="P204" s="10"/>
      <c r="Q204" s="15"/>
      <c r="R204" s="10"/>
    </row>
    <row r="205" spans="1:18" ht="15.75" customHeight="1">
      <c r="A205" s="10">
        <v>1</v>
      </c>
      <c r="B205" s="29"/>
      <c r="C205" s="10"/>
      <c r="D205" s="10"/>
      <c r="E205" s="10"/>
      <c r="F205" s="10"/>
      <c r="G205" s="13"/>
      <c r="H205" s="10"/>
      <c r="I205" s="10"/>
      <c r="J205" s="41"/>
      <c r="K205" s="41"/>
      <c r="L205" s="10"/>
      <c r="M205" s="10"/>
      <c r="N205" s="54"/>
      <c r="O205" s="10"/>
      <c r="P205" s="10"/>
      <c r="Q205" s="15"/>
      <c r="R205" s="10"/>
    </row>
    <row r="206" spans="1:18" ht="15.75" customHeight="1">
      <c r="A206" s="16">
        <v>2</v>
      </c>
      <c r="B206" s="29"/>
      <c r="C206" s="90"/>
      <c r="D206" s="29"/>
      <c r="E206" s="29"/>
      <c r="F206" s="66"/>
      <c r="G206" s="77"/>
      <c r="H206" s="29"/>
      <c r="I206" s="29"/>
      <c r="J206" s="68"/>
      <c r="K206" s="29"/>
      <c r="L206" s="29"/>
      <c r="M206" s="29"/>
      <c r="N206" s="30"/>
      <c r="O206" s="29"/>
      <c r="P206" s="16"/>
      <c r="Q206" s="16"/>
      <c r="R206" s="10"/>
    </row>
    <row r="207" spans="1:18" ht="15.75" customHeight="1">
      <c r="A207" s="29">
        <v>3</v>
      </c>
      <c r="B207" s="16"/>
      <c r="C207" s="90"/>
      <c r="D207" s="29"/>
      <c r="E207" s="29"/>
      <c r="F207" s="66"/>
      <c r="G207" s="77"/>
      <c r="H207" s="29"/>
      <c r="I207" s="29"/>
      <c r="J207" s="68"/>
      <c r="K207" s="29"/>
      <c r="L207" s="29"/>
      <c r="M207" s="29"/>
      <c r="N207" s="30"/>
      <c r="O207" s="29"/>
      <c r="P207" s="16"/>
      <c r="Q207" s="16"/>
      <c r="R207" s="10"/>
    </row>
    <row r="208" spans="1:18" ht="15.75" customHeight="1">
      <c r="A208" s="29">
        <v>4</v>
      </c>
      <c r="B208" s="16"/>
      <c r="C208" s="90"/>
      <c r="D208" s="29"/>
      <c r="E208" s="29"/>
      <c r="F208" s="66"/>
      <c r="G208" s="77"/>
      <c r="H208" s="29"/>
      <c r="I208" s="29"/>
      <c r="J208" s="68"/>
      <c r="K208" s="29"/>
      <c r="L208" s="29"/>
      <c r="M208" s="29"/>
      <c r="N208" s="30"/>
      <c r="O208" s="29"/>
      <c r="P208" s="16"/>
      <c r="Q208" s="16"/>
      <c r="R208" s="10"/>
    </row>
    <row r="209" spans="1:32" ht="15.75" customHeight="1">
      <c r="A209" s="29">
        <v>5</v>
      </c>
      <c r="B209" s="16"/>
      <c r="C209" s="29"/>
      <c r="D209" s="29"/>
      <c r="E209" s="29"/>
      <c r="F209" s="29"/>
      <c r="G209" s="77"/>
      <c r="H209" s="29"/>
      <c r="I209" s="29"/>
      <c r="J209" s="68"/>
      <c r="K209" s="29"/>
      <c r="L209" s="29"/>
      <c r="M209" s="10"/>
      <c r="N209" s="54"/>
      <c r="O209" s="10"/>
      <c r="P209" s="16"/>
      <c r="Q209" s="16"/>
      <c r="R209" s="29"/>
    </row>
    <row r="210" spans="1:32" ht="15.75" customHeight="1">
      <c r="A210" s="29">
        <v>6</v>
      </c>
      <c r="B210" s="10"/>
      <c r="C210" s="29"/>
      <c r="D210" s="29"/>
      <c r="E210" s="29"/>
      <c r="F210" s="66"/>
      <c r="G210" s="77"/>
      <c r="H210" s="29"/>
      <c r="I210" s="29"/>
      <c r="J210" s="68"/>
      <c r="K210" s="29"/>
      <c r="L210" s="29"/>
      <c r="M210" s="29"/>
      <c r="N210" s="30"/>
      <c r="O210" s="29"/>
      <c r="P210" s="10"/>
      <c r="Q210" s="10"/>
      <c r="R210" s="29"/>
    </row>
    <row r="211" spans="1:32" ht="15.75" customHeight="1">
      <c r="A211" s="29">
        <v>7</v>
      </c>
      <c r="B211" s="29"/>
      <c r="C211" s="97"/>
      <c r="D211" s="97"/>
      <c r="E211" s="97"/>
      <c r="F211" s="97"/>
      <c r="G211" s="128"/>
      <c r="H211" s="97"/>
      <c r="I211" s="97"/>
      <c r="J211" s="129"/>
      <c r="K211" s="160"/>
      <c r="L211" s="97"/>
      <c r="M211" s="29"/>
      <c r="N211" s="30"/>
      <c r="O211" s="90"/>
      <c r="P211" s="29"/>
      <c r="Q211" s="29"/>
      <c r="R211" s="29"/>
    </row>
    <row r="212" spans="1:32" ht="15.75" customHeight="1">
      <c r="A212" s="29"/>
      <c r="B212" s="29"/>
      <c r="C212" s="97"/>
      <c r="D212" s="97"/>
      <c r="E212" s="97"/>
      <c r="F212" s="97"/>
      <c r="G212" s="128"/>
      <c r="H212" s="97"/>
      <c r="I212" s="97"/>
      <c r="J212" s="129"/>
      <c r="K212" s="160"/>
      <c r="L212" s="97"/>
      <c r="M212" s="29"/>
      <c r="N212" s="30"/>
      <c r="O212" s="90"/>
      <c r="P212" s="29"/>
      <c r="Q212" s="29"/>
      <c r="R212" s="29"/>
    </row>
    <row r="213" spans="1:32" ht="15.75" customHeight="1">
      <c r="A213" s="29"/>
      <c r="B213" s="29"/>
      <c r="C213" s="29"/>
      <c r="D213" s="29"/>
      <c r="E213" s="29"/>
      <c r="F213" s="29"/>
      <c r="G213" s="66"/>
      <c r="H213" s="29"/>
      <c r="I213" s="29"/>
      <c r="J213" s="68"/>
      <c r="K213" s="79"/>
      <c r="L213" s="29"/>
      <c r="M213" s="29"/>
      <c r="N213" s="30"/>
      <c r="O213" s="29"/>
      <c r="P213" s="29"/>
      <c r="Q213" s="29"/>
      <c r="R213" s="29"/>
    </row>
    <row r="214" spans="1:32" ht="15.75" customHeight="1">
      <c r="A214" s="31"/>
      <c r="B214" s="32"/>
      <c r="C214" s="33">
        <f t="shared" ref="C214:E214" si="23">SUM(C205:C213)</f>
        <v>0</v>
      </c>
      <c r="D214" s="33">
        <f t="shared" si="23"/>
        <v>0</v>
      </c>
      <c r="E214" s="33">
        <f t="shared" si="23"/>
        <v>0</v>
      </c>
      <c r="F214" s="33"/>
      <c r="G214" s="34">
        <f>SUM(G205:G213)</f>
        <v>0</v>
      </c>
      <c r="H214" s="33"/>
      <c r="I214" s="33">
        <f t="shared" ref="I214:J214" si="24">SUM(I205:I213)</f>
        <v>0</v>
      </c>
      <c r="J214" s="35">
        <f t="shared" si="24"/>
        <v>0</v>
      </c>
      <c r="K214" s="36"/>
      <c r="L214" s="33">
        <f>SUM(L205:L213)</f>
        <v>0</v>
      </c>
      <c r="M214" s="37">
        <f>SUM(M207:M213)</f>
        <v>0</v>
      </c>
      <c r="N214" s="33"/>
      <c r="O214" s="33">
        <f t="shared" ref="O214:P214" si="25">SUM(O205:O213)</f>
        <v>0</v>
      </c>
      <c r="P214" s="38">
        <f t="shared" si="25"/>
        <v>0</v>
      </c>
      <c r="Q214" s="39">
        <f>B203-P214+O214</f>
        <v>0</v>
      </c>
      <c r="R214" s="29"/>
    </row>
    <row r="215" spans="1:32" ht="15.75" customHeight="1">
      <c r="A215" s="317" t="s">
        <v>571</v>
      </c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18"/>
      <c r="N215" s="318"/>
      <c r="O215" s="319"/>
      <c r="P215" s="29"/>
      <c r="Q215" s="63"/>
      <c r="R215" s="29"/>
    </row>
    <row r="216" spans="1:32" ht="15.75" customHeight="1">
      <c r="A216" s="2" t="s">
        <v>1</v>
      </c>
      <c r="B216" s="3" t="s">
        <v>2</v>
      </c>
      <c r="C216" s="3" t="s">
        <v>3</v>
      </c>
      <c r="D216" s="3" t="s">
        <v>4</v>
      </c>
      <c r="E216" s="3" t="s">
        <v>108</v>
      </c>
      <c r="F216" s="4" t="s">
        <v>109</v>
      </c>
      <c r="G216" s="93" t="s">
        <v>5</v>
      </c>
      <c r="H216" s="94" t="s">
        <v>6</v>
      </c>
      <c r="I216" s="3" t="s">
        <v>7</v>
      </c>
      <c r="J216" s="3" t="s">
        <v>8</v>
      </c>
      <c r="K216" s="3" t="s">
        <v>8</v>
      </c>
      <c r="L216" s="3" t="s">
        <v>9</v>
      </c>
      <c r="M216" s="3" t="s">
        <v>10</v>
      </c>
      <c r="N216" s="3"/>
      <c r="O216" s="95" t="s">
        <v>11</v>
      </c>
      <c r="P216" s="8" t="s">
        <v>12</v>
      </c>
      <c r="Q216" s="9" t="s">
        <v>13</v>
      </c>
      <c r="R216" s="29"/>
    </row>
    <row r="217" spans="1:32" ht="15.75" customHeight="1">
      <c r="A217" s="10"/>
      <c r="B217" s="12"/>
      <c r="C217" s="10"/>
      <c r="D217" s="10"/>
      <c r="E217" s="10"/>
      <c r="F217" s="10"/>
      <c r="G217" s="10"/>
      <c r="H217" s="10"/>
      <c r="I217" s="10"/>
      <c r="J217" s="14" t="s">
        <v>15</v>
      </c>
      <c r="K217" s="10"/>
      <c r="L217" s="10" t="s">
        <v>72</v>
      </c>
      <c r="M217" s="10"/>
      <c r="N217" s="10"/>
      <c r="O217" s="10"/>
      <c r="P217" s="10"/>
      <c r="Q217" s="15"/>
      <c r="R217" s="10"/>
    </row>
    <row r="218" spans="1:32" ht="15.75" customHeight="1">
      <c r="A218" s="10"/>
      <c r="B218" s="314" t="s">
        <v>102</v>
      </c>
      <c r="C218" s="315"/>
      <c r="D218" s="315"/>
      <c r="E218" s="315"/>
      <c r="F218" s="316"/>
      <c r="G218" s="10"/>
      <c r="H218" s="10"/>
      <c r="I218" s="10"/>
      <c r="J218" s="53"/>
      <c r="K218" s="10"/>
      <c r="L218" s="10"/>
      <c r="M218" s="10"/>
      <c r="N218" s="10"/>
      <c r="O218" s="10"/>
      <c r="P218" s="10"/>
      <c r="Q218" s="10"/>
      <c r="R218" s="10"/>
    </row>
    <row r="219" spans="1:32" ht="15.75" customHeight="1">
      <c r="A219" s="16">
        <v>1</v>
      </c>
      <c r="B219" s="16"/>
      <c r="C219" s="16"/>
      <c r="D219" s="16"/>
      <c r="E219" s="16"/>
      <c r="F219" s="98"/>
      <c r="G219" s="99"/>
      <c r="H219" s="16"/>
      <c r="I219" s="16"/>
      <c r="J219" s="41"/>
      <c r="K219" s="41"/>
      <c r="L219" s="10"/>
      <c r="M219" s="10"/>
      <c r="N219" s="54"/>
      <c r="O219" s="10"/>
      <c r="P219" s="10"/>
      <c r="Q219" s="16"/>
      <c r="R219" s="10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>
      <c r="A220" s="10">
        <v>2</v>
      </c>
      <c r="B220" s="10"/>
      <c r="C220" s="29"/>
      <c r="D220" s="10"/>
      <c r="E220" s="10"/>
      <c r="F220" s="13"/>
      <c r="G220" s="75"/>
      <c r="H220" s="10"/>
      <c r="I220" s="10"/>
      <c r="J220" s="41"/>
      <c r="K220" s="10"/>
      <c r="L220" s="10"/>
      <c r="M220" s="10"/>
      <c r="N220" s="54"/>
      <c r="O220" s="10"/>
      <c r="P220" s="16"/>
      <c r="Q220" s="10"/>
      <c r="R220" s="29"/>
    </row>
    <row r="221" spans="1:32" ht="15.75" customHeight="1">
      <c r="A221" s="29">
        <v>3</v>
      </c>
      <c r="B221" s="29"/>
      <c r="C221" s="29"/>
      <c r="D221" s="29"/>
      <c r="E221" s="29"/>
      <c r="F221" s="29"/>
      <c r="G221" s="66"/>
      <c r="H221" s="29"/>
      <c r="I221" s="29"/>
      <c r="J221" s="68"/>
      <c r="K221" s="29"/>
      <c r="L221" s="29"/>
      <c r="M221" s="10"/>
      <c r="N221" s="54"/>
      <c r="O221" s="10"/>
      <c r="P221" s="10"/>
      <c r="Q221" s="30"/>
      <c r="R221" s="29"/>
    </row>
    <row r="222" spans="1:32" ht="15.75" customHeight="1">
      <c r="A222" s="29">
        <v>4</v>
      </c>
      <c r="B222" s="29"/>
      <c r="C222" s="29"/>
      <c r="D222" s="29"/>
      <c r="E222" s="29"/>
      <c r="F222" s="66"/>
      <c r="G222" s="66"/>
      <c r="H222" s="29"/>
      <c r="I222" s="29"/>
      <c r="J222" s="68"/>
      <c r="K222" s="29"/>
      <c r="L222" s="29"/>
      <c r="M222" s="29"/>
      <c r="N222" s="30"/>
      <c r="O222" s="29"/>
      <c r="P222" s="29"/>
      <c r="Q222" s="262"/>
      <c r="R222" s="29"/>
    </row>
    <row r="223" spans="1:32" ht="15.75" customHeight="1">
      <c r="A223" s="29">
        <v>5</v>
      </c>
      <c r="B223" s="29"/>
      <c r="C223" s="90"/>
      <c r="D223" s="29"/>
      <c r="E223" s="29"/>
      <c r="F223" s="66"/>
      <c r="G223" s="77"/>
      <c r="H223" s="29"/>
      <c r="I223" s="29"/>
      <c r="J223" s="68"/>
      <c r="K223" s="29"/>
      <c r="L223" s="29"/>
      <c r="M223" s="29"/>
      <c r="N223" s="30"/>
      <c r="O223" s="29"/>
      <c r="P223" s="29"/>
      <c r="Q223" s="30"/>
      <c r="R223" s="29"/>
    </row>
    <row r="224" spans="1:32" ht="15.75" customHeight="1">
      <c r="A224" s="29">
        <v>6</v>
      </c>
      <c r="B224" s="29"/>
      <c r="C224" s="259"/>
      <c r="D224" s="16"/>
      <c r="E224" s="16"/>
      <c r="F224" s="16"/>
      <c r="G224" s="98"/>
      <c r="H224" s="16"/>
      <c r="I224" s="16"/>
      <c r="J224" s="64"/>
      <c r="K224" s="127"/>
      <c r="L224" s="16"/>
      <c r="M224" s="10"/>
      <c r="N224" s="54"/>
      <c r="O224" s="10"/>
      <c r="P224" s="29"/>
      <c r="Q224" s="30"/>
      <c r="R224" s="29"/>
    </row>
    <row r="225" spans="1:32" ht="15.75" customHeight="1">
      <c r="A225" s="29">
        <v>7</v>
      </c>
      <c r="B225" s="29"/>
      <c r="C225" s="161"/>
      <c r="D225" s="97"/>
      <c r="E225" s="97"/>
      <c r="F225" s="97"/>
      <c r="G225" s="159"/>
      <c r="H225" s="97"/>
      <c r="I225" s="97"/>
      <c r="J225" s="129"/>
      <c r="K225" s="160"/>
      <c r="L225" s="97"/>
      <c r="M225" s="29"/>
      <c r="N225" s="30"/>
      <c r="O225" s="29"/>
      <c r="P225" s="29"/>
      <c r="Q225" s="30"/>
      <c r="R225" s="29"/>
    </row>
    <row r="226" spans="1:32" ht="15.75" customHeight="1">
      <c r="A226" s="29">
        <v>8</v>
      </c>
      <c r="B226" s="29"/>
      <c r="C226" s="161"/>
      <c r="D226" s="97"/>
      <c r="E226" s="97"/>
      <c r="F226" s="97"/>
      <c r="G226" s="159"/>
      <c r="H226" s="97"/>
      <c r="I226" s="97"/>
      <c r="J226" s="129"/>
      <c r="K226" s="160"/>
      <c r="L226" s="97"/>
      <c r="M226" s="29"/>
      <c r="N226" s="30"/>
      <c r="O226" s="29"/>
      <c r="P226" s="29"/>
      <c r="Q226" s="30"/>
      <c r="R226" s="29"/>
    </row>
    <row r="227" spans="1:32" ht="15.75" customHeight="1">
      <c r="A227" s="29">
        <v>9</v>
      </c>
      <c r="B227" s="29"/>
      <c r="C227" s="161"/>
      <c r="D227" s="97"/>
      <c r="E227" s="97"/>
      <c r="F227" s="97"/>
      <c r="G227" s="159"/>
      <c r="H227" s="97"/>
      <c r="I227" s="97"/>
      <c r="J227" s="129"/>
      <c r="K227" s="160"/>
      <c r="L227" s="97"/>
      <c r="M227" s="29"/>
      <c r="N227" s="30"/>
      <c r="O227" s="29"/>
      <c r="P227" s="29"/>
      <c r="Q227" s="30"/>
      <c r="R227" s="29"/>
    </row>
    <row r="228" spans="1:32" ht="15.75" customHeight="1">
      <c r="A228" s="29">
        <v>10</v>
      </c>
      <c r="B228" s="29"/>
      <c r="C228" s="161"/>
      <c r="D228" s="97"/>
      <c r="E228" s="97"/>
      <c r="F228" s="159"/>
      <c r="G228" s="128"/>
      <c r="H228" s="97"/>
      <c r="I228" s="97"/>
      <c r="J228" s="129"/>
      <c r="K228" s="97"/>
      <c r="L228" s="97"/>
      <c r="M228" s="124"/>
      <c r="N228" s="97"/>
      <c r="O228" s="97"/>
      <c r="P228" s="29"/>
      <c r="Q228" s="10"/>
      <c r="R228" s="10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>
      <c r="A229" s="29">
        <v>11</v>
      </c>
      <c r="B229" s="29"/>
      <c r="C229" s="161"/>
      <c r="D229" s="97"/>
      <c r="E229" s="97"/>
      <c r="F229" s="159"/>
      <c r="G229" s="128"/>
      <c r="H229" s="97"/>
      <c r="I229" s="97"/>
      <c r="J229" s="129"/>
      <c r="K229" s="97"/>
      <c r="L229" s="97"/>
      <c r="M229" s="124"/>
      <c r="N229" s="97"/>
      <c r="O229" s="97"/>
      <c r="P229" s="29"/>
      <c r="Q229" s="10"/>
      <c r="R229" s="10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>
      <c r="A230" s="29">
        <v>12</v>
      </c>
      <c r="B230" s="29"/>
      <c r="C230" s="161"/>
      <c r="D230" s="97"/>
      <c r="E230" s="97"/>
      <c r="F230" s="159"/>
      <c r="G230" s="128"/>
      <c r="H230" s="97"/>
      <c r="I230" s="97"/>
      <c r="J230" s="129"/>
      <c r="K230" s="97"/>
      <c r="L230" s="97"/>
      <c r="M230" s="124"/>
      <c r="N230" s="97"/>
      <c r="O230" s="97"/>
      <c r="P230" s="29"/>
      <c r="Q230" s="10"/>
      <c r="R230" s="10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>
      <c r="A231" s="29"/>
      <c r="B231" s="29"/>
      <c r="C231" s="161"/>
      <c r="D231" s="97"/>
      <c r="E231" s="97"/>
      <c r="F231" s="159"/>
      <c r="G231" s="128"/>
      <c r="H231" s="97"/>
      <c r="I231" s="97"/>
      <c r="J231" s="129"/>
      <c r="K231" s="97"/>
      <c r="L231" s="97"/>
      <c r="M231" s="124"/>
      <c r="N231" s="97"/>
      <c r="O231" s="97"/>
      <c r="P231" s="29"/>
      <c r="Q231" s="10"/>
      <c r="R231" s="10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>
      <c r="A232" s="29"/>
      <c r="B232" s="29"/>
      <c r="C232" s="161"/>
      <c r="D232" s="97"/>
      <c r="E232" s="97"/>
      <c r="F232" s="159"/>
      <c r="G232" s="128"/>
      <c r="H232" s="97"/>
      <c r="I232" s="97"/>
      <c r="J232" s="129"/>
      <c r="K232" s="97"/>
      <c r="L232" s="97"/>
      <c r="M232" s="124"/>
      <c r="N232" s="97"/>
      <c r="O232" s="97"/>
      <c r="P232" s="29"/>
      <c r="Q232" s="10"/>
      <c r="R232" s="10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>
      <c r="A233" s="29"/>
      <c r="B233" s="29"/>
      <c r="C233" s="29"/>
      <c r="D233" s="29"/>
      <c r="E233" s="29"/>
      <c r="F233" s="66"/>
      <c r="G233" s="77"/>
      <c r="H233" s="29"/>
      <c r="I233" s="29"/>
      <c r="J233" s="68"/>
      <c r="K233" s="29"/>
      <c r="L233" s="29"/>
      <c r="M233" s="29"/>
      <c r="N233" s="30"/>
      <c r="O233" s="29"/>
      <c r="P233" s="29"/>
      <c r="Q233" s="10"/>
      <c r="R233" s="29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>
      <c r="A234" s="31"/>
      <c r="B234" s="33"/>
      <c r="C234" s="33">
        <f t="shared" ref="C234:E234" si="26">SUM(C219:C233)</f>
        <v>0</v>
      </c>
      <c r="D234" s="33">
        <f t="shared" si="26"/>
        <v>0</v>
      </c>
      <c r="E234" s="33">
        <f t="shared" si="26"/>
        <v>0</v>
      </c>
      <c r="F234" s="34"/>
      <c r="G234" s="49">
        <f>SUM(G219:G233)</f>
        <v>0</v>
      </c>
      <c r="H234" s="33"/>
      <c r="I234" s="33">
        <f t="shared" ref="I234:J234" si="27">SUM(I219:I233)</f>
        <v>0</v>
      </c>
      <c r="J234" s="35">
        <f t="shared" si="27"/>
        <v>0</v>
      </c>
      <c r="K234" s="33"/>
      <c r="L234" s="33">
        <f t="shared" ref="L234:M234" si="28">SUM(L219:L233)</f>
        <v>0</v>
      </c>
      <c r="M234" s="33">
        <f t="shared" si="28"/>
        <v>0</v>
      </c>
      <c r="N234" s="33"/>
      <c r="O234" s="33">
        <f>SUM(O218:O233)</f>
        <v>0</v>
      </c>
      <c r="P234" s="38">
        <f>SUM(P219:P233)</f>
        <v>0</v>
      </c>
      <c r="Q234" s="39">
        <f>B217-P234+O234</f>
        <v>0</v>
      </c>
      <c r="R234" s="29"/>
    </row>
    <row r="235" spans="1:32" ht="15.75" customHeight="1">
      <c r="A235" s="29"/>
      <c r="B235" s="111"/>
      <c r="C235" s="29"/>
      <c r="D235" s="29"/>
      <c r="E235" s="74"/>
      <c r="F235" s="29"/>
      <c r="G235" s="74"/>
      <c r="H235" s="29"/>
      <c r="I235" s="29"/>
      <c r="J235" s="74"/>
      <c r="K235" s="74"/>
      <c r="L235" s="10"/>
      <c r="M235" s="30"/>
      <c r="N235" s="29"/>
      <c r="O235" s="29"/>
      <c r="P235" s="29"/>
      <c r="Q235" s="29" t="s">
        <v>421</v>
      </c>
      <c r="R235" s="29"/>
    </row>
    <row r="236" spans="1:32" ht="15.75" customHeight="1">
      <c r="A236" s="10"/>
      <c r="B236" s="314" t="s">
        <v>33</v>
      </c>
      <c r="C236" s="315"/>
      <c r="D236" s="315"/>
      <c r="E236" s="315"/>
      <c r="F236" s="316"/>
      <c r="G236" s="13"/>
      <c r="H236" s="10"/>
      <c r="I236" s="10"/>
      <c r="J236" s="19"/>
      <c r="K236" s="41"/>
      <c r="L236" s="10"/>
      <c r="M236" s="54"/>
      <c r="N236" s="10"/>
      <c r="O236" s="10"/>
      <c r="P236" s="10"/>
      <c r="Q236" s="15"/>
      <c r="R236" s="29"/>
    </row>
    <row r="237" spans="1:32" ht="15.75" customHeight="1">
      <c r="A237" s="10">
        <v>1</v>
      </c>
      <c r="B237" s="29"/>
      <c r="C237" s="29"/>
      <c r="D237" s="29"/>
      <c r="E237" s="29"/>
      <c r="F237" s="29"/>
      <c r="G237" s="66"/>
      <c r="H237" s="29"/>
      <c r="I237" s="29"/>
      <c r="J237" s="74"/>
      <c r="K237" s="79"/>
      <c r="L237" s="29"/>
      <c r="M237" s="30"/>
      <c r="N237" s="30"/>
      <c r="O237" s="29"/>
      <c r="P237" s="29"/>
      <c r="Q237" s="63"/>
      <c r="R237" s="29"/>
    </row>
    <row r="238" spans="1:32" ht="15.75" customHeight="1">
      <c r="A238" s="29">
        <v>2</v>
      </c>
      <c r="B238" s="29"/>
      <c r="C238" s="29"/>
      <c r="D238" s="29"/>
      <c r="E238" s="29"/>
      <c r="F238" s="29"/>
      <c r="G238" s="66"/>
      <c r="H238" s="29"/>
      <c r="I238" s="29"/>
      <c r="J238" s="74"/>
      <c r="K238" s="79"/>
      <c r="L238" s="29"/>
      <c r="M238" s="30"/>
      <c r="N238" s="30"/>
      <c r="O238" s="29"/>
      <c r="P238" s="29"/>
      <c r="Q238" s="63"/>
      <c r="R238" s="29"/>
    </row>
    <row r="239" spans="1:32" ht="15.75" customHeight="1">
      <c r="A239" s="29">
        <v>3</v>
      </c>
      <c r="B239" s="29"/>
      <c r="C239" s="29"/>
      <c r="D239" s="29"/>
      <c r="E239" s="260"/>
      <c r="F239" s="29"/>
      <c r="G239" s="66"/>
      <c r="H239" s="29"/>
      <c r="I239" s="29"/>
      <c r="J239" s="74"/>
      <c r="K239" s="79"/>
      <c r="L239" s="29"/>
      <c r="M239" s="30"/>
      <c r="N239" s="30"/>
      <c r="O239" s="29"/>
      <c r="P239" s="29"/>
      <c r="Q239" s="63"/>
      <c r="R239" s="29"/>
    </row>
    <row r="240" spans="1:32" ht="15.75" customHeight="1">
      <c r="A240" s="29">
        <v>4</v>
      </c>
      <c r="B240" s="29"/>
      <c r="C240" s="29"/>
      <c r="D240" s="29"/>
      <c r="E240" s="29"/>
      <c r="F240" s="29"/>
      <c r="G240" s="66"/>
      <c r="H240" s="29"/>
      <c r="I240" s="29"/>
      <c r="J240" s="74"/>
      <c r="K240" s="79"/>
      <c r="L240" s="29"/>
      <c r="M240" s="30"/>
      <c r="N240" s="30"/>
      <c r="O240" s="29"/>
      <c r="P240" s="29"/>
      <c r="Q240" s="63"/>
      <c r="R240" s="10"/>
    </row>
    <row r="241" spans="1:18" ht="15.75" customHeight="1">
      <c r="A241" s="29"/>
      <c r="B241" s="29"/>
      <c r="C241" s="29"/>
      <c r="D241" s="29"/>
      <c r="E241" s="29"/>
      <c r="F241" s="29"/>
      <c r="G241" s="66"/>
      <c r="H241" s="29"/>
      <c r="I241" s="29"/>
      <c r="J241" s="74"/>
      <c r="K241" s="79"/>
      <c r="L241" s="29"/>
      <c r="M241" s="30"/>
      <c r="N241" s="30"/>
      <c r="O241" s="29"/>
      <c r="P241" s="29"/>
      <c r="Q241" s="63"/>
      <c r="R241" s="10"/>
    </row>
    <row r="242" spans="1:18" ht="15.75" customHeight="1">
      <c r="A242" s="31"/>
      <c r="B242" s="33"/>
      <c r="C242" s="33"/>
      <c r="D242" s="33"/>
      <c r="E242" s="33">
        <f>SUM(E237:E241)</f>
        <v>0</v>
      </c>
      <c r="F242" s="33"/>
      <c r="G242" s="34"/>
      <c r="H242" s="33"/>
      <c r="I242" s="33">
        <f t="shared" ref="I242:L242" si="29">SUM(I237:I241)</f>
        <v>0</v>
      </c>
      <c r="J242" s="100">
        <f t="shared" si="29"/>
        <v>0</v>
      </c>
      <c r="K242" s="36">
        <f t="shared" si="29"/>
        <v>0</v>
      </c>
      <c r="L242" s="33">
        <f t="shared" si="29"/>
        <v>0</v>
      </c>
      <c r="M242" s="33"/>
      <c r="N242" s="33"/>
      <c r="O242" s="33">
        <f>SUM(O236:O241)</f>
        <v>0</v>
      </c>
      <c r="P242" s="33"/>
      <c r="Q242" s="51">
        <f>B235+O242</f>
        <v>0</v>
      </c>
      <c r="R242" s="10"/>
    </row>
    <row r="243" spans="1:18" ht="15.75" customHeight="1">
      <c r="A243" s="317" t="s">
        <v>572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9"/>
      <c r="P243" s="16"/>
      <c r="Q243" s="16"/>
      <c r="R243" s="10"/>
    </row>
    <row r="244" spans="1:18" ht="15.75" customHeight="1">
      <c r="A244" s="2" t="s">
        <v>1</v>
      </c>
      <c r="B244" s="3" t="s">
        <v>2</v>
      </c>
      <c r="C244" s="3" t="s">
        <v>3</v>
      </c>
      <c r="D244" s="3" t="s">
        <v>4</v>
      </c>
      <c r="E244" s="3" t="s">
        <v>108</v>
      </c>
      <c r="F244" s="4" t="s">
        <v>109</v>
      </c>
      <c r="G244" s="5" t="s">
        <v>5</v>
      </c>
      <c r="H244" s="6" t="s">
        <v>6</v>
      </c>
      <c r="I244" s="3" t="s">
        <v>7</v>
      </c>
      <c r="J244" s="3" t="s">
        <v>8</v>
      </c>
      <c r="K244" s="3" t="s">
        <v>8</v>
      </c>
      <c r="L244" s="3" t="s">
        <v>9</v>
      </c>
      <c r="M244" s="3" t="s">
        <v>10</v>
      </c>
      <c r="N244" s="3"/>
      <c r="O244" s="7" t="s">
        <v>11</v>
      </c>
      <c r="P244" s="8" t="s">
        <v>12</v>
      </c>
      <c r="Q244" s="9" t="s">
        <v>13</v>
      </c>
      <c r="R244" s="10"/>
    </row>
    <row r="245" spans="1:18" ht="15.75" customHeight="1">
      <c r="A245" s="10"/>
      <c r="B245" s="12"/>
      <c r="C245" s="10"/>
      <c r="D245" s="10"/>
      <c r="E245" s="10"/>
      <c r="F245" s="10"/>
      <c r="G245" s="13"/>
      <c r="H245" s="10"/>
      <c r="I245" s="10"/>
      <c r="J245" s="14" t="s">
        <v>15</v>
      </c>
      <c r="K245" s="52"/>
      <c r="L245" s="10" t="s">
        <v>33</v>
      </c>
      <c r="M245" s="10"/>
      <c r="N245" s="10"/>
      <c r="O245" s="10"/>
      <c r="P245" s="10"/>
      <c r="Q245" s="10"/>
      <c r="R245" s="10"/>
    </row>
    <row r="246" spans="1:18" ht="15.75" customHeight="1">
      <c r="A246" s="10"/>
      <c r="B246" s="314" t="s">
        <v>102</v>
      </c>
      <c r="C246" s="315"/>
      <c r="D246" s="315"/>
      <c r="E246" s="315"/>
      <c r="F246" s="316"/>
      <c r="G246" s="13"/>
      <c r="H246" s="10"/>
      <c r="I246" s="10"/>
      <c r="J246" s="53"/>
      <c r="K246" s="10"/>
      <c r="L246" s="12"/>
      <c r="M246" s="12"/>
      <c r="N246" s="12"/>
      <c r="O246" s="10"/>
      <c r="P246" s="10"/>
      <c r="Q246" s="10"/>
      <c r="R246" s="29"/>
    </row>
    <row r="247" spans="1:18" ht="15.75" customHeight="1">
      <c r="A247" s="10"/>
      <c r="B247" s="70"/>
      <c r="C247" s="70"/>
      <c r="D247" s="101"/>
      <c r="E247" s="70"/>
      <c r="F247" s="70"/>
      <c r="G247" s="13"/>
      <c r="H247" s="10"/>
      <c r="I247" s="10"/>
      <c r="J247" s="19"/>
      <c r="K247" s="10"/>
      <c r="L247" s="12"/>
      <c r="M247" s="12"/>
      <c r="N247" s="12"/>
      <c r="O247" s="10"/>
      <c r="P247" s="10"/>
      <c r="Q247" s="10"/>
      <c r="R247" s="29"/>
    </row>
    <row r="248" spans="1:18" ht="15.75" customHeight="1">
      <c r="A248" s="10">
        <v>1</v>
      </c>
      <c r="B248" s="27"/>
      <c r="C248" s="21"/>
      <c r="D248" s="21"/>
      <c r="E248" s="22"/>
      <c r="F248" s="22"/>
      <c r="G248" s="46"/>
      <c r="H248" s="24"/>
      <c r="I248" s="24"/>
      <c r="J248" s="86"/>
      <c r="K248" s="24"/>
      <c r="L248" s="24"/>
      <c r="M248" s="24"/>
      <c r="N248" s="26"/>
      <c r="O248" s="24"/>
      <c r="P248" s="24"/>
      <c r="Q248" s="102"/>
      <c r="R248" s="29"/>
    </row>
    <row r="249" spans="1:18" ht="15.75" customHeight="1">
      <c r="A249" s="10">
        <v>2</v>
      </c>
      <c r="B249" s="27"/>
      <c r="C249" s="21"/>
      <c r="D249" s="21"/>
      <c r="E249" s="22"/>
      <c r="F249" s="22"/>
      <c r="G249" s="46"/>
      <c r="H249" s="24"/>
      <c r="I249" s="24"/>
      <c r="J249" s="86"/>
      <c r="K249" s="24"/>
      <c r="L249" s="24"/>
      <c r="M249" s="24"/>
      <c r="N249" s="28"/>
      <c r="O249" s="24"/>
      <c r="P249" s="24"/>
      <c r="Q249" s="102"/>
      <c r="R249" s="10"/>
    </row>
    <row r="250" spans="1:18" ht="15.75" customHeight="1">
      <c r="A250" s="10">
        <v>3</v>
      </c>
      <c r="B250" s="27"/>
      <c r="C250" s="21"/>
      <c r="D250" s="21"/>
      <c r="E250" s="22"/>
      <c r="F250" s="22"/>
      <c r="G250" s="46"/>
      <c r="H250" s="24"/>
      <c r="I250" s="24"/>
      <c r="J250" s="86"/>
      <c r="K250" s="24"/>
      <c r="L250" s="24"/>
      <c r="M250" s="24"/>
      <c r="N250" s="28"/>
      <c r="O250" s="24"/>
      <c r="P250" s="24"/>
      <c r="Q250" s="102"/>
      <c r="R250" s="10"/>
    </row>
    <row r="251" spans="1:18" ht="15.75" customHeight="1">
      <c r="A251" s="29">
        <v>4</v>
      </c>
      <c r="B251" s="104"/>
      <c r="C251" s="90"/>
      <c r="D251" s="29"/>
      <c r="E251" s="29"/>
      <c r="F251" s="66"/>
      <c r="G251" s="77"/>
      <c r="H251" s="29"/>
      <c r="I251" s="29"/>
      <c r="J251" s="68"/>
      <c r="K251" s="29"/>
      <c r="L251" s="29"/>
      <c r="M251" s="29"/>
      <c r="N251" s="30"/>
      <c r="O251" s="29"/>
      <c r="P251" s="90"/>
      <c r="Q251" s="102"/>
      <c r="R251" s="10"/>
    </row>
    <row r="252" spans="1:18" ht="15.75" customHeight="1">
      <c r="A252" s="29">
        <v>5</v>
      </c>
      <c r="B252" s="104"/>
      <c r="C252" s="105"/>
      <c r="D252" s="105"/>
      <c r="E252" s="106"/>
      <c r="F252" s="106"/>
      <c r="G252" s="109"/>
      <c r="H252" s="90"/>
      <c r="I252" s="90"/>
      <c r="J252" s="180"/>
      <c r="K252" s="127"/>
      <c r="L252" s="16"/>
      <c r="M252" s="10"/>
      <c r="N252" s="30"/>
      <c r="O252" s="24"/>
      <c r="P252" s="90"/>
      <c r="Q252" s="102"/>
      <c r="R252" s="29"/>
    </row>
    <row r="253" spans="1:18" ht="15.75" customHeight="1">
      <c r="A253" s="29">
        <v>6</v>
      </c>
      <c r="B253" s="104"/>
      <c r="C253" s="105"/>
      <c r="D253" s="105"/>
      <c r="E253" s="106"/>
      <c r="F253" s="106"/>
      <c r="G253" s="109"/>
      <c r="H253" s="90"/>
      <c r="I253" s="90"/>
      <c r="J253" s="88"/>
      <c r="K253" s="90"/>
      <c r="L253" s="90"/>
      <c r="M253" s="90"/>
      <c r="N253" s="90"/>
      <c r="O253" s="90"/>
      <c r="P253" s="90"/>
      <c r="Q253" s="102"/>
      <c r="R253" s="29"/>
    </row>
    <row r="254" spans="1:18" ht="15.75" customHeight="1">
      <c r="A254" s="29">
        <v>7</v>
      </c>
      <c r="B254" s="104"/>
      <c r="C254" s="105"/>
      <c r="D254" s="105"/>
      <c r="E254" s="106"/>
      <c r="F254" s="106"/>
      <c r="G254" s="109"/>
      <c r="H254" s="90"/>
      <c r="I254" s="90"/>
      <c r="J254" s="88"/>
      <c r="K254" s="90"/>
      <c r="L254" s="90"/>
      <c r="M254" s="90"/>
      <c r="N254" s="90"/>
      <c r="O254" s="90"/>
      <c r="P254" s="90"/>
      <c r="Q254" s="162"/>
      <c r="R254" s="29"/>
    </row>
    <row r="255" spans="1:18" ht="15.75" customHeight="1">
      <c r="A255" s="29">
        <v>8</v>
      </c>
      <c r="B255" s="104"/>
      <c r="C255" s="105"/>
      <c r="D255" s="105"/>
      <c r="E255" s="106"/>
      <c r="F255" s="106"/>
      <c r="G255" s="109"/>
      <c r="H255" s="90"/>
      <c r="I255" s="90"/>
      <c r="J255" s="88"/>
      <c r="K255" s="90"/>
      <c r="L255" s="90"/>
      <c r="M255" s="90"/>
      <c r="N255" s="90"/>
      <c r="O255" s="90"/>
      <c r="P255" s="90"/>
      <c r="Q255" s="162"/>
      <c r="R255" s="29"/>
    </row>
    <row r="256" spans="1:18" ht="15.75" customHeight="1">
      <c r="A256" s="29">
        <v>9</v>
      </c>
      <c r="B256" s="104"/>
      <c r="C256" s="105"/>
      <c r="D256" s="105"/>
      <c r="E256" s="106"/>
      <c r="F256" s="106"/>
      <c r="G256" s="109"/>
      <c r="H256" s="90"/>
      <c r="I256" s="90"/>
      <c r="J256" s="88"/>
      <c r="K256" s="90"/>
      <c r="L256" s="90"/>
      <c r="M256" s="90"/>
      <c r="N256" s="90"/>
      <c r="O256" s="90"/>
      <c r="P256" s="90"/>
      <c r="Q256" s="162"/>
      <c r="R256" s="29"/>
    </row>
    <row r="257" spans="1:18" ht="15.75" customHeight="1">
      <c r="A257" s="29">
        <v>10</v>
      </c>
      <c r="B257" s="29"/>
      <c r="C257" s="29"/>
      <c r="D257" s="29"/>
      <c r="E257" s="29"/>
      <c r="F257" s="29"/>
      <c r="G257" s="66"/>
      <c r="H257" s="29"/>
      <c r="I257" s="29"/>
      <c r="J257" s="74"/>
      <c r="K257" s="79"/>
      <c r="L257" s="29"/>
      <c r="M257" s="29"/>
      <c r="N257" s="30"/>
      <c r="O257" s="29"/>
      <c r="P257" s="29"/>
      <c r="Q257" s="162"/>
      <c r="R257" s="29"/>
    </row>
    <row r="258" spans="1:18" ht="15.75" customHeight="1">
      <c r="A258" s="29">
        <v>11</v>
      </c>
      <c r="B258" s="29"/>
      <c r="C258" s="29"/>
      <c r="D258" s="29"/>
      <c r="E258" s="29"/>
      <c r="F258" s="29"/>
      <c r="G258" s="66"/>
      <c r="H258" s="29"/>
      <c r="I258" s="29"/>
      <c r="J258" s="74"/>
      <c r="K258" s="79"/>
      <c r="L258" s="29"/>
      <c r="M258" s="29"/>
      <c r="N258" s="30"/>
      <c r="O258" s="29"/>
      <c r="P258" s="29"/>
      <c r="Q258" s="162"/>
      <c r="R258" s="29"/>
    </row>
    <row r="259" spans="1:18" ht="15.75" customHeight="1">
      <c r="A259" s="29">
        <v>12</v>
      </c>
      <c r="B259" s="29"/>
      <c r="C259" s="29"/>
      <c r="D259" s="29"/>
      <c r="E259" s="29"/>
      <c r="F259" s="29"/>
      <c r="G259" s="66"/>
      <c r="H259" s="29"/>
      <c r="I259" s="29"/>
      <c r="J259" s="74"/>
      <c r="K259" s="79"/>
      <c r="L259" s="29"/>
      <c r="M259" s="29"/>
      <c r="N259" s="30"/>
      <c r="O259" s="29"/>
      <c r="P259" s="29"/>
      <c r="Q259" s="162"/>
      <c r="R259" s="29"/>
    </row>
    <row r="260" spans="1:18" ht="15.75" customHeight="1">
      <c r="A260" s="29">
        <v>13</v>
      </c>
      <c r="B260" s="29"/>
      <c r="C260" s="29"/>
      <c r="D260" s="29"/>
      <c r="E260" s="29"/>
      <c r="F260" s="29"/>
      <c r="G260" s="66"/>
      <c r="H260" s="29"/>
      <c r="I260" s="29"/>
      <c r="J260" s="74"/>
      <c r="K260" s="79"/>
      <c r="L260" s="29"/>
      <c r="M260" s="29"/>
      <c r="N260" s="30"/>
      <c r="O260" s="29"/>
      <c r="P260" s="29"/>
      <c r="Q260" s="162"/>
      <c r="R260" s="29"/>
    </row>
    <row r="261" spans="1:18" ht="15.75" customHeight="1">
      <c r="A261" s="29">
        <v>14</v>
      </c>
      <c r="B261" s="29"/>
      <c r="C261" s="29"/>
      <c r="D261" s="29"/>
      <c r="E261" s="29"/>
      <c r="F261" s="29"/>
      <c r="G261" s="66"/>
      <c r="H261" s="29"/>
      <c r="I261" s="29"/>
      <c r="J261" s="74"/>
      <c r="K261" s="79"/>
      <c r="L261" s="29"/>
      <c r="M261" s="29"/>
      <c r="N261" s="30"/>
      <c r="O261" s="29"/>
      <c r="P261" s="29"/>
      <c r="Q261" s="162"/>
      <c r="R261" s="29"/>
    </row>
    <row r="262" spans="1:18" ht="15.75" customHeight="1">
      <c r="A262" s="29"/>
      <c r="B262" s="29"/>
      <c r="C262" s="29"/>
      <c r="D262" s="29"/>
      <c r="E262" s="29"/>
      <c r="F262" s="29"/>
      <c r="G262" s="66"/>
      <c r="H262" s="29"/>
      <c r="I262" s="29"/>
      <c r="J262" s="74"/>
      <c r="K262" s="79"/>
      <c r="L262" s="29"/>
      <c r="M262" s="29"/>
      <c r="N262" s="30"/>
      <c r="O262" s="29"/>
      <c r="P262" s="29"/>
      <c r="Q262" s="162"/>
      <c r="R262" s="29"/>
    </row>
    <row r="263" spans="1:18" ht="15.75" customHeight="1">
      <c r="A263" s="29"/>
      <c r="B263" s="29"/>
      <c r="C263" s="29"/>
      <c r="D263" s="29"/>
      <c r="E263" s="29"/>
      <c r="F263" s="29"/>
      <c r="G263" s="66"/>
      <c r="H263" s="29"/>
      <c r="I263" s="29"/>
      <c r="J263" s="74"/>
      <c r="K263" s="79"/>
      <c r="L263" s="29"/>
      <c r="M263" s="30"/>
      <c r="N263" s="30"/>
      <c r="O263" s="29"/>
      <c r="P263" s="29"/>
      <c r="Q263" s="29"/>
      <c r="R263" s="29"/>
    </row>
    <row r="264" spans="1:18" ht="15.75" customHeight="1">
      <c r="A264" s="31"/>
      <c r="B264" s="33"/>
      <c r="C264" s="33">
        <f>SUM(C248:C263)</f>
        <v>0</v>
      </c>
      <c r="D264" s="33"/>
      <c r="E264" s="33"/>
      <c r="F264" s="33"/>
      <c r="G264" s="34">
        <f>SUM(G248:G263)</f>
        <v>0</v>
      </c>
      <c r="H264" s="33"/>
      <c r="I264" s="33">
        <f>SUM(I249:I263)</f>
        <v>0</v>
      </c>
      <c r="J264" s="100">
        <f>SUM(J247:J263)</f>
        <v>0</v>
      </c>
      <c r="K264" s="36"/>
      <c r="L264" s="33">
        <f>SUM(L249:L263)</f>
        <v>0</v>
      </c>
      <c r="M264" s="33">
        <f>SUM(M258:M263)</f>
        <v>0</v>
      </c>
      <c r="N264" s="33"/>
      <c r="O264" s="33">
        <f>SUM(O248:O263)</f>
        <v>0</v>
      </c>
      <c r="P264" s="33"/>
      <c r="Q264" s="69">
        <f>B245+O264-P249</f>
        <v>0</v>
      </c>
      <c r="R264" s="29"/>
    </row>
    <row r="265" spans="1:18" ht="15.75" customHeight="1">
      <c r="A265" s="29"/>
      <c r="B265" s="111"/>
      <c r="C265" s="29"/>
      <c r="D265" s="29"/>
      <c r="E265" s="74"/>
      <c r="F265" s="29"/>
      <c r="G265" s="74"/>
      <c r="H265" s="29"/>
      <c r="I265" s="29"/>
      <c r="J265" s="74"/>
      <c r="K265" s="74"/>
      <c r="L265" s="10"/>
      <c r="M265" s="30"/>
      <c r="N265" s="29"/>
      <c r="O265" s="29"/>
      <c r="P265" s="29"/>
      <c r="Q265" s="29" t="s">
        <v>421</v>
      </c>
      <c r="R265" s="29"/>
    </row>
    <row r="266" spans="1:18" ht="15.75" customHeight="1">
      <c r="A266" s="10"/>
      <c r="B266" s="314" t="s">
        <v>33</v>
      </c>
      <c r="C266" s="315"/>
      <c r="D266" s="315"/>
      <c r="E266" s="315"/>
      <c r="F266" s="316"/>
      <c r="G266" s="13"/>
      <c r="H266" s="10"/>
      <c r="I266" s="10"/>
      <c r="J266" s="19"/>
      <c r="K266" s="41"/>
      <c r="L266" s="10"/>
      <c r="M266" s="54"/>
      <c r="N266" s="10"/>
      <c r="O266" s="10"/>
      <c r="P266" s="10"/>
      <c r="Q266" s="15"/>
      <c r="R266" s="29"/>
    </row>
    <row r="267" spans="1:18" ht="15.75" customHeight="1">
      <c r="A267" s="10">
        <v>1</v>
      </c>
      <c r="B267" s="29"/>
      <c r="C267" s="29"/>
      <c r="D267" s="29"/>
      <c r="E267" s="29"/>
      <c r="F267" s="29"/>
      <c r="G267" s="66"/>
      <c r="H267" s="29"/>
      <c r="I267" s="29"/>
      <c r="J267" s="74"/>
      <c r="K267" s="79"/>
      <c r="L267" s="29"/>
      <c r="M267" s="30"/>
      <c r="N267" s="30"/>
      <c r="O267" s="29"/>
      <c r="P267" s="29"/>
      <c r="Q267" s="63"/>
      <c r="R267" s="29"/>
    </row>
    <row r="268" spans="1:18" ht="15.75" customHeight="1">
      <c r="A268" s="29">
        <v>2</v>
      </c>
      <c r="B268" s="29"/>
      <c r="C268" s="29"/>
      <c r="D268" s="29"/>
      <c r="E268" s="29"/>
      <c r="F268" s="29"/>
      <c r="G268" s="66"/>
      <c r="H268" s="29"/>
      <c r="I268" s="29"/>
      <c r="J268" s="74"/>
      <c r="K268" s="79"/>
      <c r="L268" s="29"/>
      <c r="M268" s="30"/>
      <c r="N268" s="30"/>
      <c r="O268" s="29"/>
      <c r="P268" s="29"/>
      <c r="Q268" s="63"/>
      <c r="R268" s="29"/>
    </row>
    <row r="269" spans="1:18" ht="15.75" customHeight="1">
      <c r="A269" s="29">
        <v>3</v>
      </c>
      <c r="B269" s="29"/>
      <c r="C269" s="29"/>
      <c r="D269" s="29"/>
      <c r="E269" s="260"/>
      <c r="F269" s="29"/>
      <c r="G269" s="66"/>
      <c r="H269" s="29"/>
      <c r="I269" s="29"/>
      <c r="J269" s="74"/>
      <c r="K269" s="79"/>
      <c r="L269" s="29"/>
      <c r="M269" s="30"/>
      <c r="N269" s="30"/>
      <c r="O269" s="29"/>
      <c r="P269" s="29"/>
      <c r="Q269" s="63"/>
      <c r="R269" s="29"/>
    </row>
    <row r="270" spans="1:18" ht="15.75" customHeight="1">
      <c r="A270" s="29">
        <v>4</v>
      </c>
      <c r="B270" s="29"/>
      <c r="C270" s="29"/>
      <c r="D270" s="29"/>
      <c r="E270" s="29"/>
      <c r="F270" s="29"/>
      <c r="G270" s="66"/>
      <c r="H270" s="29"/>
      <c r="I270" s="29"/>
      <c r="J270" s="74"/>
      <c r="K270" s="79"/>
      <c r="L270" s="29"/>
      <c r="M270" s="30"/>
      <c r="N270" s="30"/>
      <c r="O270" s="29"/>
      <c r="P270" s="29"/>
      <c r="Q270" s="63"/>
      <c r="R270" s="10"/>
    </row>
    <row r="271" spans="1:18" ht="15.75" customHeight="1">
      <c r="A271" s="29"/>
      <c r="B271" s="29"/>
      <c r="C271" s="29"/>
      <c r="D271" s="29"/>
      <c r="E271" s="29"/>
      <c r="F271" s="29"/>
      <c r="G271" s="66"/>
      <c r="H271" s="29"/>
      <c r="I271" s="29"/>
      <c r="J271" s="74"/>
      <c r="K271" s="79"/>
      <c r="L271" s="29"/>
      <c r="M271" s="30"/>
      <c r="N271" s="30"/>
      <c r="O271" s="29"/>
      <c r="P271" s="29"/>
      <c r="Q271" s="63"/>
      <c r="R271" s="10"/>
    </row>
    <row r="272" spans="1:18" ht="15.75" customHeight="1">
      <c r="A272" s="31"/>
      <c r="B272" s="33"/>
      <c r="C272" s="33"/>
      <c r="D272" s="33"/>
      <c r="E272" s="33">
        <f>SUM(E267:E271)</f>
        <v>0</v>
      </c>
      <c r="F272" s="33"/>
      <c r="G272" s="34"/>
      <c r="H272" s="33"/>
      <c r="I272" s="33">
        <f t="shared" ref="I272:L272" si="30">SUM(I267:I271)</f>
        <v>0</v>
      </c>
      <c r="J272" s="100">
        <f t="shared" si="30"/>
        <v>0</v>
      </c>
      <c r="K272" s="36">
        <f t="shared" si="30"/>
        <v>0</v>
      </c>
      <c r="L272" s="33">
        <f t="shared" si="30"/>
        <v>0</v>
      </c>
      <c r="M272" s="33"/>
      <c r="N272" s="33"/>
      <c r="O272" s="33">
        <f>SUM(O266:O271)</f>
        <v>0</v>
      </c>
      <c r="P272" s="33"/>
      <c r="Q272" s="51">
        <f>B265+O272</f>
        <v>0</v>
      </c>
      <c r="R272" s="10"/>
    </row>
    <row r="273" spans="1:18" ht="15.75" customHeight="1">
      <c r="A273" s="317" t="s">
        <v>573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9"/>
      <c r="P273" s="24"/>
      <c r="Q273" s="102"/>
      <c r="R273" s="10"/>
    </row>
    <row r="274" spans="1:18" ht="15.75" customHeight="1">
      <c r="A274" s="2" t="s">
        <v>1</v>
      </c>
      <c r="B274" s="107" t="s">
        <v>2</v>
      </c>
      <c r="C274" s="107" t="s">
        <v>3</v>
      </c>
      <c r="D274" s="3" t="s">
        <v>4</v>
      </c>
      <c r="E274" s="107" t="s">
        <v>108</v>
      </c>
      <c r="F274" s="4" t="s">
        <v>109</v>
      </c>
      <c r="G274" s="5" t="s">
        <v>5</v>
      </c>
      <c r="H274" s="6" t="s">
        <v>6</v>
      </c>
      <c r="I274" s="3" t="s">
        <v>7</v>
      </c>
      <c r="J274" s="3" t="s">
        <v>8</v>
      </c>
      <c r="K274" s="3" t="s">
        <v>8</v>
      </c>
      <c r="L274" s="3" t="s">
        <v>9</v>
      </c>
      <c r="M274" s="3" t="s">
        <v>10</v>
      </c>
      <c r="N274" s="3"/>
      <c r="O274" s="7" t="s">
        <v>11</v>
      </c>
      <c r="P274" s="8" t="s">
        <v>12</v>
      </c>
      <c r="Q274" s="108" t="s">
        <v>13</v>
      </c>
      <c r="R274" s="29"/>
    </row>
    <row r="275" spans="1:18" ht="15.75" customHeight="1">
      <c r="A275" s="10"/>
      <c r="B275" s="12"/>
      <c r="C275" s="10"/>
      <c r="D275" s="10"/>
      <c r="E275" s="10"/>
      <c r="F275" s="10"/>
      <c r="G275" s="13"/>
      <c r="H275" s="10"/>
      <c r="I275" s="10"/>
      <c r="J275" s="14"/>
      <c r="K275" s="267" t="s">
        <v>267</v>
      </c>
      <c r="L275" s="10" t="s">
        <v>72</v>
      </c>
      <c r="M275" s="10"/>
      <c r="N275" s="10"/>
      <c r="O275" s="10"/>
      <c r="P275" s="10"/>
      <c r="Q275" s="10"/>
      <c r="R275" s="29"/>
    </row>
    <row r="276" spans="1:18" ht="15.75" customHeight="1">
      <c r="A276" s="10"/>
      <c r="B276" s="314" t="s">
        <v>102</v>
      </c>
      <c r="C276" s="315"/>
      <c r="D276" s="315"/>
      <c r="E276" s="315"/>
      <c r="F276" s="316"/>
      <c r="G276" s="13"/>
      <c r="H276" s="10"/>
      <c r="I276" s="10"/>
      <c r="J276" s="53"/>
      <c r="K276" s="267"/>
      <c r="L276" s="12"/>
      <c r="M276" s="12"/>
      <c r="N276" s="12"/>
      <c r="O276" s="10"/>
      <c r="P276" s="10"/>
      <c r="Q276" s="10"/>
      <c r="R276" s="29"/>
    </row>
    <row r="277" spans="1:18" ht="15.75" customHeight="1">
      <c r="A277" s="10"/>
      <c r="B277" s="70"/>
      <c r="C277" s="70"/>
      <c r="D277" s="101"/>
      <c r="E277" s="70"/>
      <c r="F277" s="70"/>
      <c r="G277" s="13"/>
      <c r="H277" s="10"/>
      <c r="I277" s="10"/>
      <c r="J277" s="53"/>
      <c r="K277" s="267"/>
      <c r="L277" s="12"/>
      <c r="M277" s="12"/>
      <c r="N277" s="12"/>
      <c r="O277" s="10"/>
      <c r="P277" s="24"/>
      <c r="Q277" s="102"/>
      <c r="R277" s="29"/>
    </row>
    <row r="278" spans="1:18" ht="15.75" customHeight="1">
      <c r="A278" s="10">
        <v>1</v>
      </c>
      <c r="B278" s="27"/>
      <c r="C278" s="21"/>
      <c r="D278" s="10"/>
      <c r="E278" s="10"/>
      <c r="F278" s="13"/>
      <c r="G278" s="75"/>
      <c r="H278" s="10"/>
      <c r="I278" s="24"/>
      <c r="J278" s="25"/>
      <c r="K278" s="268"/>
      <c r="L278" s="24"/>
      <c r="M278" s="24"/>
      <c r="N278" s="28"/>
      <c r="O278" s="24"/>
      <c r="P278" s="24"/>
      <c r="Q278" s="102"/>
      <c r="R278" s="29"/>
    </row>
    <row r="279" spans="1:18" ht="15.75" customHeight="1">
      <c r="A279" s="10">
        <v>2</v>
      </c>
      <c r="B279" s="27"/>
      <c r="C279" s="90"/>
      <c r="D279" s="29"/>
      <c r="E279" s="29"/>
      <c r="F279" s="66"/>
      <c r="G279" s="77"/>
      <c r="H279" s="29"/>
      <c r="I279" s="29"/>
      <c r="J279" s="68"/>
      <c r="K279" s="269"/>
      <c r="L279" s="29"/>
      <c r="M279" s="29"/>
      <c r="N279" s="30"/>
      <c r="O279" s="29"/>
      <c r="P279" s="24"/>
      <c r="Q279" s="102"/>
      <c r="R279" s="29"/>
    </row>
    <row r="280" spans="1:18" ht="15.75" customHeight="1">
      <c r="A280" s="10">
        <v>3</v>
      </c>
      <c r="B280" s="27"/>
      <c r="C280" s="21"/>
      <c r="D280" s="21"/>
      <c r="E280" s="22"/>
      <c r="F280" s="22"/>
      <c r="G280" s="46"/>
      <c r="H280" s="24"/>
      <c r="I280" s="24"/>
      <c r="J280" s="25"/>
      <c r="K280" s="268"/>
      <c r="L280" s="24"/>
      <c r="M280" s="24"/>
      <c r="N280" s="103"/>
      <c r="O280" s="24"/>
      <c r="P280" s="90"/>
      <c r="Q280" s="102"/>
      <c r="R280" s="29"/>
    </row>
    <row r="281" spans="1:18" ht="15.75" customHeight="1">
      <c r="A281" s="29">
        <v>4</v>
      </c>
      <c r="B281" s="104"/>
      <c r="C281" s="105"/>
      <c r="D281" s="105"/>
      <c r="E281" s="106"/>
      <c r="F281" s="106"/>
      <c r="G281" s="109"/>
      <c r="H281" s="90"/>
      <c r="I281" s="90"/>
      <c r="J281" s="68"/>
      <c r="K281" s="269"/>
      <c r="L281" s="29"/>
      <c r="M281" s="90"/>
      <c r="N281" s="103"/>
      <c r="O281" s="90"/>
      <c r="P281" s="90"/>
      <c r="Q281" s="102"/>
      <c r="R281" s="10"/>
    </row>
    <row r="282" spans="1:18" ht="15.75" customHeight="1">
      <c r="A282" s="29">
        <v>5</v>
      </c>
      <c r="B282" s="104"/>
      <c r="C282" s="105"/>
      <c r="D282" s="105"/>
      <c r="E282" s="106"/>
      <c r="F282" s="106"/>
      <c r="G282" s="109"/>
      <c r="H282" s="90"/>
      <c r="I282" s="90"/>
      <c r="J282" s="87"/>
      <c r="K282" s="270"/>
      <c r="L282" s="90"/>
      <c r="M282" s="90"/>
      <c r="N282" s="103"/>
      <c r="O282" s="90"/>
      <c r="P282" s="90"/>
      <c r="Q282" s="102"/>
      <c r="R282" s="10"/>
    </row>
    <row r="283" spans="1:18" ht="15.75" customHeight="1">
      <c r="A283" s="29">
        <v>6</v>
      </c>
      <c r="B283" s="104"/>
      <c r="C283" s="105"/>
      <c r="D283" s="105"/>
      <c r="E283" s="106"/>
      <c r="F283" s="106"/>
      <c r="G283" s="109"/>
      <c r="H283" s="90"/>
      <c r="I283" s="90"/>
      <c r="J283" s="87"/>
      <c r="K283" s="270"/>
      <c r="L283" s="90"/>
      <c r="M283" s="90"/>
      <c r="N283" s="103"/>
      <c r="O283" s="90"/>
      <c r="P283" s="90"/>
      <c r="Q283" s="102"/>
      <c r="R283" s="10"/>
    </row>
    <row r="284" spans="1:18" ht="15.75" customHeight="1">
      <c r="A284" s="16"/>
      <c r="B284" s="29"/>
      <c r="C284" s="29"/>
      <c r="D284" s="29"/>
      <c r="E284" s="29"/>
      <c r="F284" s="29"/>
      <c r="G284" s="66"/>
      <c r="H284" s="29"/>
      <c r="I284" s="29"/>
      <c r="J284" s="74"/>
      <c r="K284" s="269"/>
      <c r="L284" s="29"/>
      <c r="M284" s="30"/>
      <c r="N284" s="30"/>
      <c r="O284" s="29"/>
      <c r="P284" s="29"/>
      <c r="Q284" s="29"/>
      <c r="R284" s="10"/>
    </row>
    <row r="285" spans="1:18" ht="15.75" customHeight="1">
      <c r="A285" s="29"/>
      <c r="B285" s="29"/>
      <c r="C285" s="29"/>
      <c r="D285" s="29"/>
      <c r="E285" s="29"/>
      <c r="F285" s="29"/>
      <c r="G285" s="66"/>
      <c r="H285" s="29"/>
      <c r="I285" s="29"/>
      <c r="J285" s="74"/>
      <c r="K285" s="269"/>
      <c r="L285" s="29"/>
      <c r="M285" s="30"/>
      <c r="N285" s="30"/>
      <c r="O285" s="29"/>
      <c r="P285" s="29"/>
      <c r="Q285" s="29"/>
      <c r="R285" s="10"/>
    </row>
    <row r="286" spans="1:18" ht="15.75" customHeight="1">
      <c r="A286" s="29"/>
      <c r="B286" s="29"/>
      <c r="C286" s="29"/>
      <c r="D286" s="29"/>
      <c r="E286" s="29"/>
      <c r="F286" s="29"/>
      <c r="G286" s="66"/>
      <c r="H286" s="29"/>
      <c r="I286" s="29"/>
      <c r="J286" s="74"/>
      <c r="K286" s="269"/>
      <c r="L286" s="29"/>
      <c r="M286" s="30"/>
      <c r="N286" s="30"/>
      <c r="O286" s="29"/>
      <c r="P286" s="29"/>
      <c r="Q286" s="29"/>
      <c r="R286" s="10"/>
    </row>
    <row r="287" spans="1:18" ht="15.75" customHeight="1">
      <c r="A287" s="29"/>
      <c r="B287" s="29"/>
      <c r="C287" s="29"/>
      <c r="D287" s="29"/>
      <c r="E287" s="29"/>
      <c r="F287" s="29"/>
      <c r="G287" s="66"/>
      <c r="H287" s="29"/>
      <c r="I287" s="29"/>
      <c r="J287" s="74"/>
      <c r="K287" s="269"/>
      <c r="L287" s="29"/>
      <c r="M287" s="30"/>
      <c r="N287" s="30"/>
      <c r="O287" s="29"/>
      <c r="P287" s="29"/>
      <c r="Q287" s="29"/>
      <c r="R287" s="10"/>
    </row>
    <row r="288" spans="1:18" ht="15.75" customHeight="1">
      <c r="A288" s="29"/>
      <c r="B288" s="29"/>
      <c r="C288" s="29"/>
      <c r="D288" s="29"/>
      <c r="E288" s="29"/>
      <c r="F288" s="29"/>
      <c r="G288" s="66"/>
      <c r="H288" s="29"/>
      <c r="I288" s="29"/>
      <c r="J288" s="74"/>
      <c r="K288" s="269"/>
      <c r="L288" s="29"/>
      <c r="M288" s="30"/>
      <c r="N288" s="30"/>
      <c r="O288" s="29"/>
      <c r="P288" s="29"/>
      <c r="Q288" s="29"/>
      <c r="R288" s="10"/>
    </row>
    <row r="289" spans="1:18" ht="15.75" customHeight="1">
      <c r="A289" s="31"/>
      <c r="B289" s="33"/>
      <c r="C289" s="33"/>
      <c r="D289" s="33">
        <f>SUM(D284:D288)</f>
        <v>0</v>
      </c>
      <c r="E289" s="33"/>
      <c r="F289" s="33"/>
      <c r="G289" s="34">
        <f>SUM(G278:G288)</f>
        <v>0</v>
      </c>
      <c r="H289" s="33"/>
      <c r="I289" s="33">
        <f t="shared" ref="I289:M289" si="31">SUM(I278:I288)</f>
        <v>0</v>
      </c>
      <c r="J289" s="100">
        <f t="shared" si="31"/>
        <v>0</v>
      </c>
      <c r="K289" s="271">
        <f t="shared" si="31"/>
        <v>0</v>
      </c>
      <c r="L289" s="33">
        <f t="shared" si="31"/>
        <v>0</v>
      </c>
      <c r="M289" s="33">
        <f t="shared" si="31"/>
        <v>0</v>
      </c>
      <c r="N289" s="33"/>
      <c r="O289" s="33">
        <f>SUM(O276:O288)</f>
        <v>0</v>
      </c>
      <c r="P289" s="33"/>
      <c r="Q289" s="69">
        <f>B275+O289</f>
        <v>0</v>
      </c>
      <c r="R289" s="10"/>
    </row>
    <row r="290" spans="1:18" ht="15.75" customHeight="1">
      <c r="A290" s="311" t="s">
        <v>574</v>
      </c>
      <c r="B290" s="312"/>
      <c r="C290" s="312"/>
      <c r="D290" s="312"/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3"/>
      <c r="P290" s="29"/>
      <c r="Q290" s="10"/>
      <c r="R290" s="10"/>
    </row>
    <row r="291" spans="1:18" ht="15.75" customHeight="1">
      <c r="A291" s="2" t="s">
        <v>1</v>
      </c>
      <c r="B291" s="3" t="s">
        <v>2</v>
      </c>
      <c r="C291" s="3" t="s">
        <v>3</v>
      </c>
      <c r="D291" s="3" t="s">
        <v>4</v>
      </c>
      <c r="E291" s="3" t="s">
        <v>108</v>
      </c>
      <c r="F291" s="4" t="s">
        <v>109</v>
      </c>
      <c r="G291" s="117" t="s">
        <v>5</v>
      </c>
      <c r="H291" s="6" t="s">
        <v>6</v>
      </c>
      <c r="I291" s="3" t="s">
        <v>338</v>
      </c>
      <c r="J291" s="3" t="s">
        <v>8</v>
      </c>
      <c r="K291" s="3" t="s">
        <v>8</v>
      </c>
      <c r="L291" s="3" t="s">
        <v>9</v>
      </c>
      <c r="M291" s="3" t="s">
        <v>10</v>
      </c>
      <c r="N291" s="3"/>
      <c r="O291" s="7" t="s">
        <v>11</v>
      </c>
      <c r="P291" s="8" t="s">
        <v>12</v>
      </c>
      <c r="Q291" s="108" t="s">
        <v>13</v>
      </c>
      <c r="R291" s="10"/>
    </row>
    <row r="292" spans="1:18" ht="15.75" customHeight="1">
      <c r="A292" s="10"/>
      <c r="C292" s="10"/>
      <c r="D292" s="10"/>
      <c r="E292" s="10"/>
      <c r="F292" s="10"/>
      <c r="G292" s="75"/>
      <c r="H292" s="10"/>
      <c r="I292" s="10"/>
      <c r="J292" s="14" t="s">
        <v>15</v>
      </c>
      <c r="K292" s="52"/>
      <c r="L292" s="10" t="s">
        <v>33</v>
      </c>
      <c r="M292" s="10"/>
      <c r="N292" s="10"/>
      <c r="O292" s="10"/>
      <c r="P292" s="10"/>
      <c r="Q292" s="10"/>
      <c r="R292" s="10"/>
    </row>
    <row r="293" spans="1:18" ht="15.75" customHeight="1">
      <c r="A293" s="10"/>
      <c r="B293" s="314" t="s">
        <v>570</v>
      </c>
      <c r="C293" s="315"/>
      <c r="D293" s="315"/>
      <c r="E293" s="315"/>
      <c r="F293" s="316"/>
      <c r="G293" s="75"/>
      <c r="H293" s="10"/>
      <c r="I293" s="10"/>
      <c r="J293" s="53"/>
      <c r="K293" s="10"/>
      <c r="L293" s="12"/>
      <c r="M293" s="12"/>
      <c r="N293" s="12"/>
      <c r="O293" s="10"/>
      <c r="P293" s="10"/>
      <c r="Q293" s="10"/>
      <c r="R293" s="10"/>
    </row>
    <row r="294" spans="1:18" ht="15.75" customHeight="1">
      <c r="A294" s="10">
        <v>1</v>
      </c>
      <c r="B294" s="27"/>
      <c r="C294" s="21"/>
      <c r="D294" s="10"/>
      <c r="E294" s="10"/>
      <c r="F294" s="13"/>
      <c r="G294" s="75"/>
      <c r="H294" s="10"/>
      <c r="I294" s="10"/>
      <c r="J294" s="19"/>
      <c r="K294" s="24"/>
      <c r="L294" s="24"/>
      <c r="M294" s="24"/>
      <c r="N294" s="26"/>
      <c r="O294" s="24"/>
      <c r="P294" s="24"/>
      <c r="Q294" s="102"/>
      <c r="R294" s="10"/>
    </row>
    <row r="295" spans="1:18" ht="15.75" customHeight="1">
      <c r="A295" s="10">
        <v>2</v>
      </c>
      <c r="B295" s="27"/>
      <c r="C295" s="21"/>
      <c r="D295" s="21"/>
      <c r="E295" s="22"/>
      <c r="F295" s="22"/>
      <c r="G295" s="23"/>
      <c r="H295" s="24"/>
      <c r="I295" s="24"/>
      <c r="J295" s="86"/>
      <c r="K295" s="24"/>
      <c r="L295" s="24"/>
      <c r="M295" s="24"/>
      <c r="N295" s="28"/>
      <c r="O295" s="24"/>
      <c r="P295" s="24"/>
      <c r="Q295" s="102"/>
      <c r="R295" s="10"/>
    </row>
    <row r="296" spans="1:18" ht="15.75" customHeight="1">
      <c r="A296" s="10">
        <v>3</v>
      </c>
      <c r="B296" s="27"/>
      <c r="C296" s="21"/>
      <c r="D296" s="21"/>
      <c r="E296" s="22"/>
      <c r="F296" s="22"/>
      <c r="G296" s="23"/>
      <c r="H296" s="24"/>
      <c r="I296" s="24"/>
      <c r="J296" s="86"/>
      <c r="K296" s="24"/>
      <c r="L296" s="24"/>
      <c r="M296" s="24"/>
      <c r="N296" s="103"/>
      <c r="O296" s="24"/>
      <c r="P296" s="90"/>
      <c r="Q296" s="102"/>
      <c r="R296" s="10"/>
    </row>
    <row r="297" spans="1:18" ht="15.75" customHeight="1">
      <c r="A297" s="29">
        <v>4</v>
      </c>
      <c r="B297" s="104"/>
      <c r="C297" s="105"/>
      <c r="D297" s="105"/>
      <c r="E297" s="106"/>
      <c r="F297" s="106"/>
      <c r="G297" s="89"/>
      <c r="H297" s="90"/>
      <c r="I297" s="90"/>
      <c r="J297" s="74"/>
      <c r="K297" s="29"/>
      <c r="L297" s="29"/>
      <c r="M297" s="90"/>
      <c r="N297" s="103"/>
      <c r="O297" s="90"/>
      <c r="P297" s="90"/>
      <c r="Q297" s="102"/>
      <c r="R297" s="29"/>
    </row>
    <row r="298" spans="1:18" ht="15.75" customHeight="1">
      <c r="A298" s="29">
        <v>5</v>
      </c>
      <c r="B298" s="104"/>
      <c r="C298" s="105"/>
      <c r="D298" s="105"/>
      <c r="E298" s="106"/>
      <c r="F298" s="106"/>
      <c r="G298" s="89"/>
      <c r="H298" s="90"/>
      <c r="I298" s="90"/>
      <c r="J298" s="88"/>
      <c r="K298" s="90"/>
      <c r="L298" s="90"/>
      <c r="M298" s="90"/>
      <c r="N298" s="103"/>
      <c r="O298" s="90"/>
      <c r="P298" s="90"/>
      <c r="Q298" s="102"/>
      <c r="R298" s="29"/>
    </row>
    <row r="299" spans="1:18" ht="15.75" customHeight="1">
      <c r="A299" s="29">
        <v>6</v>
      </c>
      <c r="B299" s="104"/>
      <c r="C299" s="105"/>
      <c r="D299" s="105"/>
      <c r="E299" s="106"/>
      <c r="F299" s="106"/>
      <c r="G299" s="89"/>
      <c r="H299" s="90"/>
      <c r="I299" s="90"/>
      <c r="J299" s="88"/>
      <c r="K299" s="90"/>
      <c r="L299" s="90"/>
      <c r="M299" s="103"/>
      <c r="N299" s="103"/>
      <c r="O299" s="90"/>
      <c r="P299" s="90"/>
      <c r="Q299" s="102"/>
      <c r="R299" s="29"/>
    </row>
    <row r="300" spans="1:18" ht="15.75" customHeight="1">
      <c r="A300" s="29">
        <v>7</v>
      </c>
      <c r="B300" s="104"/>
      <c r="C300" s="105"/>
      <c r="D300" s="105"/>
      <c r="E300" s="106"/>
      <c r="F300" s="106"/>
      <c r="G300" s="89"/>
      <c r="H300" s="90"/>
      <c r="I300" s="90"/>
      <c r="J300" s="88"/>
      <c r="K300" s="90"/>
      <c r="L300" s="90"/>
      <c r="M300" s="103"/>
      <c r="N300" s="26"/>
      <c r="O300" s="90"/>
      <c r="P300" s="90"/>
      <c r="Q300" s="102"/>
      <c r="R300" s="29"/>
    </row>
    <row r="301" spans="1:18" ht="15.75" customHeight="1">
      <c r="A301" s="29"/>
      <c r="B301" s="104"/>
      <c r="C301" s="105"/>
      <c r="D301" s="105"/>
      <c r="E301" s="106"/>
      <c r="F301" s="106"/>
      <c r="G301" s="89"/>
      <c r="H301" s="90"/>
      <c r="I301" s="90"/>
      <c r="J301" s="88"/>
      <c r="K301" s="90"/>
      <c r="L301" s="90"/>
      <c r="M301" s="90"/>
      <c r="N301" s="10"/>
      <c r="O301" s="90"/>
      <c r="P301" s="90"/>
      <c r="Q301" s="102"/>
      <c r="R301" s="29"/>
    </row>
    <row r="302" spans="1:18" ht="15.75" customHeight="1">
      <c r="A302" s="29"/>
      <c r="B302" s="104"/>
      <c r="C302" s="105"/>
      <c r="D302" s="105"/>
      <c r="E302" s="106"/>
      <c r="F302" s="106"/>
      <c r="G302" s="89"/>
      <c r="H302" s="90"/>
      <c r="I302" s="90"/>
      <c r="J302" s="88"/>
      <c r="K302" s="90"/>
      <c r="L302" s="90"/>
      <c r="M302" s="90"/>
      <c r="O302" s="90"/>
      <c r="P302" s="90"/>
      <c r="Q302" s="102"/>
      <c r="R302" s="29"/>
    </row>
    <row r="303" spans="1:18" ht="15.75" customHeight="1">
      <c r="A303" s="29"/>
      <c r="B303" s="104"/>
      <c r="C303" s="105"/>
      <c r="D303" s="105"/>
      <c r="E303" s="106"/>
      <c r="F303" s="106"/>
      <c r="G303" s="89"/>
      <c r="H303" s="90"/>
      <c r="I303" s="90"/>
      <c r="J303" s="88"/>
      <c r="K303" s="90"/>
      <c r="L303" s="90"/>
      <c r="M303" s="90"/>
      <c r="N303" s="103"/>
      <c r="O303" s="90"/>
      <c r="P303" s="90"/>
      <c r="Q303" s="272"/>
      <c r="R303" s="29"/>
    </row>
    <row r="304" spans="1:18" ht="15.75" customHeight="1">
      <c r="A304" s="31"/>
      <c r="B304" s="33"/>
      <c r="C304" s="33">
        <f>SUM(C294:C303)</f>
        <v>0</v>
      </c>
      <c r="D304" s="33"/>
      <c r="E304" s="33"/>
      <c r="F304" s="33"/>
      <c r="G304" s="49">
        <f>SUM(G294:G303)</f>
        <v>0</v>
      </c>
      <c r="H304" s="33"/>
      <c r="I304" s="33">
        <f t="shared" ref="I304:J304" si="32">SUM(I294:I303)</f>
        <v>0</v>
      </c>
      <c r="J304" s="100">
        <f t="shared" si="32"/>
        <v>0</v>
      </c>
      <c r="K304" s="36"/>
      <c r="L304" s="33">
        <f>SUM(L294:L303)</f>
        <v>0</v>
      </c>
      <c r="M304" s="33"/>
      <c r="N304" s="37"/>
      <c r="O304" s="33">
        <f>SUM(O293:O303)</f>
        <v>0</v>
      </c>
      <c r="P304" s="38"/>
      <c r="Q304" s="57">
        <f>B292+O304-P295</f>
        <v>0</v>
      </c>
      <c r="R304" s="193"/>
    </row>
    <row r="305" spans="1:18" ht="15.75" customHeight="1">
      <c r="A305" s="311" t="s">
        <v>575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3"/>
      <c r="P305" s="29"/>
      <c r="Q305" s="185"/>
      <c r="R305" s="29"/>
    </row>
    <row r="306" spans="1:18" ht="15.75" customHeight="1">
      <c r="A306" s="2" t="s">
        <v>1</v>
      </c>
      <c r="B306" s="3" t="s">
        <v>2</v>
      </c>
      <c r="C306" s="3" t="s">
        <v>3</v>
      </c>
      <c r="D306" s="3" t="s">
        <v>4</v>
      </c>
      <c r="E306" s="3" t="s">
        <v>108</v>
      </c>
      <c r="F306" s="4" t="s">
        <v>109</v>
      </c>
      <c r="G306" s="5" t="s">
        <v>5</v>
      </c>
      <c r="H306" s="6" t="s">
        <v>6</v>
      </c>
      <c r="I306" s="3" t="s">
        <v>7</v>
      </c>
      <c r="J306" s="3" t="s">
        <v>8</v>
      </c>
      <c r="K306" s="3" t="s">
        <v>8</v>
      </c>
      <c r="L306" s="3" t="s">
        <v>9</v>
      </c>
      <c r="M306" s="3" t="s">
        <v>10</v>
      </c>
      <c r="N306" s="3"/>
      <c r="O306" s="7" t="s">
        <v>11</v>
      </c>
      <c r="P306" s="8" t="s">
        <v>12</v>
      </c>
      <c r="Q306" s="9" t="s">
        <v>13</v>
      </c>
      <c r="R306" s="29"/>
    </row>
    <row r="307" spans="1:18" ht="15.75" customHeight="1">
      <c r="A307" s="10"/>
      <c r="B307" s="12"/>
      <c r="C307" s="10"/>
      <c r="D307" s="10"/>
      <c r="E307" s="10"/>
      <c r="F307" s="10"/>
      <c r="G307" s="13"/>
      <c r="H307" s="10"/>
      <c r="I307" s="10"/>
      <c r="J307" s="14" t="s">
        <v>15</v>
      </c>
      <c r="K307" s="52"/>
      <c r="L307" s="10" t="s">
        <v>72</v>
      </c>
      <c r="M307" s="10"/>
      <c r="N307" s="10"/>
      <c r="O307" s="10"/>
      <c r="P307" s="10"/>
      <c r="Q307" s="10"/>
      <c r="R307" s="10"/>
    </row>
    <row r="308" spans="1:18" ht="15.75" customHeight="1">
      <c r="A308" s="10"/>
      <c r="B308" s="314" t="s">
        <v>570</v>
      </c>
      <c r="C308" s="315"/>
      <c r="D308" s="315"/>
      <c r="E308" s="315"/>
      <c r="F308" s="316"/>
      <c r="G308" s="13"/>
      <c r="H308" s="10"/>
      <c r="I308" s="10"/>
      <c r="J308" s="53"/>
      <c r="K308" s="10"/>
      <c r="L308" s="12"/>
      <c r="M308" s="12"/>
      <c r="N308" s="12"/>
      <c r="O308" s="10"/>
      <c r="P308" s="10"/>
      <c r="Q308" s="10"/>
      <c r="R308" s="10"/>
    </row>
    <row r="309" spans="1:18" ht="15.75" customHeight="1">
      <c r="A309" s="10"/>
      <c r="B309" s="70"/>
      <c r="C309" s="70"/>
      <c r="D309" s="101"/>
      <c r="E309" s="70"/>
      <c r="F309" s="70"/>
      <c r="G309" s="13"/>
      <c r="H309" s="10"/>
      <c r="I309" s="10"/>
      <c r="J309" s="19"/>
      <c r="K309" s="10"/>
      <c r="L309" s="12"/>
      <c r="M309" s="12"/>
      <c r="N309" s="12"/>
      <c r="O309" s="10"/>
      <c r="P309" s="10"/>
      <c r="Q309" s="10"/>
      <c r="R309" s="10"/>
    </row>
    <row r="310" spans="1:18" ht="15.75" customHeight="1">
      <c r="A310" s="10">
        <v>1</v>
      </c>
      <c r="B310" s="27"/>
      <c r="C310" s="21"/>
      <c r="D310" s="21"/>
      <c r="E310" s="22"/>
      <c r="F310" s="22"/>
      <c r="G310" s="46"/>
      <c r="H310" s="24"/>
      <c r="I310" s="24"/>
      <c r="J310" s="86"/>
      <c r="K310" s="24"/>
      <c r="L310" s="24"/>
      <c r="M310" s="24"/>
      <c r="N310" s="26"/>
      <c r="O310" s="24"/>
      <c r="P310" s="24"/>
      <c r="Q310" s="102"/>
      <c r="R310" s="29"/>
    </row>
    <row r="311" spans="1:18" ht="15.75" customHeight="1">
      <c r="A311" s="10">
        <v>2</v>
      </c>
      <c r="B311" s="27"/>
      <c r="C311" s="21"/>
      <c r="D311" s="21"/>
      <c r="E311" s="22"/>
      <c r="F311" s="22"/>
      <c r="G311" s="46"/>
      <c r="H311" s="24"/>
      <c r="I311" s="24"/>
      <c r="J311" s="86"/>
      <c r="K311" s="24"/>
      <c r="L311" s="24"/>
      <c r="M311" s="24"/>
      <c r="N311" s="28"/>
      <c r="O311" s="24"/>
      <c r="P311" s="24"/>
      <c r="Q311" s="102"/>
      <c r="R311" s="29"/>
    </row>
    <row r="312" spans="1:18" ht="15.75" customHeight="1">
      <c r="A312" s="29">
        <v>3</v>
      </c>
      <c r="B312" s="27"/>
      <c r="C312" s="21"/>
      <c r="D312" s="21"/>
      <c r="E312" s="22"/>
      <c r="F312" s="22"/>
      <c r="G312" s="46"/>
      <c r="H312" s="24"/>
      <c r="I312" s="24"/>
      <c r="J312" s="86"/>
      <c r="K312" s="24"/>
      <c r="L312" s="24"/>
      <c r="M312" s="24"/>
      <c r="N312" s="28"/>
      <c r="O312" s="24"/>
      <c r="P312" s="24"/>
      <c r="Q312" s="102"/>
      <c r="R312" s="29"/>
    </row>
    <row r="313" spans="1:18" ht="15.75" customHeight="1">
      <c r="A313" s="29">
        <v>4</v>
      </c>
      <c r="B313" s="27"/>
      <c r="C313" s="21"/>
      <c r="D313" s="21"/>
      <c r="E313" s="22"/>
      <c r="F313" s="22"/>
      <c r="G313" s="46"/>
      <c r="H313" s="24"/>
      <c r="I313" s="24"/>
      <c r="J313" s="86"/>
      <c r="K313" s="24"/>
      <c r="L313" s="24"/>
      <c r="M313" s="24"/>
      <c r="N313" s="28"/>
      <c r="O313" s="24"/>
      <c r="P313" s="24"/>
      <c r="Q313" s="102"/>
      <c r="R313" s="29"/>
    </row>
    <row r="314" spans="1:18" ht="15.75" customHeight="1">
      <c r="A314" s="10">
        <v>5</v>
      </c>
      <c r="B314" s="27"/>
      <c r="C314" s="21"/>
      <c r="D314" s="21"/>
      <c r="E314" s="22"/>
      <c r="F314" s="22"/>
      <c r="G314" s="46"/>
      <c r="H314" s="24"/>
      <c r="I314" s="24"/>
      <c r="J314" s="86"/>
      <c r="K314" s="24"/>
      <c r="L314" s="24"/>
      <c r="M314" s="24"/>
      <c r="N314" s="28"/>
      <c r="O314" s="24"/>
      <c r="P314" s="24"/>
      <c r="Q314" s="102"/>
      <c r="R314" s="29"/>
    </row>
    <row r="315" spans="1:18" ht="15.75" customHeight="1">
      <c r="A315" s="29">
        <v>6</v>
      </c>
      <c r="B315" s="27"/>
      <c r="C315" s="21"/>
      <c r="D315" s="21"/>
      <c r="E315" s="22"/>
      <c r="F315" s="22"/>
      <c r="G315" s="46"/>
      <c r="H315" s="24"/>
      <c r="I315" s="24"/>
      <c r="J315" s="86"/>
      <c r="K315" s="24"/>
      <c r="L315" s="24"/>
      <c r="M315" s="24"/>
      <c r="N315" s="28"/>
      <c r="O315" s="24"/>
      <c r="P315" s="24"/>
      <c r="Q315" s="102"/>
      <c r="R315" s="29"/>
    </row>
    <row r="316" spans="1:18" ht="15.75" customHeight="1">
      <c r="A316" s="29">
        <v>7</v>
      </c>
      <c r="B316" s="27"/>
      <c r="C316" s="21"/>
      <c r="D316" s="21"/>
      <c r="E316" s="22"/>
      <c r="F316" s="22"/>
      <c r="G316" s="46"/>
      <c r="H316" s="24"/>
      <c r="I316" s="24"/>
      <c r="J316" s="86"/>
      <c r="K316" s="24"/>
      <c r="L316" s="24"/>
      <c r="M316" s="24"/>
      <c r="N316" s="28"/>
      <c r="O316" s="24"/>
      <c r="P316" s="24"/>
      <c r="Q316" s="102"/>
      <c r="R316" s="29"/>
    </row>
    <row r="317" spans="1:18" ht="15.75" customHeight="1">
      <c r="A317" s="29">
        <v>8</v>
      </c>
      <c r="B317" s="27"/>
      <c r="C317" s="21"/>
      <c r="D317" s="21"/>
      <c r="E317" s="22"/>
      <c r="F317" s="22"/>
      <c r="G317" s="46"/>
      <c r="H317" s="24"/>
      <c r="I317" s="24"/>
      <c r="J317" s="86"/>
      <c r="K317" s="24"/>
      <c r="L317" s="24"/>
      <c r="M317" s="24"/>
      <c r="N317" s="28"/>
      <c r="O317" s="24"/>
      <c r="P317" s="24"/>
      <c r="Q317" s="102"/>
      <c r="R317" s="29"/>
    </row>
    <row r="318" spans="1:18" ht="15.75" customHeight="1">
      <c r="A318" s="29">
        <v>9</v>
      </c>
      <c r="B318" s="27"/>
      <c r="C318" s="21"/>
      <c r="D318" s="21"/>
      <c r="E318" s="22"/>
      <c r="F318" s="22"/>
      <c r="G318" s="46"/>
      <c r="H318" s="24"/>
      <c r="I318" s="24"/>
      <c r="J318" s="86"/>
      <c r="K318" s="24"/>
      <c r="L318" s="24"/>
      <c r="M318" s="24"/>
      <c r="N318" s="28"/>
      <c r="O318" s="24"/>
      <c r="P318" s="24"/>
      <c r="Q318" s="102"/>
      <c r="R318" s="29"/>
    </row>
    <row r="319" spans="1:18" ht="15.75" customHeight="1">
      <c r="A319" s="29"/>
      <c r="B319" s="27"/>
      <c r="C319" s="21"/>
      <c r="D319" s="21"/>
      <c r="E319" s="22"/>
      <c r="F319" s="22"/>
      <c r="G319" s="46"/>
      <c r="H319" s="24"/>
      <c r="I319" s="24"/>
      <c r="J319" s="86"/>
      <c r="K319" s="24"/>
      <c r="L319" s="24"/>
      <c r="M319" s="24"/>
      <c r="N319" s="28"/>
      <c r="O319" s="24"/>
      <c r="P319" s="24"/>
      <c r="Q319" s="102"/>
      <c r="R319" s="29"/>
    </row>
    <row r="320" spans="1:18" ht="15.75" customHeight="1">
      <c r="A320" s="29"/>
      <c r="B320" s="27"/>
      <c r="C320" s="21"/>
      <c r="D320" s="21"/>
      <c r="E320" s="22"/>
      <c r="F320" s="22"/>
      <c r="G320" s="46"/>
      <c r="H320" s="24"/>
      <c r="I320" s="24"/>
      <c r="J320" s="86"/>
      <c r="K320" s="24"/>
      <c r="L320" s="24"/>
      <c r="M320" s="24"/>
      <c r="N320" s="28"/>
      <c r="O320" s="24"/>
      <c r="P320" s="24"/>
      <c r="Q320" s="102"/>
      <c r="R320" s="29"/>
    </row>
    <row r="321" spans="1:18" ht="15.75" customHeight="1">
      <c r="A321" s="10"/>
      <c r="B321" s="27"/>
      <c r="C321" s="21"/>
      <c r="D321" s="21"/>
      <c r="E321" s="22"/>
      <c r="F321" s="22"/>
      <c r="G321" s="46"/>
      <c r="H321" s="24"/>
      <c r="I321" s="24"/>
      <c r="J321" s="86"/>
      <c r="K321" s="24"/>
      <c r="L321" s="24"/>
      <c r="M321" s="24"/>
      <c r="N321" s="90"/>
      <c r="O321" s="24"/>
      <c r="P321" s="24"/>
      <c r="Q321" s="102"/>
      <c r="R321" s="29"/>
    </row>
    <row r="322" spans="1:18" ht="15.75" customHeight="1">
      <c r="A322" s="31"/>
      <c r="B322" s="32"/>
      <c r="C322" s="33">
        <f t="shared" ref="C322:E322" si="33">SUM(C310:C321)</f>
        <v>0</v>
      </c>
      <c r="D322" s="33">
        <f t="shared" si="33"/>
        <v>0</v>
      </c>
      <c r="E322" s="33">
        <f t="shared" si="33"/>
        <v>0</v>
      </c>
      <c r="F322" s="33"/>
      <c r="G322" s="34">
        <f>SUM(G310:G321)</f>
        <v>0</v>
      </c>
      <c r="H322" s="33"/>
      <c r="I322" s="33">
        <f t="shared" ref="I322:J322" si="34">SUM(I310:I321)</f>
        <v>0</v>
      </c>
      <c r="J322" s="100">
        <f t="shared" si="34"/>
        <v>0</v>
      </c>
      <c r="K322" s="36"/>
      <c r="L322" s="33">
        <f t="shared" ref="L322:M322" si="35">SUM(L310:L321)</f>
        <v>0</v>
      </c>
      <c r="M322" s="33">
        <f t="shared" si="35"/>
        <v>0</v>
      </c>
      <c r="N322" s="33"/>
      <c r="O322" s="33">
        <f>SUM(O309:O321)</f>
        <v>0</v>
      </c>
      <c r="P322" s="33"/>
      <c r="Q322" s="69">
        <f>B307-P322+O322</f>
        <v>0</v>
      </c>
      <c r="R322" s="29"/>
    </row>
    <row r="323" spans="1:18" ht="15.75" customHeight="1">
      <c r="A323" s="311" t="s">
        <v>576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3"/>
      <c r="P323" s="10"/>
      <c r="Q323" s="15"/>
      <c r="R323" s="29"/>
    </row>
    <row r="324" spans="1:18" ht="15.75" customHeight="1">
      <c r="A324" s="2" t="s">
        <v>1</v>
      </c>
      <c r="B324" s="3" t="s">
        <v>2</v>
      </c>
      <c r="C324" s="3" t="s">
        <v>3</v>
      </c>
      <c r="D324" s="3" t="s">
        <v>4</v>
      </c>
      <c r="E324" s="3" t="s">
        <v>108</v>
      </c>
      <c r="F324" s="4" t="s">
        <v>109</v>
      </c>
      <c r="G324" s="5" t="s">
        <v>5</v>
      </c>
      <c r="H324" s="6" t="s">
        <v>6</v>
      </c>
      <c r="I324" s="3" t="s">
        <v>7</v>
      </c>
      <c r="J324" s="3" t="s">
        <v>8</v>
      </c>
      <c r="K324" s="3" t="s">
        <v>8</v>
      </c>
      <c r="L324" s="3" t="s">
        <v>9</v>
      </c>
      <c r="M324" s="3" t="s">
        <v>10</v>
      </c>
      <c r="N324" s="3"/>
      <c r="O324" s="7" t="s">
        <v>11</v>
      </c>
      <c r="P324" s="8" t="s">
        <v>12</v>
      </c>
      <c r="Q324" s="9" t="s">
        <v>13</v>
      </c>
      <c r="R324" s="29"/>
    </row>
    <row r="325" spans="1:18" ht="15.75" customHeight="1">
      <c r="A325" s="10"/>
      <c r="B325" s="12"/>
      <c r="C325" s="10"/>
      <c r="D325" s="10"/>
      <c r="E325" s="10"/>
      <c r="F325" s="10"/>
      <c r="G325" s="10"/>
      <c r="H325" s="10"/>
      <c r="I325" s="10"/>
      <c r="J325" s="14"/>
      <c r="K325" s="10"/>
      <c r="L325" s="10" t="s">
        <v>33</v>
      </c>
      <c r="M325" s="10"/>
      <c r="N325" s="10"/>
      <c r="O325" s="10"/>
      <c r="P325" s="10"/>
      <c r="Q325" s="15"/>
      <c r="R325" s="29"/>
    </row>
    <row r="326" spans="1:18" ht="15.75" customHeight="1">
      <c r="A326" s="29"/>
      <c r="B326" s="314" t="s">
        <v>570</v>
      </c>
      <c r="C326" s="315"/>
      <c r="D326" s="315"/>
      <c r="E326" s="315"/>
      <c r="F326" s="316"/>
      <c r="G326" s="29"/>
      <c r="H326" s="29"/>
      <c r="I326" s="29"/>
      <c r="J326" s="74" t="s">
        <v>15</v>
      </c>
      <c r="K326" s="29"/>
      <c r="L326" s="29"/>
      <c r="M326" s="29"/>
      <c r="N326" s="29"/>
      <c r="O326" s="29"/>
      <c r="P326" s="29"/>
      <c r="Q326" s="63"/>
      <c r="R326" s="29"/>
    </row>
    <row r="327" spans="1:18" ht="15.75" customHeight="1">
      <c r="A327" s="10">
        <v>1</v>
      </c>
      <c r="B327" s="29"/>
      <c r="C327" s="29"/>
      <c r="D327" s="29"/>
      <c r="E327" s="29"/>
      <c r="F327" s="29"/>
      <c r="G327" s="29"/>
      <c r="H327" s="29"/>
      <c r="I327" s="29"/>
      <c r="J327" s="74"/>
      <c r="K327" s="29"/>
      <c r="L327" s="29"/>
      <c r="M327" s="29"/>
      <c r="N327" s="29"/>
      <c r="O327" s="29"/>
      <c r="P327" s="29"/>
      <c r="Q327" s="63"/>
      <c r="R327" s="29"/>
    </row>
    <row r="328" spans="1:18" ht="15.75" customHeight="1">
      <c r="A328" s="10">
        <v>2</v>
      </c>
      <c r="B328" s="29"/>
      <c r="C328" s="29"/>
      <c r="D328" s="29"/>
      <c r="E328" s="29"/>
      <c r="F328" s="29"/>
      <c r="G328" s="29"/>
      <c r="H328" s="29"/>
      <c r="I328" s="29"/>
      <c r="J328" s="74"/>
      <c r="K328" s="29"/>
      <c r="L328" s="29"/>
      <c r="M328" s="29"/>
      <c r="N328" s="29"/>
      <c r="O328" s="29"/>
      <c r="P328" s="29"/>
      <c r="Q328" s="63"/>
      <c r="R328" s="29"/>
    </row>
    <row r="329" spans="1:18" ht="15.75" customHeight="1">
      <c r="A329" s="10">
        <v>3</v>
      </c>
      <c r="B329" s="29"/>
      <c r="C329" s="29"/>
      <c r="D329" s="29"/>
      <c r="E329" s="29"/>
      <c r="F329" s="29"/>
      <c r="G329" s="29"/>
      <c r="H329" s="29"/>
      <c r="I329" s="29"/>
      <c r="J329" s="74"/>
      <c r="K329" s="29"/>
      <c r="L329" s="29"/>
      <c r="M329" s="29"/>
      <c r="N329" s="29"/>
      <c r="O329" s="29"/>
      <c r="P329" s="29"/>
      <c r="Q329" s="63"/>
      <c r="R329" s="10"/>
    </row>
    <row r="330" spans="1:18" ht="15.75" customHeight="1">
      <c r="A330" s="29">
        <v>4</v>
      </c>
      <c r="B330" s="29"/>
      <c r="C330" s="29"/>
      <c r="D330" s="29"/>
      <c r="E330" s="29"/>
      <c r="F330" s="29"/>
      <c r="G330" s="29"/>
      <c r="H330" s="29"/>
      <c r="I330" s="29"/>
      <c r="J330" s="74"/>
      <c r="K330" s="29"/>
      <c r="L330" s="29"/>
      <c r="M330" s="29"/>
      <c r="N330" s="29"/>
      <c r="O330" s="29"/>
      <c r="P330" s="29"/>
      <c r="Q330" s="63"/>
      <c r="R330" s="10"/>
    </row>
    <row r="331" spans="1:18" ht="15.75" customHeight="1">
      <c r="A331" s="29">
        <v>5</v>
      </c>
      <c r="B331" s="29"/>
      <c r="C331" s="29"/>
      <c r="D331" s="29"/>
      <c r="E331" s="29"/>
      <c r="F331" s="29"/>
      <c r="G331" s="29"/>
      <c r="H331" s="29"/>
      <c r="I331" s="29"/>
      <c r="J331" s="74"/>
      <c r="K331" s="29"/>
      <c r="L331" s="29"/>
      <c r="M331" s="29"/>
      <c r="N331" s="29"/>
      <c r="O331" s="29"/>
      <c r="P331" s="29"/>
      <c r="Q331" s="63"/>
      <c r="R331" s="10"/>
    </row>
    <row r="332" spans="1:18" ht="15.75" customHeight="1">
      <c r="A332" s="29">
        <v>6</v>
      </c>
      <c r="B332" s="29"/>
      <c r="C332" s="29"/>
      <c r="D332" s="29"/>
      <c r="E332" s="29"/>
      <c r="F332" s="29"/>
      <c r="G332" s="29"/>
      <c r="H332" s="29"/>
      <c r="I332" s="29"/>
      <c r="J332" s="74"/>
      <c r="K332" s="29"/>
      <c r="L332" s="29"/>
      <c r="M332" s="29"/>
      <c r="N332" s="29"/>
      <c r="O332" s="29"/>
      <c r="P332" s="29"/>
      <c r="Q332" s="63"/>
      <c r="R332" s="29"/>
    </row>
    <row r="333" spans="1:18" ht="15.75" customHeight="1">
      <c r="A333" s="29">
        <v>7</v>
      </c>
      <c r="B333" s="29"/>
      <c r="C333" s="29"/>
      <c r="D333" s="29"/>
      <c r="E333" s="29"/>
      <c r="F333" s="29"/>
      <c r="G333" s="29"/>
      <c r="H333" s="29"/>
      <c r="I333" s="29"/>
      <c r="J333" s="74"/>
      <c r="K333" s="29"/>
      <c r="L333" s="29"/>
      <c r="M333" s="29"/>
      <c r="N333" s="29"/>
      <c r="O333" s="29"/>
      <c r="P333" s="29"/>
      <c r="Q333" s="63"/>
      <c r="R333" s="29"/>
    </row>
    <row r="334" spans="1:18" ht="15.75" customHeight="1">
      <c r="A334" s="29">
        <v>8</v>
      </c>
      <c r="B334" s="29"/>
      <c r="C334" s="29"/>
      <c r="D334" s="29"/>
      <c r="E334" s="29"/>
      <c r="F334" s="29"/>
      <c r="G334" s="29"/>
      <c r="H334" s="29"/>
      <c r="I334" s="29"/>
      <c r="J334" s="74"/>
      <c r="K334" s="29"/>
      <c r="L334" s="29"/>
      <c r="M334" s="29"/>
      <c r="N334" s="29"/>
      <c r="O334" s="29"/>
      <c r="P334" s="29"/>
      <c r="Q334" s="63"/>
      <c r="R334" s="29"/>
    </row>
    <row r="335" spans="1:18" ht="15.75" customHeight="1">
      <c r="A335" s="29">
        <v>9</v>
      </c>
      <c r="B335" s="29"/>
      <c r="C335" s="29"/>
      <c r="D335" s="29"/>
      <c r="E335" s="29"/>
      <c r="F335" s="29"/>
      <c r="G335" s="29"/>
      <c r="H335" s="29"/>
      <c r="I335" s="29"/>
      <c r="J335" s="74"/>
      <c r="K335" s="29"/>
      <c r="L335" s="29"/>
      <c r="M335" s="29"/>
      <c r="N335" s="29"/>
      <c r="O335" s="29"/>
      <c r="P335" s="29"/>
      <c r="Q335" s="63"/>
      <c r="R335" s="29"/>
    </row>
    <row r="336" spans="1:18" ht="15.75" customHeight="1">
      <c r="A336" s="29">
        <v>10</v>
      </c>
      <c r="B336" s="29"/>
      <c r="C336" s="29"/>
      <c r="D336" s="29"/>
      <c r="E336" s="29"/>
      <c r="F336" s="29"/>
      <c r="G336" s="29"/>
      <c r="H336" s="29"/>
      <c r="I336" s="29"/>
      <c r="J336" s="74"/>
      <c r="K336" s="29"/>
      <c r="L336" s="29"/>
      <c r="M336" s="29"/>
      <c r="N336" s="29"/>
      <c r="O336" s="29"/>
      <c r="P336" s="29"/>
      <c r="Q336" s="63"/>
      <c r="R336" s="29"/>
    </row>
    <row r="337" spans="1:18" ht="15.75" customHeight="1">
      <c r="A337" s="29">
        <v>11</v>
      </c>
      <c r="B337" s="29"/>
      <c r="C337" s="29"/>
      <c r="D337" s="29"/>
      <c r="E337" s="29"/>
      <c r="F337" s="29"/>
      <c r="G337" s="29"/>
      <c r="H337" s="29"/>
      <c r="I337" s="29"/>
      <c r="J337" s="74"/>
      <c r="K337" s="29"/>
      <c r="L337" s="29"/>
      <c r="M337" s="29"/>
      <c r="N337" s="29"/>
      <c r="O337" s="29"/>
      <c r="P337" s="29"/>
      <c r="Q337" s="63"/>
      <c r="R337" s="29"/>
    </row>
    <row r="338" spans="1:18" ht="15.75" customHeight="1">
      <c r="A338" s="29">
        <v>12</v>
      </c>
      <c r="B338" s="29"/>
      <c r="C338" s="29"/>
      <c r="D338" s="29"/>
      <c r="E338" s="29"/>
      <c r="F338" s="29"/>
      <c r="G338" s="29"/>
      <c r="H338" s="29"/>
      <c r="I338" s="29"/>
      <c r="J338" s="74"/>
      <c r="K338" s="29"/>
      <c r="L338" s="29"/>
      <c r="M338" s="29"/>
      <c r="N338" s="29"/>
      <c r="O338" s="29"/>
      <c r="P338" s="29"/>
      <c r="Q338" s="63"/>
      <c r="R338" s="29"/>
    </row>
    <row r="339" spans="1:18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74"/>
      <c r="K339" s="29"/>
      <c r="L339" s="29"/>
      <c r="M339" s="29"/>
      <c r="N339" s="29"/>
      <c r="O339" s="29"/>
      <c r="P339" s="29"/>
      <c r="Q339" s="63"/>
      <c r="R339" s="29"/>
    </row>
    <row r="340" spans="1:18" ht="15.75" customHeight="1">
      <c r="A340" s="29"/>
      <c r="B340" s="29"/>
      <c r="C340" s="29"/>
      <c r="D340" s="29"/>
      <c r="E340" s="29"/>
      <c r="F340" s="66"/>
      <c r="G340" s="77"/>
      <c r="H340" s="29"/>
      <c r="I340" s="29"/>
      <c r="J340" s="74"/>
      <c r="K340" s="29"/>
      <c r="L340" s="29"/>
      <c r="M340" s="29"/>
      <c r="N340" s="29"/>
      <c r="O340" s="29"/>
      <c r="P340" s="29"/>
      <c r="Q340" s="63"/>
      <c r="R340" s="29"/>
    </row>
    <row r="341" spans="1:18" ht="15.75" customHeight="1">
      <c r="A341" s="31"/>
      <c r="B341" s="33"/>
      <c r="C341" s="33">
        <f>SUM(C327:C340)</f>
        <v>0</v>
      </c>
      <c r="D341" s="33"/>
      <c r="E341" s="33"/>
      <c r="F341" s="34"/>
      <c r="G341" s="49">
        <f>SUM(G329:G340)</f>
        <v>0</v>
      </c>
      <c r="H341" s="33"/>
      <c r="I341" s="33">
        <f t="shared" ref="I341:J341" si="36">SUM(I327:I340)</f>
        <v>0</v>
      </c>
      <c r="J341" s="100">
        <f t="shared" si="36"/>
        <v>0</v>
      </c>
      <c r="K341" s="33"/>
      <c r="L341" s="33">
        <f>SUM(L327:L340)</f>
        <v>0</v>
      </c>
      <c r="M341" s="33">
        <v>500</v>
      </c>
      <c r="N341" s="33"/>
      <c r="O341" s="33">
        <f>SUM(O327:O340)</f>
        <v>0</v>
      </c>
      <c r="P341" s="33">
        <f>SUM(P340)</f>
        <v>0</v>
      </c>
      <c r="Q341" s="51">
        <f>B325+O341-P328</f>
        <v>0</v>
      </c>
      <c r="R341" s="29"/>
    </row>
    <row r="342" spans="1:18" ht="15.75" customHeight="1">
      <c r="A342" s="311" t="s">
        <v>577</v>
      </c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3"/>
      <c r="P342" s="10"/>
      <c r="Q342" s="15"/>
      <c r="R342" s="29"/>
    </row>
    <row r="343" spans="1:18" ht="15.75" customHeight="1">
      <c r="A343" s="2" t="s">
        <v>1</v>
      </c>
      <c r="B343" s="3" t="s">
        <v>2</v>
      </c>
      <c r="C343" s="3" t="s">
        <v>3</v>
      </c>
      <c r="D343" s="3" t="s">
        <v>4</v>
      </c>
      <c r="E343" s="3" t="s">
        <v>108</v>
      </c>
      <c r="F343" s="4" t="s">
        <v>109</v>
      </c>
      <c r="G343" s="5" t="s">
        <v>5</v>
      </c>
      <c r="H343" s="6" t="s">
        <v>6</v>
      </c>
      <c r="I343" s="3" t="s">
        <v>7</v>
      </c>
      <c r="J343" s="3" t="s">
        <v>8</v>
      </c>
      <c r="K343" s="3" t="s">
        <v>8</v>
      </c>
      <c r="L343" s="3" t="s">
        <v>9</v>
      </c>
      <c r="M343" s="3" t="s">
        <v>10</v>
      </c>
      <c r="N343" s="3"/>
      <c r="O343" s="7" t="s">
        <v>11</v>
      </c>
      <c r="P343" s="8" t="s">
        <v>12</v>
      </c>
      <c r="Q343" s="9" t="s">
        <v>13</v>
      </c>
      <c r="R343" s="29"/>
    </row>
    <row r="344" spans="1:18" ht="15.75" customHeight="1">
      <c r="A344" s="182"/>
      <c r="B344" s="70"/>
      <c r="C344" s="70"/>
      <c r="D344" s="101"/>
      <c r="E344" s="70"/>
      <c r="F344" s="70"/>
      <c r="G344" s="257"/>
      <c r="H344" s="141"/>
      <c r="I344" s="141"/>
      <c r="J344" s="258"/>
      <c r="K344" s="141"/>
      <c r="L344" s="141"/>
      <c r="M344" s="141"/>
      <c r="N344" s="141"/>
      <c r="O344" s="141"/>
      <c r="P344" s="141"/>
      <c r="Q344" s="142"/>
      <c r="R344" s="29"/>
    </row>
    <row r="345" spans="1:18" ht="15.75" customHeight="1">
      <c r="A345" s="10"/>
      <c r="B345" s="314" t="s">
        <v>570</v>
      </c>
      <c r="C345" s="315"/>
      <c r="D345" s="315"/>
      <c r="E345" s="315"/>
      <c r="F345" s="316"/>
      <c r="G345" s="13"/>
      <c r="H345" s="10"/>
      <c r="I345" s="10"/>
      <c r="J345" s="19"/>
      <c r="K345" s="10"/>
      <c r="L345" s="12"/>
      <c r="M345" s="12"/>
      <c r="N345" s="12"/>
      <c r="O345" s="10"/>
      <c r="P345" s="10"/>
      <c r="Q345" s="10"/>
      <c r="R345" s="29"/>
    </row>
    <row r="346" spans="1:18" ht="15.75" customHeight="1">
      <c r="A346" s="10"/>
      <c r="B346" s="70"/>
      <c r="C346" s="70"/>
      <c r="D346" s="101"/>
      <c r="E346" s="70"/>
      <c r="F346" s="70"/>
      <c r="G346" s="13"/>
      <c r="H346" s="10"/>
      <c r="I346" s="10"/>
      <c r="J346" s="19"/>
      <c r="K346" s="10"/>
      <c r="L346" s="12"/>
      <c r="M346" s="12"/>
      <c r="N346" s="12"/>
      <c r="O346" s="10"/>
      <c r="P346" s="10"/>
      <c r="Q346" s="10"/>
      <c r="R346" s="29"/>
    </row>
    <row r="347" spans="1:18" ht="15.75" customHeight="1">
      <c r="A347" s="10">
        <v>1</v>
      </c>
      <c r="B347" s="27"/>
      <c r="C347" s="21"/>
      <c r="D347" s="21"/>
      <c r="E347" s="22"/>
      <c r="F347" s="22"/>
      <c r="G347" s="46"/>
      <c r="H347" s="24"/>
      <c r="I347" s="24"/>
      <c r="J347" s="86"/>
      <c r="K347" s="24"/>
      <c r="L347" s="24"/>
      <c r="M347" s="24"/>
      <c r="N347" s="26"/>
      <c r="O347" s="24"/>
      <c r="P347" s="24"/>
      <c r="Q347" s="102"/>
      <c r="R347" s="29"/>
    </row>
    <row r="348" spans="1:18" ht="15.75" customHeight="1">
      <c r="A348" s="10">
        <v>2</v>
      </c>
      <c r="B348" s="27"/>
      <c r="C348" s="21"/>
      <c r="D348" s="21"/>
      <c r="E348" s="22"/>
      <c r="F348" s="22"/>
      <c r="G348" s="24"/>
      <c r="H348" s="24"/>
      <c r="I348" s="24"/>
      <c r="J348" s="86"/>
      <c r="K348" s="24"/>
      <c r="L348" s="24"/>
      <c r="N348" s="28"/>
      <c r="O348" s="24"/>
      <c r="P348" s="24"/>
      <c r="Q348" s="102"/>
      <c r="R348" s="29"/>
    </row>
    <row r="349" spans="1:18" ht="15.75" customHeight="1">
      <c r="A349" s="10">
        <v>3</v>
      </c>
      <c r="B349" s="27"/>
      <c r="C349" s="21"/>
      <c r="D349" s="21"/>
      <c r="E349" s="22"/>
      <c r="F349" s="22"/>
      <c r="G349" s="24"/>
      <c r="H349" s="24"/>
      <c r="I349" s="24"/>
      <c r="J349" s="86"/>
      <c r="K349" s="24"/>
      <c r="L349" s="24"/>
      <c r="M349" s="24"/>
      <c r="N349" s="28"/>
      <c r="O349" s="24"/>
      <c r="P349" s="24"/>
      <c r="Q349" s="102"/>
      <c r="R349" s="29"/>
    </row>
    <row r="350" spans="1:18" ht="15.75" customHeight="1">
      <c r="A350" s="29">
        <v>4</v>
      </c>
      <c r="B350" s="27"/>
      <c r="C350" s="21"/>
      <c r="D350" s="21"/>
      <c r="E350" s="22"/>
      <c r="F350" s="22"/>
      <c r="G350" s="46"/>
      <c r="H350" s="24"/>
      <c r="I350" s="24"/>
      <c r="J350" s="86"/>
      <c r="K350" s="24"/>
      <c r="L350" s="24"/>
      <c r="M350" s="24"/>
      <c r="N350" s="90"/>
      <c r="O350" s="24"/>
      <c r="P350" s="29"/>
      <c r="Q350" s="29"/>
      <c r="R350" s="29"/>
    </row>
    <row r="351" spans="1:18" ht="15.75" customHeight="1">
      <c r="A351" s="29">
        <v>5</v>
      </c>
      <c r="B351" s="29"/>
      <c r="C351" s="29"/>
      <c r="D351" s="29"/>
      <c r="E351" s="29"/>
      <c r="F351" s="29"/>
      <c r="G351" s="66"/>
      <c r="H351" s="29"/>
      <c r="I351" s="29"/>
      <c r="J351" s="74"/>
      <c r="K351" s="24"/>
      <c r="L351" s="29"/>
      <c r="M351" s="29"/>
      <c r="N351" s="30"/>
      <c r="O351" s="29"/>
      <c r="P351" s="29"/>
      <c r="Q351" s="29"/>
      <c r="R351" s="10"/>
    </row>
    <row r="352" spans="1:18" ht="15.75" customHeight="1">
      <c r="A352" s="29"/>
      <c r="B352" s="29"/>
      <c r="C352" s="29"/>
      <c r="D352" s="29"/>
      <c r="E352" s="29"/>
      <c r="F352" s="29"/>
      <c r="G352" s="66"/>
      <c r="H352" s="29"/>
      <c r="I352" s="29"/>
      <c r="J352" s="74"/>
      <c r="K352" s="79"/>
      <c r="L352" s="29"/>
      <c r="M352" s="29"/>
      <c r="N352" s="30"/>
      <c r="O352" s="29"/>
      <c r="P352" s="29"/>
      <c r="Q352" s="29"/>
      <c r="R352" s="29"/>
    </row>
    <row r="353" spans="1:32" ht="15.75" customHeight="1">
      <c r="A353" s="29"/>
      <c r="B353" s="29"/>
      <c r="C353" s="29"/>
      <c r="D353" s="29"/>
      <c r="E353" s="29"/>
      <c r="F353" s="29"/>
      <c r="G353" s="66"/>
      <c r="H353" s="29"/>
      <c r="I353" s="29"/>
      <c r="J353" s="74"/>
      <c r="K353" s="79"/>
      <c r="L353" s="29"/>
      <c r="M353" s="29"/>
      <c r="N353" s="30"/>
      <c r="O353" s="29"/>
      <c r="P353" s="29"/>
      <c r="Q353" s="29"/>
      <c r="R353" s="29"/>
    </row>
    <row r="354" spans="1:32" ht="15.75" customHeight="1">
      <c r="A354" s="31"/>
      <c r="B354" s="32"/>
      <c r="C354" s="33">
        <f t="shared" ref="C354:E354" si="37">SUM(C347:C353)</f>
        <v>0</v>
      </c>
      <c r="D354" s="33">
        <f t="shared" si="37"/>
        <v>0</v>
      </c>
      <c r="E354" s="33">
        <f t="shared" si="37"/>
        <v>0</v>
      </c>
      <c r="F354" s="33"/>
      <c r="G354" s="34">
        <f>SUM(G347:G353)</f>
        <v>0</v>
      </c>
      <c r="H354" s="33"/>
      <c r="I354" s="33">
        <f t="shared" ref="I354:J354" si="38">SUM(I347:I353)</f>
        <v>0</v>
      </c>
      <c r="J354" s="100">
        <f t="shared" si="38"/>
        <v>0</v>
      </c>
      <c r="K354" s="36"/>
      <c r="L354" s="33">
        <f t="shared" ref="L354:M354" si="39">SUM(L347:L353)</f>
        <v>0</v>
      </c>
      <c r="M354" s="33">
        <f t="shared" si="39"/>
        <v>0</v>
      </c>
      <c r="N354" s="33"/>
      <c r="O354" s="33">
        <f>SUM(O347:O353)</f>
        <v>0</v>
      </c>
      <c r="P354" s="33"/>
      <c r="Q354" s="69">
        <f>B346+O354</f>
        <v>0</v>
      </c>
      <c r="R354" s="29"/>
    </row>
    <row r="355" spans="1:32" ht="15.75" customHeight="1">
      <c r="A355" s="311" t="s">
        <v>578</v>
      </c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3"/>
      <c r="P355" s="317"/>
      <c r="Q355" s="318"/>
      <c r="R355" s="318"/>
      <c r="S355" s="318"/>
      <c r="T355" s="318"/>
      <c r="U355" s="318"/>
      <c r="V355" s="318"/>
      <c r="W355" s="318"/>
      <c r="X355" s="318"/>
      <c r="Y355" s="318"/>
      <c r="Z355" s="318"/>
      <c r="AA355" s="318"/>
      <c r="AB355" s="318"/>
      <c r="AC355" s="318"/>
      <c r="AD355" s="319"/>
      <c r="AE355" s="10"/>
      <c r="AF355" s="10"/>
    </row>
    <row r="356" spans="1:32" ht="15.75" customHeight="1">
      <c r="A356" s="2" t="s">
        <v>1</v>
      </c>
      <c r="B356" s="3" t="s">
        <v>2</v>
      </c>
      <c r="C356" s="3" t="s">
        <v>3</v>
      </c>
      <c r="D356" s="3" t="s">
        <v>4</v>
      </c>
      <c r="E356" s="3" t="s">
        <v>108</v>
      </c>
      <c r="F356" s="4" t="s">
        <v>109</v>
      </c>
      <c r="G356" s="5" t="s">
        <v>5</v>
      </c>
      <c r="H356" s="6" t="s">
        <v>6</v>
      </c>
      <c r="I356" s="3" t="s">
        <v>7</v>
      </c>
      <c r="J356" s="3" t="s">
        <v>8</v>
      </c>
      <c r="K356" s="3" t="s">
        <v>8</v>
      </c>
      <c r="L356" s="3" t="s">
        <v>9</v>
      </c>
      <c r="M356" s="3" t="s">
        <v>10</v>
      </c>
      <c r="N356" s="3"/>
      <c r="O356" s="7" t="s">
        <v>11</v>
      </c>
      <c r="P356" s="8" t="s">
        <v>12</v>
      </c>
      <c r="Q356" s="9" t="s">
        <v>13</v>
      </c>
      <c r="R356" s="29"/>
    </row>
    <row r="357" spans="1:32" ht="15.75" customHeight="1">
      <c r="A357" s="29">
        <v>5</v>
      </c>
      <c r="B357" s="29"/>
      <c r="C357" s="29"/>
      <c r="D357" s="29"/>
      <c r="E357" s="29"/>
      <c r="F357" s="29"/>
      <c r="G357" s="66"/>
      <c r="H357" s="29"/>
      <c r="I357" s="29"/>
      <c r="J357" s="74"/>
      <c r="K357" s="29"/>
      <c r="L357" s="29"/>
      <c r="M357" s="29"/>
      <c r="N357" s="30"/>
      <c r="O357" s="29"/>
      <c r="P357" s="29"/>
      <c r="Q357" s="10"/>
      <c r="R357" s="29"/>
    </row>
    <row r="358" spans="1:32" ht="15.75" customHeight="1">
      <c r="A358" s="29">
        <v>6</v>
      </c>
      <c r="B358" s="29"/>
      <c r="C358" s="29"/>
      <c r="D358" s="29"/>
      <c r="E358" s="29"/>
      <c r="F358" s="29"/>
      <c r="G358" s="66"/>
      <c r="H358" s="29"/>
      <c r="I358" s="29"/>
      <c r="J358" s="74"/>
      <c r="K358" s="29"/>
      <c r="L358" s="29"/>
      <c r="M358" s="29"/>
      <c r="N358" s="30"/>
      <c r="O358" s="29"/>
      <c r="P358" s="29"/>
      <c r="Q358" s="10"/>
      <c r="R358" s="29"/>
    </row>
    <row r="359" spans="1:32" ht="15.75" customHeight="1">
      <c r="A359" s="10">
        <v>1</v>
      </c>
      <c r="B359" s="29"/>
      <c r="C359" s="29"/>
      <c r="D359" s="29"/>
      <c r="E359" s="29"/>
      <c r="F359" s="29"/>
      <c r="G359" s="66"/>
      <c r="H359" s="29"/>
      <c r="I359" s="29"/>
      <c r="J359" s="74"/>
      <c r="K359" s="29"/>
      <c r="L359" s="29"/>
      <c r="M359" s="29"/>
      <c r="N359" s="29"/>
      <c r="O359" s="29"/>
      <c r="P359" s="29"/>
      <c r="Q359" s="10"/>
      <c r="R359" s="10"/>
    </row>
    <row r="360" spans="1:32" ht="15.75" customHeight="1">
      <c r="A360" s="10">
        <v>2</v>
      </c>
      <c r="B360" s="29"/>
      <c r="C360" s="29"/>
      <c r="D360" s="29"/>
      <c r="E360" s="29"/>
      <c r="F360" s="29"/>
      <c r="G360" s="66"/>
      <c r="H360" s="29"/>
      <c r="I360" s="29"/>
      <c r="J360" s="74"/>
      <c r="K360" s="29"/>
      <c r="L360" s="29"/>
      <c r="M360" s="29"/>
      <c r="N360" s="30"/>
      <c r="O360" s="29"/>
      <c r="P360" s="29"/>
      <c r="Q360" s="10"/>
      <c r="R360" s="10"/>
    </row>
    <row r="361" spans="1:32" ht="15.75" customHeight="1">
      <c r="A361" s="10">
        <v>3</v>
      </c>
      <c r="B361" s="29"/>
      <c r="C361" s="29"/>
      <c r="D361" s="29"/>
      <c r="E361" s="29"/>
      <c r="F361" s="29"/>
      <c r="G361" s="66"/>
      <c r="H361" s="29"/>
      <c r="I361" s="29"/>
      <c r="J361" s="74"/>
      <c r="K361" s="29"/>
      <c r="L361" s="29"/>
      <c r="M361" s="29"/>
      <c r="N361" s="30"/>
      <c r="O361" s="29"/>
      <c r="P361" s="29"/>
      <c r="Q361" s="10"/>
      <c r="R361" s="10"/>
    </row>
    <row r="362" spans="1:32" ht="15.75" customHeight="1">
      <c r="A362" s="29">
        <v>4</v>
      </c>
      <c r="B362" s="29"/>
      <c r="C362" s="29"/>
      <c r="D362" s="29"/>
      <c r="E362" s="29"/>
      <c r="F362" s="29"/>
      <c r="G362" s="66"/>
      <c r="H362" s="29"/>
      <c r="I362" s="29"/>
      <c r="J362" s="74"/>
      <c r="K362" s="29"/>
      <c r="L362" s="29"/>
      <c r="M362" s="29"/>
      <c r="N362" s="30"/>
      <c r="O362" s="29"/>
      <c r="P362" s="29"/>
      <c r="Q362" s="10"/>
      <c r="R362" s="10"/>
    </row>
    <row r="363" spans="1:32" ht="15.75" customHeight="1">
      <c r="A363" s="29">
        <v>5</v>
      </c>
      <c r="B363" s="29"/>
      <c r="C363" s="29"/>
      <c r="D363" s="29"/>
      <c r="E363" s="29"/>
      <c r="F363" s="29"/>
      <c r="G363" s="66"/>
      <c r="H363" s="29"/>
      <c r="I363" s="29"/>
      <c r="J363" s="74"/>
      <c r="K363" s="29"/>
      <c r="L363" s="29"/>
      <c r="M363" s="29"/>
      <c r="N363" s="30"/>
      <c r="O363" s="29"/>
      <c r="P363" s="29"/>
      <c r="Q363" s="10"/>
      <c r="R363" s="10"/>
    </row>
    <row r="364" spans="1:32" ht="15.75" customHeight="1">
      <c r="A364" s="10">
        <v>11</v>
      </c>
      <c r="B364" s="10"/>
      <c r="C364" s="10"/>
      <c r="D364" s="10"/>
      <c r="E364" s="10"/>
      <c r="F364" s="10"/>
      <c r="G364" s="13"/>
      <c r="H364" s="10"/>
      <c r="I364" s="10"/>
      <c r="J364" s="19"/>
      <c r="K364" s="10"/>
      <c r="L364" s="10"/>
      <c r="M364" s="10"/>
      <c r="N364" s="10"/>
      <c r="O364" s="10"/>
      <c r="P364" s="29"/>
      <c r="Q364" s="10"/>
      <c r="R364" s="10"/>
    </row>
    <row r="365" spans="1:32" ht="15.75" customHeight="1">
      <c r="A365" s="182"/>
      <c r="B365" s="141"/>
      <c r="C365" s="141"/>
      <c r="D365" s="141"/>
      <c r="E365" s="141"/>
      <c r="F365" s="141"/>
      <c r="G365" s="183"/>
      <c r="H365" s="141"/>
      <c r="I365" s="141"/>
      <c r="J365" s="258"/>
      <c r="K365" s="141"/>
      <c r="L365" s="141"/>
      <c r="M365" s="141"/>
      <c r="N365" s="141"/>
      <c r="O365" s="141"/>
      <c r="P365" s="29"/>
      <c r="Q365" s="29"/>
      <c r="R365" s="29"/>
    </row>
    <row r="366" spans="1:32" ht="15.75" customHeight="1">
      <c r="A366" s="31"/>
      <c r="B366" s="33"/>
      <c r="C366" s="33">
        <f>SUM(C356:C364)</f>
        <v>0</v>
      </c>
      <c r="D366" s="33">
        <f>SUM(D356:D365)</f>
        <v>0</v>
      </c>
      <c r="E366" s="33">
        <f t="shared" ref="E366:F366" si="40">SUM(E356:E364)</f>
        <v>0</v>
      </c>
      <c r="F366" s="33">
        <f t="shared" si="40"/>
        <v>0</v>
      </c>
      <c r="G366" s="34">
        <f>SUM(G356:G365)</f>
        <v>0</v>
      </c>
      <c r="H366" s="33">
        <f>SUM(H356:H364)</f>
        <v>0</v>
      </c>
      <c r="I366" s="33">
        <f t="shared" ref="I366:J366" si="41">SUM(I356:I365)</f>
        <v>0</v>
      </c>
      <c r="J366" s="100">
        <f t="shared" si="41"/>
        <v>0</v>
      </c>
      <c r="K366" s="33"/>
      <c r="L366" s="33">
        <f t="shared" ref="L366:M366" si="42">SUM(L356:L364)</f>
        <v>0</v>
      </c>
      <c r="M366" s="33">
        <f t="shared" si="42"/>
        <v>0</v>
      </c>
      <c r="N366" s="33"/>
      <c r="O366" s="33">
        <f t="shared" ref="O366:P366" si="43">SUM(O356:O365)</f>
        <v>0</v>
      </c>
      <c r="P366" s="38">
        <f t="shared" si="43"/>
        <v>0</v>
      </c>
      <c r="Q366" s="39" t="e">
        <f>#REF!-P366+O366</f>
        <v>#REF!</v>
      </c>
      <c r="R366" s="29"/>
    </row>
    <row r="367" spans="1:32" ht="15.75" customHeight="1">
      <c r="A367" s="29"/>
      <c r="B367" s="111"/>
      <c r="C367" s="29"/>
      <c r="D367" s="29"/>
      <c r="E367" s="29"/>
      <c r="F367" s="29"/>
      <c r="G367" s="66"/>
      <c r="H367" s="29"/>
      <c r="I367" s="29"/>
      <c r="J367" s="14"/>
      <c r="K367" s="74"/>
      <c r="L367" s="10" t="s">
        <v>33</v>
      </c>
      <c r="M367" s="30"/>
      <c r="N367" s="29"/>
      <c r="O367" s="29"/>
      <c r="P367" s="29"/>
      <c r="Q367" s="29"/>
      <c r="R367" s="29"/>
    </row>
    <row r="368" spans="1:32" ht="15.75" customHeight="1">
      <c r="A368" s="10"/>
      <c r="B368" s="314" t="s">
        <v>579</v>
      </c>
      <c r="C368" s="315"/>
      <c r="D368" s="315"/>
      <c r="E368" s="315"/>
      <c r="F368" s="316"/>
      <c r="G368" s="13"/>
      <c r="H368" s="10"/>
      <c r="I368" s="10"/>
      <c r="J368" s="19"/>
      <c r="K368" s="41"/>
      <c r="L368" s="10"/>
      <c r="M368" s="54"/>
      <c r="N368" s="10"/>
      <c r="O368" s="10"/>
      <c r="P368" s="10"/>
      <c r="Q368" s="10"/>
      <c r="R368" s="29"/>
    </row>
    <row r="369" spans="1:32" ht="15.75" customHeight="1">
      <c r="A369" s="10">
        <v>1</v>
      </c>
      <c r="B369" s="29"/>
      <c r="C369" s="29"/>
      <c r="D369" s="29"/>
      <c r="E369" s="29"/>
      <c r="F369" s="29"/>
      <c r="G369" s="66"/>
      <c r="H369" s="29"/>
      <c r="I369" s="29"/>
      <c r="J369" s="74"/>
      <c r="K369" s="79"/>
      <c r="L369" s="29"/>
      <c r="M369" s="30"/>
      <c r="N369" s="29"/>
      <c r="O369" s="29"/>
      <c r="P369" s="29"/>
      <c r="Q369" s="29"/>
      <c r="R369" s="29"/>
    </row>
    <row r="370" spans="1:32" ht="15.75" customHeight="1">
      <c r="A370" s="16">
        <v>2</v>
      </c>
      <c r="B370" s="29"/>
      <c r="C370" s="29"/>
      <c r="D370" s="29"/>
      <c r="E370" s="29"/>
      <c r="F370" s="29"/>
      <c r="G370" s="66"/>
      <c r="H370" s="29"/>
      <c r="I370" s="29"/>
      <c r="J370" s="74"/>
      <c r="K370" s="79"/>
      <c r="L370" s="29"/>
      <c r="M370" s="30"/>
      <c r="N370" s="30"/>
      <c r="O370" s="29"/>
      <c r="P370" s="29"/>
      <c r="Q370" s="29"/>
      <c r="R370" s="29"/>
    </row>
    <row r="371" spans="1:32" ht="15.75" customHeight="1">
      <c r="A371" s="29">
        <v>3</v>
      </c>
      <c r="B371" s="29"/>
      <c r="C371" s="29"/>
      <c r="D371" s="29"/>
      <c r="E371" s="29"/>
      <c r="F371" s="29"/>
      <c r="G371" s="66"/>
      <c r="H371" s="29"/>
      <c r="I371" s="29"/>
      <c r="J371" s="74"/>
      <c r="K371" s="79"/>
      <c r="L371" s="29"/>
      <c r="M371" s="30"/>
      <c r="N371" s="29"/>
      <c r="O371" s="29"/>
      <c r="P371" s="29"/>
      <c r="Q371" s="29"/>
      <c r="R371" s="29"/>
    </row>
    <row r="372" spans="1:32" ht="15.75" customHeight="1">
      <c r="A372" s="29">
        <v>4</v>
      </c>
      <c r="B372" s="29"/>
      <c r="C372" s="29"/>
      <c r="D372" s="29"/>
      <c r="E372" s="29"/>
      <c r="F372" s="29"/>
      <c r="G372" s="66"/>
      <c r="H372" s="29"/>
      <c r="I372" s="29"/>
      <c r="J372" s="74"/>
      <c r="K372" s="79"/>
      <c r="L372" s="29"/>
      <c r="M372" s="30"/>
      <c r="N372" s="29"/>
      <c r="O372" s="29"/>
      <c r="P372" s="29"/>
      <c r="Q372" s="29"/>
    </row>
    <row r="373" spans="1:32" ht="15.75" customHeight="1">
      <c r="A373" s="29">
        <v>5</v>
      </c>
      <c r="B373" s="29"/>
      <c r="C373" s="29"/>
      <c r="D373" s="29"/>
      <c r="E373" s="29"/>
      <c r="F373" s="29"/>
      <c r="G373" s="66"/>
      <c r="H373" s="29"/>
      <c r="I373" s="29"/>
      <c r="J373" s="74"/>
      <c r="K373" s="79"/>
      <c r="L373" s="29"/>
      <c r="M373" s="30"/>
      <c r="N373" s="29"/>
      <c r="O373" s="29"/>
      <c r="P373" s="29"/>
      <c r="Q373" s="29"/>
    </row>
    <row r="374" spans="1:32" ht="15.75" customHeight="1">
      <c r="A374" s="29">
        <v>6</v>
      </c>
      <c r="B374" s="29"/>
      <c r="C374" s="29"/>
      <c r="D374" s="29"/>
      <c r="E374" s="29"/>
      <c r="F374" s="29"/>
      <c r="G374" s="66"/>
      <c r="H374" s="29"/>
      <c r="I374" s="29"/>
      <c r="J374" s="74"/>
      <c r="K374" s="79"/>
      <c r="L374" s="29"/>
      <c r="M374" s="30"/>
      <c r="N374" s="29"/>
      <c r="O374" s="29"/>
      <c r="P374" s="29"/>
      <c r="Q374" s="29"/>
    </row>
    <row r="375" spans="1:32" ht="15.75" customHeight="1">
      <c r="A375" s="29"/>
      <c r="B375" s="29"/>
      <c r="C375" s="29"/>
      <c r="D375" s="29"/>
      <c r="E375" s="29"/>
      <c r="F375" s="29"/>
      <c r="G375" s="66"/>
      <c r="H375" s="29"/>
      <c r="I375" s="29"/>
      <c r="J375" s="74"/>
      <c r="K375" s="79"/>
      <c r="L375" s="29"/>
      <c r="M375" s="30"/>
      <c r="N375" s="29"/>
      <c r="O375" s="29"/>
      <c r="P375" s="29"/>
      <c r="Q375" s="29"/>
    </row>
    <row r="376" spans="1:32" ht="15.75" customHeight="1">
      <c r="A376" s="31"/>
      <c r="B376" s="33"/>
      <c r="C376" s="33"/>
      <c r="D376" s="33"/>
      <c r="E376" s="33">
        <f>SUM(E369:E375)</f>
        <v>0</v>
      </c>
      <c r="F376" s="33"/>
      <c r="G376" s="34"/>
      <c r="H376" s="33"/>
      <c r="I376" s="33"/>
      <c r="J376" s="100"/>
      <c r="K376" s="36"/>
      <c r="L376" s="33">
        <f>SUM(L369:L375)</f>
        <v>0</v>
      </c>
      <c r="M376" s="33"/>
      <c r="N376" s="33"/>
      <c r="O376" s="33">
        <f>SUM(O368:O375)</f>
        <v>0</v>
      </c>
      <c r="P376" s="33"/>
      <c r="Q376" s="69">
        <f>B367-P376+O376</f>
        <v>0</v>
      </c>
    </row>
    <row r="377" spans="1:32" ht="15.75" customHeight="1">
      <c r="A377" s="311" t="s">
        <v>580</v>
      </c>
      <c r="B377" s="312"/>
      <c r="C377" s="312"/>
      <c r="D377" s="312"/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3"/>
      <c r="P377" s="317"/>
      <c r="Q377" s="318"/>
      <c r="R377" s="318"/>
      <c r="S377" s="318"/>
      <c r="T377" s="318"/>
      <c r="U377" s="318"/>
      <c r="V377" s="318"/>
      <c r="W377" s="318"/>
      <c r="X377" s="318"/>
      <c r="Y377" s="318"/>
      <c r="Z377" s="318"/>
      <c r="AA377" s="318"/>
      <c r="AB377" s="318"/>
      <c r="AC377" s="318"/>
      <c r="AD377" s="319"/>
      <c r="AE377" s="10"/>
      <c r="AF377" s="10"/>
    </row>
    <row r="378" spans="1:32" ht="15.75" customHeight="1">
      <c r="A378" s="2" t="s">
        <v>1</v>
      </c>
      <c r="B378" s="3" t="s">
        <v>2</v>
      </c>
      <c r="C378" s="3" t="s">
        <v>3</v>
      </c>
      <c r="D378" s="3" t="s">
        <v>4</v>
      </c>
      <c r="E378" s="3" t="s">
        <v>108</v>
      </c>
      <c r="F378" s="4" t="s">
        <v>109</v>
      </c>
      <c r="G378" s="5" t="s">
        <v>5</v>
      </c>
      <c r="H378" s="6" t="s">
        <v>6</v>
      </c>
      <c r="I378" s="3" t="s">
        <v>7</v>
      </c>
      <c r="J378" s="3" t="s">
        <v>8</v>
      </c>
      <c r="K378" s="3" t="s">
        <v>8</v>
      </c>
      <c r="L378" s="3" t="s">
        <v>9</v>
      </c>
      <c r="M378" s="3" t="s">
        <v>10</v>
      </c>
      <c r="N378" s="3"/>
      <c r="O378" s="7" t="s">
        <v>11</v>
      </c>
      <c r="P378" s="8" t="s">
        <v>12</v>
      </c>
      <c r="Q378" s="9" t="s">
        <v>13</v>
      </c>
    </row>
    <row r="379" spans="1:32" ht="15.75" customHeight="1">
      <c r="A379" s="10"/>
      <c r="B379" s="12"/>
      <c r="C379" s="10"/>
      <c r="D379" s="10"/>
      <c r="E379" s="10"/>
      <c r="F379" s="10"/>
      <c r="G379" s="13"/>
      <c r="H379" s="10"/>
      <c r="I379" s="10"/>
      <c r="J379" s="14" t="s">
        <v>15</v>
      </c>
      <c r="K379" s="52"/>
      <c r="L379" s="10" t="s">
        <v>33</v>
      </c>
      <c r="M379" s="10"/>
      <c r="N379" s="10"/>
      <c r="O379" s="10"/>
      <c r="P379" s="10"/>
      <c r="Q379" s="62"/>
      <c r="R379" s="10"/>
    </row>
    <row r="380" spans="1:32" ht="15.75" customHeight="1">
      <c r="A380" s="10"/>
      <c r="B380" s="314" t="s">
        <v>570</v>
      </c>
      <c r="C380" s="315"/>
      <c r="D380" s="315"/>
      <c r="E380" s="315"/>
      <c r="F380" s="316"/>
      <c r="G380" s="13"/>
      <c r="H380" s="10"/>
      <c r="I380" s="10"/>
      <c r="J380" s="53"/>
      <c r="K380" s="10"/>
      <c r="L380" s="12"/>
      <c r="M380" s="12"/>
      <c r="N380" s="12"/>
      <c r="O380" s="10"/>
      <c r="P380" s="10"/>
      <c r="Q380" s="10"/>
      <c r="R380" s="29"/>
    </row>
    <row r="381" spans="1:32" ht="15.75" customHeight="1">
      <c r="A381" s="10">
        <v>1</v>
      </c>
      <c r="B381" s="10"/>
      <c r="C381" s="10"/>
      <c r="D381" s="10"/>
      <c r="E381" s="10"/>
      <c r="F381" s="10"/>
      <c r="G381" s="13"/>
      <c r="H381" s="10"/>
      <c r="I381" s="10"/>
      <c r="J381" s="41"/>
      <c r="K381" s="10"/>
      <c r="L381" s="10"/>
      <c r="M381" s="10"/>
      <c r="N381" s="54"/>
      <c r="O381" s="10"/>
      <c r="P381" s="10"/>
      <c r="Q381" s="10"/>
      <c r="R381" s="29"/>
    </row>
    <row r="382" spans="1:32" ht="15.75" customHeight="1">
      <c r="A382" s="10">
        <v>2</v>
      </c>
      <c r="B382" s="10"/>
      <c r="C382" s="10"/>
      <c r="D382" s="10"/>
      <c r="E382" s="10"/>
      <c r="F382" s="10"/>
      <c r="G382" s="13"/>
      <c r="H382" s="10"/>
      <c r="I382" s="10"/>
      <c r="J382" s="41"/>
      <c r="K382" s="10"/>
      <c r="L382" s="10"/>
      <c r="M382" s="10"/>
      <c r="N382" s="54"/>
      <c r="O382" s="10"/>
      <c r="P382" s="16"/>
      <c r="Q382" s="16"/>
      <c r="R382" s="29"/>
    </row>
    <row r="383" spans="1:32" ht="15.75" customHeight="1">
      <c r="A383" s="10">
        <v>3</v>
      </c>
      <c r="B383" s="10"/>
      <c r="C383" s="10"/>
      <c r="D383" s="10"/>
      <c r="E383" s="10"/>
      <c r="F383" s="10"/>
      <c r="G383" s="13"/>
      <c r="H383" s="10"/>
      <c r="I383" s="10"/>
      <c r="J383" s="41"/>
      <c r="K383" s="10"/>
      <c r="L383" s="29"/>
      <c r="M383" s="29"/>
      <c r="N383" s="30"/>
      <c r="O383" s="10"/>
      <c r="P383" s="10"/>
      <c r="Q383" s="10"/>
      <c r="R383" s="29"/>
    </row>
    <row r="384" spans="1:32" ht="15.75" customHeight="1">
      <c r="A384" s="29">
        <v>4</v>
      </c>
      <c r="B384" s="29"/>
      <c r="C384" s="29"/>
      <c r="D384" s="29"/>
      <c r="E384" s="29"/>
      <c r="F384" s="29"/>
      <c r="G384" s="66"/>
      <c r="H384" s="29"/>
      <c r="I384" s="29"/>
      <c r="J384" s="68"/>
      <c r="K384" s="29"/>
      <c r="L384" s="29"/>
      <c r="M384" s="29"/>
      <c r="N384" s="30"/>
      <c r="O384" s="29"/>
      <c r="P384" s="29"/>
      <c r="Q384" s="10"/>
      <c r="R384" s="29"/>
    </row>
    <row r="385" spans="1:18" ht="15.75" customHeight="1">
      <c r="A385" s="29">
        <v>5</v>
      </c>
      <c r="B385" s="29"/>
      <c r="C385" s="29"/>
      <c r="D385" s="29"/>
      <c r="E385" s="29"/>
      <c r="F385" s="29"/>
      <c r="G385" s="66"/>
      <c r="H385" s="29"/>
      <c r="I385" s="29"/>
      <c r="J385" s="68"/>
      <c r="K385" s="29"/>
      <c r="L385" s="29"/>
      <c r="M385" s="29"/>
      <c r="N385" s="30"/>
      <c r="O385" s="29"/>
      <c r="P385" s="29"/>
      <c r="Q385" s="10"/>
      <c r="R385" s="29"/>
    </row>
    <row r="386" spans="1:18" ht="15.75" customHeight="1">
      <c r="A386" s="29">
        <v>6</v>
      </c>
      <c r="B386" s="29"/>
      <c r="C386" s="29"/>
      <c r="D386" s="29"/>
      <c r="E386" s="29"/>
      <c r="F386" s="29"/>
      <c r="G386" s="66"/>
      <c r="H386" s="29"/>
      <c r="I386" s="29"/>
      <c r="J386" s="68"/>
      <c r="K386" s="29"/>
      <c r="L386" s="29"/>
      <c r="M386" s="29"/>
      <c r="N386" s="30"/>
      <c r="O386" s="29"/>
      <c r="P386" s="29"/>
      <c r="Q386" s="10"/>
      <c r="R386" s="10"/>
    </row>
    <row r="387" spans="1:18" ht="15.75" customHeight="1">
      <c r="A387" s="29"/>
      <c r="B387" s="29"/>
      <c r="C387" s="29"/>
      <c r="D387" s="29"/>
      <c r="E387" s="29"/>
      <c r="F387" s="29"/>
      <c r="G387" s="66"/>
      <c r="H387" s="29"/>
      <c r="I387" s="29"/>
      <c r="J387" s="68"/>
      <c r="K387" s="79"/>
      <c r="L387" s="29"/>
      <c r="M387" s="29"/>
      <c r="N387" s="30"/>
      <c r="O387" s="29"/>
      <c r="P387" s="10"/>
      <c r="Q387" s="29"/>
      <c r="R387" s="10"/>
    </row>
    <row r="388" spans="1:18" ht="15.75" customHeight="1">
      <c r="A388" s="31"/>
      <c r="B388" s="33"/>
      <c r="C388" s="33">
        <f t="shared" ref="C388:E388" si="44">SUM(C381:C387)</f>
        <v>0</v>
      </c>
      <c r="D388" s="33">
        <f t="shared" si="44"/>
        <v>0</v>
      </c>
      <c r="E388" s="33">
        <f t="shared" si="44"/>
        <v>0</v>
      </c>
      <c r="F388" s="33"/>
      <c r="G388" s="34">
        <f>SUM(G381:G387)</f>
        <v>0</v>
      </c>
      <c r="H388" s="33"/>
      <c r="I388" s="33">
        <f t="shared" ref="I388:J388" si="45">SUM(I381:I387)</f>
        <v>0</v>
      </c>
      <c r="J388" s="35">
        <f t="shared" si="45"/>
        <v>0</v>
      </c>
      <c r="K388" s="36"/>
      <c r="L388" s="33">
        <f>SUM(L381:L387)</f>
        <v>0</v>
      </c>
      <c r="M388" s="33"/>
      <c r="N388" s="33"/>
      <c r="O388" s="33">
        <f t="shared" ref="O388:P388" si="46">SUM(O381:O387)</f>
        <v>0</v>
      </c>
      <c r="P388" s="38">
        <f t="shared" si="46"/>
        <v>0</v>
      </c>
      <c r="Q388" s="39">
        <f>B379+O388-P388</f>
        <v>0</v>
      </c>
      <c r="R388" s="29"/>
    </row>
    <row r="389" spans="1:18" ht="15.75" customHeight="1">
      <c r="A389" s="31"/>
      <c r="B389" s="33"/>
      <c r="C389" s="33"/>
      <c r="D389" s="33"/>
      <c r="E389" s="33"/>
      <c r="F389" s="33"/>
      <c r="G389" s="34"/>
      <c r="H389" s="33"/>
      <c r="I389" s="33"/>
      <c r="J389" s="100"/>
      <c r="K389" s="36"/>
      <c r="L389" s="33"/>
      <c r="M389" s="33"/>
      <c r="N389" s="33"/>
      <c r="O389" s="33"/>
      <c r="P389" s="33"/>
      <c r="Q389" s="69"/>
      <c r="R389" s="29"/>
    </row>
    <row r="390" spans="1:18" ht="15.75" customHeight="1">
      <c r="A390" s="311" t="s">
        <v>581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3"/>
      <c r="P390" s="10"/>
      <c r="Q390" s="10"/>
      <c r="R390" s="29"/>
    </row>
    <row r="391" spans="1:18" ht="15.75" customHeight="1">
      <c r="A391" s="2" t="s">
        <v>1</v>
      </c>
      <c r="B391" s="3" t="s">
        <v>2</v>
      </c>
      <c r="C391" s="3" t="s">
        <v>3</v>
      </c>
      <c r="D391" s="3" t="s">
        <v>4</v>
      </c>
      <c r="E391" s="3" t="s">
        <v>108</v>
      </c>
      <c r="F391" s="4" t="s">
        <v>109</v>
      </c>
      <c r="G391" s="5" t="s">
        <v>5</v>
      </c>
      <c r="H391" s="6" t="s">
        <v>6</v>
      </c>
      <c r="I391" s="3" t="s">
        <v>7</v>
      </c>
      <c r="J391" s="3" t="s">
        <v>8</v>
      </c>
      <c r="K391" s="3" t="s">
        <v>8</v>
      </c>
      <c r="L391" s="3" t="s">
        <v>9</v>
      </c>
      <c r="M391" s="3" t="s">
        <v>10</v>
      </c>
      <c r="N391" s="3"/>
      <c r="O391" s="7" t="s">
        <v>11</v>
      </c>
      <c r="P391" s="8" t="s">
        <v>12</v>
      </c>
      <c r="Q391" s="9" t="s">
        <v>13</v>
      </c>
      <c r="R391" s="10"/>
    </row>
    <row r="392" spans="1:18" ht="15.75" customHeight="1">
      <c r="A392" s="10"/>
      <c r="B392" s="12"/>
      <c r="C392" s="10"/>
      <c r="D392" s="10"/>
      <c r="E392" s="10"/>
      <c r="F392" s="10"/>
      <c r="G392" s="13"/>
      <c r="H392" s="10"/>
      <c r="I392" s="10"/>
      <c r="J392" s="14" t="s">
        <v>15</v>
      </c>
      <c r="K392" s="52"/>
      <c r="L392" s="10" t="s">
        <v>33</v>
      </c>
      <c r="M392" s="10"/>
      <c r="N392" s="10"/>
      <c r="O392" s="10"/>
      <c r="P392" s="10"/>
      <c r="Q392" s="62"/>
      <c r="R392" s="29"/>
    </row>
    <row r="393" spans="1:18" ht="15.75" customHeight="1">
      <c r="A393" s="10"/>
      <c r="B393" s="314" t="s">
        <v>570</v>
      </c>
      <c r="C393" s="315"/>
      <c r="D393" s="315"/>
      <c r="E393" s="315"/>
      <c r="F393" s="316"/>
      <c r="G393" s="13"/>
      <c r="H393" s="10"/>
      <c r="I393" s="10"/>
      <c r="J393" s="53"/>
      <c r="K393" s="10"/>
      <c r="L393" s="12"/>
      <c r="M393" s="12"/>
      <c r="N393" s="12"/>
      <c r="O393" s="10"/>
      <c r="P393" s="10"/>
      <c r="Q393" s="10"/>
      <c r="R393" s="29"/>
    </row>
    <row r="394" spans="1:18" ht="15.75" customHeight="1">
      <c r="A394" s="10">
        <v>1</v>
      </c>
      <c r="B394" s="10"/>
      <c r="C394" s="10"/>
      <c r="D394" s="10"/>
      <c r="E394" s="10"/>
      <c r="F394" s="10"/>
      <c r="G394" s="13"/>
      <c r="H394" s="10"/>
      <c r="I394" s="10"/>
      <c r="J394" s="68"/>
      <c r="K394" s="29"/>
      <c r="L394" s="29"/>
      <c r="M394" s="10"/>
      <c r="N394" s="54"/>
      <c r="O394" s="10"/>
      <c r="P394" s="10"/>
      <c r="Q394" s="10"/>
      <c r="R394" s="29"/>
    </row>
    <row r="395" spans="1:18" ht="15.75" customHeight="1">
      <c r="A395" s="10">
        <v>2</v>
      </c>
      <c r="B395" s="10"/>
      <c r="C395" s="10"/>
      <c r="D395" s="10"/>
      <c r="E395" s="10"/>
      <c r="F395" s="10"/>
      <c r="G395" s="13"/>
      <c r="H395" s="10"/>
      <c r="I395" s="10"/>
      <c r="J395" s="68"/>
      <c r="K395" s="29"/>
      <c r="L395" s="29"/>
      <c r="M395" s="10"/>
      <c r="N395" s="54"/>
      <c r="O395" s="10"/>
      <c r="P395" s="16"/>
      <c r="Q395" s="16"/>
      <c r="R395" s="29"/>
    </row>
    <row r="396" spans="1:18" ht="15.75" customHeight="1">
      <c r="A396" s="10">
        <v>3</v>
      </c>
      <c r="B396" s="10"/>
      <c r="C396" s="10"/>
      <c r="D396" s="10"/>
      <c r="E396" s="10"/>
      <c r="F396" s="10"/>
      <c r="G396" s="13"/>
      <c r="H396" s="10"/>
      <c r="I396" s="10"/>
      <c r="J396" s="41"/>
      <c r="K396" s="10"/>
      <c r="L396" s="29"/>
      <c r="M396" s="29"/>
      <c r="N396" s="30"/>
      <c r="O396" s="10"/>
      <c r="P396" s="10"/>
      <c r="Q396" s="10"/>
      <c r="R396" s="29"/>
    </row>
    <row r="397" spans="1:18" ht="15.75" customHeight="1">
      <c r="A397" s="29">
        <v>4</v>
      </c>
      <c r="B397" s="29"/>
      <c r="C397" s="29"/>
      <c r="D397" s="29"/>
      <c r="E397" s="29"/>
      <c r="F397" s="29"/>
      <c r="G397" s="66"/>
      <c r="H397" s="29"/>
      <c r="I397" s="29"/>
      <c r="J397" s="68"/>
      <c r="K397" s="29"/>
      <c r="L397" s="29"/>
      <c r="M397" s="29"/>
      <c r="N397" s="30"/>
      <c r="O397" s="29"/>
      <c r="P397" s="29"/>
      <c r="Q397" s="10"/>
      <c r="R397" s="29"/>
    </row>
    <row r="398" spans="1:18" ht="15.75" customHeight="1">
      <c r="A398" s="29">
        <v>5</v>
      </c>
      <c r="B398" s="29"/>
      <c r="C398" s="29"/>
      <c r="D398" s="29"/>
      <c r="E398" s="29"/>
      <c r="F398" s="29"/>
      <c r="G398" s="66"/>
      <c r="H398" s="29"/>
      <c r="I398" s="29"/>
      <c r="J398" s="68"/>
      <c r="K398" s="29"/>
      <c r="L398" s="29"/>
      <c r="M398" s="29"/>
      <c r="N398" s="30"/>
      <c r="O398" s="29"/>
      <c r="P398" s="29"/>
      <c r="Q398" s="10"/>
      <c r="R398" s="10"/>
    </row>
    <row r="399" spans="1:18" ht="15.75" customHeight="1">
      <c r="A399" s="29">
        <v>6</v>
      </c>
      <c r="B399" s="29"/>
      <c r="C399" s="29"/>
      <c r="D399" s="29"/>
      <c r="E399" s="29"/>
      <c r="F399" s="29"/>
      <c r="G399" s="66"/>
      <c r="H399" s="29"/>
      <c r="I399" s="29"/>
      <c r="J399" s="68"/>
      <c r="K399" s="29"/>
      <c r="L399" s="29"/>
      <c r="M399" s="29"/>
      <c r="N399" s="30"/>
      <c r="O399" s="29"/>
      <c r="P399" s="29"/>
      <c r="Q399" s="10"/>
      <c r="R399" s="10"/>
    </row>
    <row r="400" spans="1:18" ht="15.75" customHeight="1">
      <c r="A400" s="29">
        <v>7</v>
      </c>
      <c r="B400" s="29"/>
      <c r="C400" s="29"/>
      <c r="D400" s="29"/>
      <c r="E400" s="29"/>
      <c r="F400" s="29"/>
      <c r="G400" s="66"/>
      <c r="H400" s="29"/>
      <c r="I400" s="29"/>
      <c r="J400" s="68"/>
      <c r="K400" s="79"/>
      <c r="L400" s="29"/>
      <c r="M400" s="29"/>
      <c r="N400" s="30"/>
      <c r="O400" s="29"/>
      <c r="P400" s="29"/>
      <c r="Q400" s="10"/>
      <c r="R400" s="10"/>
    </row>
    <row r="401" spans="1:18" ht="15.75" customHeight="1">
      <c r="A401" s="29"/>
      <c r="B401" s="29"/>
      <c r="C401" s="29"/>
      <c r="D401" s="29"/>
      <c r="E401" s="29"/>
      <c r="F401" s="29"/>
      <c r="G401" s="66"/>
      <c r="H401" s="29"/>
      <c r="I401" s="29"/>
      <c r="J401" s="68"/>
      <c r="K401" s="79"/>
      <c r="L401" s="29"/>
      <c r="M401" s="29"/>
      <c r="N401" s="30"/>
      <c r="O401" s="29"/>
      <c r="P401" s="10"/>
      <c r="Q401" s="29"/>
      <c r="R401" s="29"/>
    </row>
    <row r="402" spans="1:18" ht="15.75" customHeight="1">
      <c r="A402" s="31"/>
      <c r="B402" s="33"/>
      <c r="C402" s="33"/>
      <c r="D402" s="33">
        <f t="shared" ref="D402:E402" si="47">SUM(D394:D401)</f>
        <v>0</v>
      </c>
      <c r="E402" s="33">
        <f t="shared" si="47"/>
        <v>0</v>
      </c>
      <c r="F402" s="33"/>
      <c r="G402" s="34">
        <f>SUM(G394:G401)</f>
        <v>0</v>
      </c>
      <c r="H402" s="33"/>
      <c r="I402" s="33">
        <f t="shared" ref="I402:J402" si="48">SUM(I394:I401)</f>
        <v>0</v>
      </c>
      <c r="J402" s="35">
        <f t="shared" si="48"/>
        <v>0</v>
      </c>
      <c r="K402" s="36"/>
      <c r="L402" s="33">
        <f>SUM(L394:L401)</f>
        <v>0</v>
      </c>
      <c r="M402" s="33"/>
      <c r="N402" s="33"/>
      <c r="O402" s="33">
        <f>SUM(O394:O401)</f>
        <v>0</v>
      </c>
      <c r="P402" s="38"/>
      <c r="Q402" s="39"/>
      <c r="R402" s="29"/>
    </row>
    <row r="403" spans="1:18" ht="15.75" customHeight="1">
      <c r="A403" s="311" t="s">
        <v>582</v>
      </c>
      <c r="B403" s="312"/>
      <c r="C403" s="312"/>
      <c r="D403" s="312"/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3"/>
      <c r="P403" s="10"/>
      <c r="Q403" s="10"/>
      <c r="R403" s="29"/>
    </row>
    <row r="404" spans="1:18" ht="15.75" customHeight="1">
      <c r="A404" s="2" t="s">
        <v>1</v>
      </c>
      <c r="B404" s="3" t="s">
        <v>2</v>
      </c>
      <c r="C404" s="3" t="s">
        <v>3</v>
      </c>
      <c r="D404" s="3" t="s">
        <v>4</v>
      </c>
      <c r="E404" s="3" t="s">
        <v>108</v>
      </c>
      <c r="F404" s="4" t="s">
        <v>109</v>
      </c>
      <c r="G404" s="5" t="s">
        <v>5</v>
      </c>
      <c r="H404" s="6" t="s">
        <v>6</v>
      </c>
      <c r="I404" s="3" t="s">
        <v>7</v>
      </c>
      <c r="J404" s="3" t="s">
        <v>8</v>
      </c>
      <c r="K404" s="3" t="s">
        <v>8</v>
      </c>
      <c r="L404" s="3" t="s">
        <v>9</v>
      </c>
      <c r="M404" s="3" t="s">
        <v>10</v>
      </c>
      <c r="N404" s="3"/>
      <c r="O404" s="7" t="s">
        <v>11</v>
      </c>
      <c r="P404" s="8" t="s">
        <v>12</v>
      </c>
      <c r="Q404" s="108" t="s">
        <v>13</v>
      </c>
      <c r="R404" s="10"/>
    </row>
    <row r="405" spans="1:18" ht="15.75" customHeight="1">
      <c r="A405" s="10"/>
      <c r="B405" s="12"/>
      <c r="C405" s="10"/>
      <c r="D405" s="10"/>
      <c r="E405" s="10"/>
      <c r="F405" s="10"/>
      <c r="G405" s="13"/>
      <c r="H405" s="10"/>
      <c r="I405" s="10"/>
      <c r="J405" s="14" t="s">
        <v>15</v>
      </c>
      <c r="K405" s="10"/>
      <c r="L405" s="10" t="s">
        <v>33</v>
      </c>
      <c r="M405" s="12"/>
      <c r="N405" s="12"/>
      <c r="O405" s="10"/>
      <c r="P405" s="10"/>
      <c r="Q405" s="10"/>
      <c r="R405" s="29"/>
    </row>
    <row r="406" spans="1:18" ht="15.75" customHeight="1">
      <c r="A406" s="10"/>
      <c r="B406" s="314" t="s">
        <v>570</v>
      </c>
      <c r="C406" s="315"/>
      <c r="D406" s="315"/>
      <c r="E406" s="315"/>
      <c r="F406" s="316"/>
      <c r="G406" s="13"/>
      <c r="H406" s="10"/>
      <c r="I406" s="10"/>
      <c r="J406" s="19"/>
      <c r="K406" s="10"/>
      <c r="L406" s="10"/>
      <c r="M406" s="10"/>
      <c r="N406" s="10"/>
      <c r="O406" s="10"/>
      <c r="P406" s="10"/>
      <c r="Q406" s="10"/>
      <c r="R406" s="29"/>
    </row>
    <row r="407" spans="1:18" ht="15.75" customHeight="1">
      <c r="A407" s="10"/>
      <c r="B407" s="112"/>
      <c r="C407" s="113"/>
      <c r="D407" s="113"/>
      <c r="E407" s="113"/>
      <c r="F407" s="114"/>
      <c r="G407" s="13"/>
      <c r="H407" s="10"/>
      <c r="I407" s="10"/>
      <c r="J407" s="19"/>
      <c r="K407" s="10"/>
      <c r="L407" s="10"/>
      <c r="M407" s="10"/>
      <c r="N407" s="10"/>
      <c r="O407" s="10"/>
      <c r="P407" s="10"/>
      <c r="Q407" s="10"/>
      <c r="R407" s="29"/>
    </row>
    <row r="408" spans="1:18" ht="15.75" customHeight="1">
      <c r="A408" s="10">
        <v>1</v>
      </c>
      <c r="B408" s="10"/>
      <c r="C408" s="10"/>
      <c r="D408" s="10"/>
      <c r="E408" s="10"/>
      <c r="F408" s="10"/>
      <c r="G408" s="13"/>
      <c r="H408" s="10"/>
      <c r="I408" s="10"/>
      <c r="J408" s="19"/>
      <c r="K408" s="10"/>
      <c r="L408" s="10"/>
      <c r="M408" s="10"/>
      <c r="N408" s="54"/>
      <c r="O408" s="10"/>
      <c r="P408" s="16"/>
      <c r="Q408" s="16"/>
      <c r="R408" s="29"/>
    </row>
    <row r="409" spans="1:18" ht="15.75" customHeight="1">
      <c r="A409" s="10">
        <v>2</v>
      </c>
      <c r="B409" s="10"/>
      <c r="C409" s="10"/>
      <c r="D409" s="10"/>
      <c r="E409" s="10"/>
      <c r="F409" s="10"/>
      <c r="G409" s="13"/>
      <c r="H409" s="10"/>
      <c r="I409" s="10"/>
      <c r="J409" s="19"/>
      <c r="K409" s="10"/>
      <c r="L409" s="10"/>
      <c r="M409" s="10"/>
      <c r="N409" s="115"/>
      <c r="O409" s="10"/>
      <c r="P409" s="10"/>
      <c r="Q409" s="10"/>
      <c r="R409" s="29"/>
    </row>
    <row r="410" spans="1:18" ht="15.75" customHeight="1">
      <c r="A410" s="29">
        <v>3</v>
      </c>
      <c r="B410" s="29"/>
      <c r="C410" s="10"/>
      <c r="D410" s="10"/>
      <c r="E410" s="10"/>
      <c r="F410" s="10"/>
      <c r="G410" s="13"/>
      <c r="H410" s="10"/>
      <c r="I410" s="10"/>
      <c r="J410" s="19"/>
      <c r="K410" s="10"/>
      <c r="L410" s="10"/>
      <c r="M410" s="10"/>
      <c r="N410" s="115"/>
      <c r="O410" s="10"/>
      <c r="P410" s="29"/>
      <c r="Q410" s="10"/>
      <c r="R410" s="29"/>
    </row>
    <row r="411" spans="1:18" ht="15.75" customHeight="1">
      <c r="A411" s="29">
        <v>4</v>
      </c>
      <c r="B411" s="29"/>
      <c r="C411" s="29"/>
      <c r="D411" s="29"/>
      <c r="E411" s="29"/>
      <c r="F411" s="29"/>
      <c r="G411" s="66"/>
      <c r="H411" s="29"/>
      <c r="I411" s="29"/>
      <c r="J411" s="74"/>
      <c r="K411" s="29"/>
      <c r="L411" s="10"/>
      <c r="M411" s="30"/>
      <c r="N411" s="29"/>
      <c r="O411" s="29"/>
      <c r="P411" s="10"/>
      <c r="Q411" s="10"/>
      <c r="R411" s="10"/>
    </row>
    <row r="412" spans="1:18" ht="15.75" customHeight="1">
      <c r="A412" s="29">
        <v>5</v>
      </c>
      <c r="B412" s="29"/>
      <c r="C412" s="29"/>
      <c r="D412" s="29"/>
      <c r="E412" s="29"/>
      <c r="F412" s="29"/>
      <c r="G412" s="66"/>
      <c r="H412" s="29"/>
      <c r="I412" s="29"/>
      <c r="J412" s="74"/>
      <c r="K412" s="29"/>
      <c r="L412" s="29"/>
      <c r="M412" s="30"/>
      <c r="N412" s="30"/>
      <c r="O412" s="29"/>
      <c r="P412" s="10"/>
      <c r="Q412" s="10"/>
      <c r="R412" s="10"/>
    </row>
    <row r="413" spans="1:18" ht="15.75" customHeight="1">
      <c r="A413" s="29"/>
      <c r="B413" s="29"/>
      <c r="C413" s="29"/>
      <c r="D413" s="29"/>
      <c r="E413" s="29"/>
      <c r="F413" s="29"/>
      <c r="G413" s="66"/>
      <c r="H413" s="29"/>
      <c r="I413" s="29"/>
      <c r="J413" s="74"/>
      <c r="K413" s="29"/>
      <c r="L413" s="29"/>
      <c r="M413" s="30"/>
      <c r="N413" s="116"/>
      <c r="O413" s="29"/>
      <c r="P413" s="10"/>
      <c r="Q413" s="10"/>
      <c r="R413" s="10"/>
    </row>
    <row r="414" spans="1:18" ht="15.75" customHeight="1">
      <c r="A414" s="29"/>
      <c r="B414" s="29"/>
      <c r="C414" s="29"/>
      <c r="D414" s="29"/>
      <c r="E414" s="29"/>
      <c r="F414" s="29"/>
      <c r="G414" s="66"/>
      <c r="H414" s="29"/>
      <c r="I414" s="29"/>
      <c r="J414" s="74"/>
      <c r="K414" s="29"/>
      <c r="L414" s="29"/>
      <c r="M414" s="30"/>
      <c r="N414" s="29"/>
      <c r="O414" s="29"/>
      <c r="P414" s="29"/>
      <c r="Q414" s="10"/>
      <c r="R414" s="29"/>
    </row>
    <row r="415" spans="1:18" ht="15.75" customHeight="1">
      <c r="A415" s="31"/>
      <c r="B415" s="33"/>
      <c r="C415" s="33">
        <f t="shared" ref="C415:G415" si="49">SUM(C408:C414)</f>
        <v>0</v>
      </c>
      <c r="D415" s="33">
        <f t="shared" si="49"/>
        <v>0</v>
      </c>
      <c r="E415" s="33">
        <f t="shared" si="49"/>
        <v>0</v>
      </c>
      <c r="F415" s="33">
        <f t="shared" si="49"/>
        <v>0</v>
      </c>
      <c r="G415" s="34">
        <f t="shared" si="49"/>
        <v>0</v>
      </c>
      <c r="H415" s="33"/>
      <c r="I415" s="33">
        <f t="shared" ref="I415:J415" si="50">SUM(I408:I414)</f>
        <v>0</v>
      </c>
      <c r="J415" s="100">
        <f t="shared" si="50"/>
        <v>0</v>
      </c>
      <c r="K415" s="33"/>
      <c r="L415" s="33">
        <f>SUM(L408:L414)</f>
        <v>0</v>
      </c>
      <c r="M415" s="33">
        <f>SUM(M409:M414)</f>
        <v>0</v>
      </c>
      <c r="N415" s="33"/>
      <c r="O415" s="33">
        <f t="shared" ref="O415:P415" si="51">SUM(O408:O414)</f>
        <v>0</v>
      </c>
      <c r="P415" s="33">
        <f t="shared" si="51"/>
        <v>0</v>
      </c>
      <c r="Q415" s="51">
        <f>B405+O415-P415</f>
        <v>0</v>
      </c>
      <c r="R415" s="29"/>
    </row>
    <row r="416" spans="1:18" ht="15.75" customHeight="1">
      <c r="A416" s="311" t="s">
        <v>569</v>
      </c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12"/>
      <c r="M416" s="312"/>
      <c r="N416" s="312"/>
      <c r="O416" s="313"/>
      <c r="P416" s="10"/>
      <c r="Q416" s="10"/>
      <c r="R416" s="29"/>
    </row>
    <row r="417" spans="1:18" ht="15.75" customHeight="1">
      <c r="A417" s="2" t="s">
        <v>1</v>
      </c>
      <c r="B417" s="3" t="s">
        <v>2</v>
      </c>
      <c r="C417" s="3" t="s">
        <v>3</v>
      </c>
      <c r="D417" s="3" t="s">
        <v>4</v>
      </c>
      <c r="E417" s="3" t="s">
        <v>108</v>
      </c>
      <c r="F417" s="4" t="s">
        <v>109</v>
      </c>
      <c r="G417" s="117" t="s">
        <v>5</v>
      </c>
      <c r="H417" s="6" t="s">
        <v>6</v>
      </c>
      <c r="I417" s="3" t="s">
        <v>7</v>
      </c>
      <c r="J417" s="3" t="s">
        <v>8</v>
      </c>
      <c r="K417" s="3" t="s">
        <v>8</v>
      </c>
      <c r="L417" s="3" t="s">
        <v>9</v>
      </c>
      <c r="M417" s="3" t="s">
        <v>10</v>
      </c>
      <c r="N417" s="3"/>
      <c r="O417" s="7" t="s">
        <v>11</v>
      </c>
      <c r="P417" s="8" t="s">
        <v>12</v>
      </c>
      <c r="Q417" s="108" t="s">
        <v>13</v>
      </c>
      <c r="R417" s="10"/>
    </row>
    <row r="418" spans="1:18" ht="15.75" customHeight="1">
      <c r="A418" s="10"/>
      <c r="B418" s="12"/>
      <c r="C418" s="10"/>
      <c r="D418" s="10"/>
      <c r="E418" s="10"/>
      <c r="F418" s="10"/>
      <c r="G418" s="75"/>
      <c r="H418" s="10"/>
      <c r="I418" s="10"/>
      <c r="J418" s="14" t="s">
        <v>15</v>
      </c>
      <c r="K418" s="52"/>
      <c r="L418" s="10" t="s">
        <v>72</v>
      </c>
      <c r="M418" s="10"/>
      <c r="N418" s="10"/>
      <c r="O418" s="10"/>
      <c r="P418" s="10"/>
      <c r="Q418" s="10"/>
      <c r="R418" s="29"/>
    </row>
    <row r="419" spans="1:18" ht="15.75" customHeight="1">
      <c r="A419" s="10"/>
      <c r="B419" s="314" t="s">
        <v>102</v>
      </c>
      <c r="C419" s="315"/>
      <c r="D419" s="315"/>
      <c r="E419" s="315"/>
      <c r="F419" s="316"/>
      <c r="G419" s="75"/>
      <c r="H419" s="10"/>
      <c r="I419" s="10"/>
      <c r="J419" s="53"/>
      <c r="K419" s="10"/>
      <c r="L419" s="12"/>
      <c r="M419" s="12"/>
      <c r="N419" s="12"/>
      <c r="O419" s="10"/>
      <c r="P419" s="10"/>
      <c r="Q419" s="10"/>
      <c r="R419" s="29"/>
    </row>
    <row r="420" spans="1:18" ht="15.75" customHeight="1">
      <c r="A420" s="10">
        <v>1</v>
      </c>
      <c r="B420" s="10"/>
      <c r="C420" s="10"/>
      <c r="D420" s="10"/>
      <c r="E420" s="10"/>
      <c r="F420" s="10"/>
      <c r="G420" s="13"/>
      <c r="H420" s="10"/>
      <c r="I420" s="10"/>
      <c r="J420" s="53"/>
      <c r="K420" s="10"/>
      <c r="L420" s="10"/>
      <c r="M420" s="10"/>
      <c r="N420" s="10"/>
      <c r="O420" s="10"/>
      <c r="P420" s="10"/>
      <c r="Q420" s="10"/>
      <c r="R420" s="29"/>
    </row>
    <row r="421" spans="1:18" ht="15.75" customHeight="1">
      <c r="A421" s="10">
        <v>2</v>
      </c>
      <c r="B421" s="10"/>
      <c r="C421" s="10"/>
      <c r="D421" s="10"/>
      <c r="E421" s="10"/>
      <c r="F421" s="10"/>
      <c r="G421" s="13"/>
      <c r="H421" s="10"/>
      <c r="I421" s="10"/>
      <c r="J421" s="53"/>
      <c r="K421" s="10"/>
      <c r="L421" s="10"/>
      <c r="M421" s="10"/>
      <c r="N421" s="10"/>
      <c r="O421" s="10"/>
      <c r="P421" s="16"/>
      <c r="Q421" s="16"/>
      <c r="R421" s="29"/>
    </row>
    <row r="422" spans="1:18" ht="15.75" customHeight="1">
      <c r="A422" s="10">
        <v>3</v>
      </c>
      <c r="B422" s="10"/>
      <c r="C422" s="10"/>
      <c r="D422" s="10"/>
      <c r="E422" s="10"/>
      <c r="F422" s="10"/>
      <c r="G422" s="13"/>
      <c r="H422" s="10"/>
      <c r="I422" s="10"/>
      <c r="J422" s="53"/>
      <c r="K422" s="10"/>
      <c r="L422" s="29"/>
      <c r="M422" s="29"/>
      <c r="N422" s="29"/>
      <c r="O422" s="10"/>
      <c r="P422" s="10"/>
      <c r="Q422" s="10"/>
      <c r="R422" s="29"/>
    </row>
    <row r="423" spans="1:18" ht="15.75" customHeight="1">
      <c r="A423" s="29">
        <v>4</v>
      </c>
      <c r="B423" s="29"/>
      <c r="C423" s="29"/>
      <c r="D423" s="29"/>
      <c r="E423" s="29"/>
      <c r="F423" s="74"/>
      <c r="G423" s="66"/>
      <c r="H423" s="29"/>
      <c r="I423" s="29"/>
      <c r="J423" s="78"/>
      <c r="K423" s="29"/>
      <c r="L423" s="29"/>
      <c r="M423" s="29"/>
      <c r="N423" s="29"/>
      <c r="O423" s="29"/>
      <c r="P423" s="29"/>
      <c r="Q423" s="10"/>
      <c r="R423" s="29"/>
    </row>
    <row r="424" spans="1:18" ht="15.75" customHeight="1">
      <c r="A424" s="29">
        <v>5</v>
      </c>
      <c r="B424" s="29"/>
      <c r="C424" s="29"/>
      <c r="D424" s="29"/>
      <c r="E424" s="29"/>
      <c r="F424" s="74"/>
      <c r="G424" s="66"/>
      <c r="H424" s="29"/>
      <c r="I424" s="29"/>
      <c r="J424" s="78"/>
      <c r="K424" s="29"/>
      <c r="L424" s="29"/>
      <c r="M424" s="29"/>
      <c r="N424" s="29"/>
      <c r="O424" s="29"/>
      <c r="P424" s="29"/>
      <c r="Q424" s="10"/>
      <c r="R424" s="10"/>
    </row>
    <row r="425" spans="1:18" ht="15.75" customHeight="1">
      <c r="A425" s="29">
        <v>6</v>
      </c>
      <c r="B425" s="29"/>
      <c r="C425" s="29"/>
      <c r="D425" s="29"/>
      <c r="E425" s="29"/>
      <c r="F425" s="74"/>
      <c r="G425" s="66"/>
      <c r="H425" s="29"/>
      <c r="I425" s="29"/>
      <c r="J425" s="78"/>
      <c r="K425" s="29"/>
      <c r="L425" s="29"/>
      <c r="M425" s="29"/>
      <c r="N425" s="29"/>
      <c r="O425" s="29"/>
      <c r="P425" s="29"/>
      <c r="Q425" s="10"/>
      <c r="R425" s="10"/>
    </row>
    <row r="426" spans="1:18" ht="15.75" customHeight="1">
      <c r="A426" s="29">
        <v>7</v>
      </c>
      <c r="B426" s="29"/>
      <c r="C426" s="29"/>
      <c r="D426" s="29"/>
      <c r="E426" s="29"/>
      <c r="F426" s="29"/>
      <c r="G426" s="66"/>
      <c r="H426" s="29"/>
      <c r="I426" s="29"/>
      <c r="J426" s="78"/>
      <c r="K426" s="29"/>
      <c r="L426" s="29"/>
      <c r="M426" s="29"/>
      <c r="N426" s="29"/>
      <c r="O426" s="29"/>
      <c r="P426" s="29"/>
      <c r="Q426" s="10"/>
      <c r="R426" s="10"/>
    </row>
    <row r="427" spans="1:18" ht="15.75" customHeight="1">
      <c r="A427" s="29">
        <v>8</v>
      </c>
      <c r="B427" s="29"/>
      <c r="C427" s="29"/>
      <c r="D427" s="29"/>
      <c r="E427" s="29"/>
      <c r="F427" s="29"/>
      <c r="G427" s="66"/>
      <c r="H427" s="29"/>
      <c r="I427" s="29"/>
      <c r="J427" s="78"/>
      <c r="K427" s="29"/>
      <c r="L427" s="29"/>
      <c r="M427" s="29"/>
      <c r="N427" s="29"/>
      <c r="O427" s="29"/>
      <c r="P427" s="29"/>
      <c r="Q427" s="10"/>
      <c r="R427" s="29"/>
    </row>
    <row r="428" spans="1:18" ht="15.75" customHeight="1">
      <c r="A428" s="29"/>
      <c r="B428" s="29"/>
      <c r="C428" s="29"/>
      <c r="D428" s="29"/>
      <c r="E428" s="29"/>
      <c r="F428" s="29"/>
      <c r="G428" s="66"/>
      <c r="H428" s="29"/>
      <c r="I428" s="29"/>
      <c r="J428" s="78"/>
      <c r="K428" s="29"/>
      <c r="L428" s="29"/>
      <c r="M428" s="29"/>
      <c r="N428" s="29"/>
      <c r="O428" s="29"/>
      <c r="P428" s="29"/>
      <c r="Q428" s="29"/>
      <c r="R428" s="29"/>
    </row>
    <row r="429" spans="1:18" ht="15.75" customHeight="1">
      <c r="A429" s="31"/>
      <c r="B429" s="33"/>
      <c r="C429" s="33">
        <f t="shared" ref="C429:D429" si="52">SUM(C420:C428)</f>
        <v>0</v>
      </c>
      <c r="D429" s="33">
        <f t="shared" si="52"/>
        <v>0</v>
      </c>
      <c r="E429" s="33"/>
      <c r="F429" s="33"/>
      <c r="G429" s="34"/>
      <c r="H429" s="33"/>
      <c r="I429" s="33">
        <f t="shared" ref="I429:J429" si="53">SUM(I420:I428)</f>
        <v>0</v>
      </c>
      <c r="J429" s="80">
        <f t="shared" si="53"/>
        <v>0</v>
      </c>
      <c r="K429" s="33"/>
      <c r="L429" s="33">
        <f>SUM(L420:L428)</f>
        <v>0</v>
      </c>
      <c r="M429" s="33">
        <f>SUM(M421:M428)</f>
        <v>0</v>
      </c>
      <c r="N429" s="33"/>
      <c r="O429" s="33">
        <f t="shared" ref="O429:P429" si="54">SUM(O420:O428)</f>
        <v>0</v>
      </c>
      <c r="P429" s="38">
        <f t="shared" si="54"/>
        <v>0</v>
      </c>
      <c r="Q429" s="39"/>
      <c r="R429" s="29"/>
    </row>
    <row r="430" spans="1:18" ht="15.75" customHeight="1">
      <c r="A430" s="311" t="s">
        <v>569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3"/>
      <c r="P430" s="10"/>
      <c r="Q430" s="10"/>
      <c r="R430" s="10"/>
    </row>
    <row r="431" spans="1:18" ht="15.75" customHeight="1">
      <c r="A431" s="2" t="s">
        <v>1</v>
      </c>
      <c r="B431" s="3" t="s">
        <v>2</v>
      </c>
      <c r="C431" s="3" t="s">
        <v>3</v>
      </c>
      <c r="D431" s="3" t="s">
        <v>4</v>
      </c>
      <c r="E431" s="3" t="s">
        <v>108</v>
      </c>
      <c r="F431" s="4" t="s">
        <v>109</v>
      </c>
      <c r="G431" s="117" t="s">
        <v>5</v>
      </c>
      <c r="H431" s="6" t="s">
        <v>6</v>
      </c>
      <c r="I431" s="3" t="s">
        <v>7</v>
      </c>
      <c r="J431" s="3" t="s">
        <v>8</v>
      </c>
      <c r="K431" s="3" t="s">
        <v>8</v>
      </c>
      <c r="L431" s="3" t="s">
        <v>9</v>
      </c>
      <c r="M431" s="3" t="s">
        <v>10</v>
      </c>
      <c r="N431" s="3"/>
      <c r="O431" s="7" t="s">
        <v>11</v>
      </c>
      <c r="P431" s="8" t="s">
        <v>12</v>
      </c>
      <c r="Q431" s="9" t="s">
        <v>13</v>
      </c>
      <c r="R431" s="29"/>
    </row>
    <row r="432" spans="1:18" ht="15.75" customHeight="1">
      <c r="A432" s="10"/>
      <c r="B432" s="12"/>
      <c r="C432" s="10"/>
      <c r="D432" s="10"/>
      <c r="E432" s="10"/>
      <c r="F432" s="10"/>
      <c r="G432" s="10"/>
      <c r="H432" s="10"/>
      <c r="I432" s="10"/>
      <c r="J432" s="14"/>
      <c r="K432" s="10"/>
      <c r="L432" s="10" t="s">
        <v>72</v>
      </c>
      <c r="M432" s="10"/>
      <c r="N432" s="10"/>
      <c r="O432" s="10"/>
      <c r="P432" s="10"/>
      <c r="Q432" s="62"/>
      <c r="R432" s="29"/>
    </row>
    <row r="433" spans="1:18" ht="15.75" customHeight="1">
      <c r="A433" s="10"/>
      <c r="B433" s="314" t="s">
        <v>102</v>
      </c>
      <c r="C433" s="315"/>
      <c r="D433" s="315"/>
      <c r="E433" s="315"/>
      <c r="F433" s="316"/>
      <c r="G433" s="10"/>
      <c r="H433" s="10"/>
      <c r="I433" s="10"/>
      <c r="J433" s="53"/>
      <c r="K433" s="10"/>
      <c r="L433" s="12"/>
      <c r="M433" s="12"/>
      <c r="N433" s="12"/>
      <c r="O433" s="10"/>
      <c r="P433" s="10"/>
      <c r="Q433" s="10"/>
      <c r="R433" s="29"/>
    </row>
    <row r="434" spans="1:18" ht="15.75" customHeight="1">
      <c r="A434" s="10"/>
      <c r="B434" s="112"/>
      <c r="C434" s="70"/>
      <c r="D434" s="10"/>
      <c r="E434" s="10"/>
      <c r="F434" s="70"/>
      <c r="G434" s="10"/>
      <c r="H434" s="10"/>
      <c r="I434" s="10"/>
      <c r="J434" s="53"/>
      <c r="K434" s="10"/>
      <c r="L434" s="12"/>
      <c r="M434" s="12"/>
      <c r="N434" s="12"/>
      <c r="O434" s="10"/>
      <c r="P434" s="10"/>
      <c r="Q434" s="10"/>
      <c r="R434" s="29"/>
    </row>
    <row r="435" spans="1:18" ht="15.75" customHeight="1">
      <c r="A435" s="10">
        <v>1</v>
      </c>
      <c r="B435" s="15"/>
      <c r="C435" s="10"/>
      <c r="D435" s="24"/>
      <c r="E435" s="10"/>
      <c r="F435" s="10"/>
      <c r="G435" s="75"/>
      <c r="H435" s="10"/>
      <c r="I435" s="10"/>
      <c r="J435" s="41"/>
      <c r="K435" s="10"/>
      <c r="L435" s="10"/>
      <c r="M435" s="10"/>
      <c r="N435" s="10"/>
      <c r="O435" s="10"/>
      <c r="P435" s="10"/>
      <c r="Q435" s="10"/>
      <c r="R435" s="29"/>
    </row>
    <row r="436" spans="1:18" ht="15.75" customHeight="1">
      <c r="A436" s="10">
        <v>2</v>
      </c>
      <c r="B436" s="15"/>
      <c r="C436" s="10"/>
      <c r="D436" s="22"/>
      <c r="E436" s="70"/>
      <c r="F436" s="10"/>
      <c r="G436" s="75"/>
      <c r="H436" s="10"/>
      <c r="I436" s="10"/>
      <c r="J436" s="41"/>
      <c r="K436" s="10"/>
      <c r="L436" s="10"/>
      <c r="M436" s="10"/>
      <c r="N436" s="10"/>
      <c r="O436" s="10"/>
      <c r="P436" s="16"/>
      <c r="Q436" s="16"/>
      <c r="R436" s="29"/>
    </row>
    <row r="437" spans="1:18" ht="15.75" customHeight="1">
      <c r="A437" s="10">
        <v>3</v>
      </c>
      <c r="B437" s="10"/>
      <c r="C437" s="29"/>
      <c r="D437" s="24"/>
      <c r="E437" s="10"/>
      <c r="F437" s="29"/>
      <c r="G437" s="77"/>
      <c r="H437" s="29"/>
      <c r="I437" s="29"/>
      <c r="J437" s="68"/>
      <c r="K437" s="29"/>
      <c r="L437" s="10"/>
      <c r="M437" s="30"/>
      <c r="N437" s="29"/>
      <c r="O437" s="29"/>
      <c r="P437" s="10"/>
      <c r="Q437" s="10"/>
      <c r="R437" s="10"/>
    </row>
    <row r="438" spans="1:18" ht="15.75" customHeight="1">
      <c r="A438" s="29">
        <v>4</v>
      </c>
      <c r="B438" s="29"/>
      <c r="C438" s="29"/>
      <c r="D438" s="90"/>
      <c r="E438" s="29"/>
      <c r="F438" s="29"/>
      <c r="G438" s="77"/>
      <c r="H438" s="29"/>
      <c r="I438" s="29"/>
      <c r="J438" s="68"/>
      <c r="K438" s="29"/>
      <c r="L438" s="10"/>
      <c r="M438" s="30"/>
      <c r="N438" s="30"/>
      <c r="O438" s="29"/>
      <c r="P438" s="29"/>
      <c r="Q438" s="10"/>
      <c r="R438" s="10"/>
    </row>
    <row r="439" spans="1:18" ht="15.75" customHeight="1">
      <c r="A439" s="29">
        <v>5</v>
      </c>
      <c r="B439" s="29"/>
      <c r="C439" s="29"/>
      <c r="D439" s="90"/>
      <c r="E439" s="29"/>
      <c r="F439" s="29"/>
      <c r="G439" s="77"/>
      <c r="H439" s="29"/>
      <c r="I439" s="29"/>
      <c r="J439" s="68"/>
      <c r="K439" s="29"/>
      <c r="L439" s="29"/>
      <c r="M439" s="30"/>
      <c r="N439" s="30"/>
      <c r="O439" s="29"/>
      <c r="P439" s="29"/>
      <c r="Q439" s="10"/>
      <c r="R439" s="10"/>
    </row>
    <row r="440" spans="1:18" ht="15.75" customHeight="1">
      <c r="A440" s="29">
        <v>6</v>
      </c>
      <c r="B440" s="29"/>
      <c r="C440" s="29"/>
      <c r="D440" s="90"/>
      <c r="E440" s="29"/>
      <c r="F440" s="29"/>
      <c r="G440" s="77"/>
      <c r="H440" s="29"/>
      <c r="I440" s="29"/>
      <c r="J440" s="68"/>
      <c r="K440" s="29"/>
      <c r="L440" s="29"/>
      <c r="M440" s="29"/>
      <c r="N440" s="29"/>
      <c r="O440" s="29"/>
      <c r="P440" s="29"/>
      <c r="Q440" s="10"/>
      <c r="R440" s="29"/>
    </row>
    <row r="441" spans="1:18" ht="15.75" customHeight="1">
      <c r="A441" s="29">
        <v>7</v>
      </c>
      <c r="B441" s="29"/>
      <c r="C441" s="29"/>
      <c r="D441" s="90"/>
      <c r="E441" s="29"/>
      <c r="F441" s="29"/>
      <c r="G441" s="77"/>
      <c r="H441" s="29"/>
      <c r="I441" s="29"/>
      <c r="J441" s="68"/>
      <c r="K441" s="29"/>
      <c r="L441" s="29"/>
      <c r="M441" s="29"/>
      <c r="N441" s="29"/>
      <c r="O441" s="29"/>
      <c r="P441" s="29"/>
      <c r="Q441" s="10"/>
      <c r="R441" s="29"/>
    </row>
    <row r="442" spans="1:18" ht="15.75" customHeight="1">
      <c r="A442" s="29">
        <v>8</v>
      </c>
      <c r="B442" s="29"/>
      <c r="C442" s="29"/>
      <c r="D442" s="90"/>
      <c r="E442" s="29"/>
      <c r="F442" s="29"/>
      <c r="G442" s="77"/>
      <c r="H442" s="29"/>
      <c r="I442" s="29"/>
      <c r="J442" s="68"/>
      <c r="K442" s="29"/>
      <c r="L442" s="29"/>
      <c r="M442" s="29"/>
      <c r="N442" s="29"/>
      <c r="O442" s="29"/>
      <c r="P442" s="29"/>
      <c r="Q442" s="29"/>
      <c r="R442" s="29"/>
    </row>
    <row r="443" spans="1:18" ht="15.75" customHeight="1">
      <c r="A443" s="29"/>
      <c r="B443" s="29"/>
      <c r="C443" s="29"/>
      <c r="D443" s="90"/>
      <c r="E443" s="29"/>
      <c r="F443" s="29"/>
      <c r="G443" s="77"/>
      <c r="H443" s="29"/>
      <c r="I443" s="29"/>
      <c r="J443" s="68"/>
      <c r="K443" s="29"/>
      <c r="L443" s="29"/>
      <c r="M443" s="29"/>
      <c r="N443" s="29"/>
      <c r="O443" s="29"/>
      <c r="P443" s="29"/>
      <c r="Q443" s="29"/>
      <c r="R443" s="10"/>
    </row>
    <row r="444" spans="1:18" ht="15.75" customHeight="1">
      <c r="A444" s="31"/>
      <c r="B444" s="33"/>
      <c r="C444" s="33">
        <f t="shared" ref="C444:G444" si="55">SUM(C435:C443)</f>
        <v>0</v>
      </c>
      <c r="D444" s="48">
        <f t="shared" si="55"/>
        <v>0</v>
      </c>
      <c r="E444" s="33">
        <f t="shared" si="55"/>
        <v>0</v>
      </c>
      <c r="F444" s="33">
        <f t="shared" si="55"/>
        <v>0</v>
      </c>
      <c r="G444" s="49">
        <f t="shared" si="55"/>
        <v>0</v>
      </c>
      <c r="H444" s="33"/>
      <c r="I444" s="33">
        <f t="shared" ref="I444:J444" si="56">SUM(I435:I443)</f>
        <v>0</v>
      </c>
      <c r="J444" s="35">
        <f t="shared" si="56"/>
        <v>0</v>
      </c>
      <c r="K444" s="33"/>
      <c r="L444" s="33">
        <f t="shared" ref="L444:M444" si="57">SUM(L435:L443)</f>
        <v>0</v>
      </c>
      <c r="M444" s="33">
        <f t="shared" si="57"/>
        <v>0</v>
      </c>
      <c r="N444" s="33"/>
      <c r="O444" s="33">
        <f>SUM(O435:O443)</f>
        <v>0</v>
      </c>
      <c r="P444" s="8"/>
      <c r="Q444" s="9"/>
      <c r="R444" s="29"/>
    </row>
    <row r="445" spans="1:18" ht="15.75" customHeight="1">
      <c r="A445" s="29"/>
      <c r="B445" s="111"/>
      <c r="C445" s="29"/>
      <c r="D445" s="29"/>
      <c r="E445" s="29"/>
      <c r="F445" s="29"/>
      <c r="G445" s="66"/>
      <c r="H445" s="29"/>
      <c r="I445" s="29"/>
      <c r="J445" s="74"/>
      <c r="K445" s="74"/>
      <c r="L445" s="10" t="s">
        <v>72</v>
      </c>
      <c r="M445" s="30"/>
      <c r="N445" s="29"/>
      <c r="O445" s="29"/>
      <c r="P445" s="29"/>
      <c r="Q445" s="29"/>
      <c r="R445" s="29"/>
    </row>
    <row r="446" spans="1:18" ht="15.75" customHeight="1">
      <c r="A446" s="10"/>
      <c r="B446" s="314" t="s">
        <v>125</v>
      </c>
      <c r="C446" s="315"/>
      <c r="D446" s="315"/>
      <c r="E446" s="315"/>
      <c r="F446" s="316"/>
      <c r="G446" s="13"/>
      <c r="H446" s="10"/>
      <c r="I446" s="10"/>
      <c r="J446" s="19"/>
      <c r="K446" s="41"/>
      <c r="L446" s="10"/>
      <c r="M446" s="54"/>
      <c r="N446" s="10"/>
      <c r="O446" s="10"/>
      <c r="P446" s="10"/>
      <c r="Q446" s="10"/>
      <c r="R446" s="29"/>
    </row>
    <row r="447" spans="1:18" ht="15.75" customHeight="1">
      <c r="A447" s="10">
        <v>1</v>
      </c>
      <c r="B447" s="29"/>
      <c r="C447" s="29"/>
      <c r="D447" s="29"/>
      <c r="E447" s="29"/>
      <c r="F447" s="29"/>
      <c r="G447" s="66"/>
      <c r="H447" s="29"/>
      <c r="I447" s="29"/>
      <c r="J447" s="74"/>
      <c r="K447" s="79"/>
      <c r="L447" s="29"/>
      <c r="M447" s="30"/>
      <c r="N447" s="29"/>
      <c r="O447" s="29"/>
      <c r="P447" s="29"/>
      <c r="Q447" s="29"/>
      <c r="R447" s="29"/>
    </row>
    <row r="448" spans="1:18" ht="15.75" customHeight="1">
      <c r="A448" s="16">
        <v>2</v>
      </c>
      <c r="B448" s="29"/>
      <c r="C448" s="29"/>
      <c r="D448" s="29"/>
      <c r="E448" s="29"/>
      <c r="F448" s="29"/>
      <c r="G448" s="66"/>
      <c r="H448" s="29"/>
      <c r="I448" s="29"/>
      <c r="J448" s="74"/>
      <c r="K448" s="79"/>
      <c r="L448" s="29"/>
      <c r="M448" s="30"/>
      <c r="N448" s="30"/>
      <c r="O448" s="29"/>
      <c r="P448" s="29"/>
      <c r="Q448" s="29"/>
      <c r="R448" s="29"/>
    </row>
    <row r="449" spans="1:18" ht="15.75" customHeight="1">
      <c r="A449" s="29">
        <v>3</v>
      </c>
      <c r="B449" s="29"/>
      <c r="C449" s="29"/>
      <c r="D449" s="29"/>
      <c r="E449" s="29"/>
      <c r="F449" s="29"/>
      <c r="G449" s="66"/>
      <c r="H449" s="29"/>
      <c r="I449" s="29"/>
      <c r="J449" s="74"/>
      <c r="K449" s="79"/>
      <c r="L449" s="29"/>
      <c r="M449" s="30"/>
      <c r="N449" s="29"/>
      <c r="O449" s="29"/>
      <c r="P449" s="29"/>
      <c r="Q449" s="29"/>
      <c r="R449" s="29"/>
    </row>
    <row r="450" spans="1:18" ht="15.75" customHeight="1">
      <c r="A450" s="29">
        <v>4</v>
      </c>
      <c r="B450" s="29"/>
      <c r="C450" s="29"/>
      <c r="D450" s="29"/>
      <c r="E450" s="29"/>
      <c r="F450" s="29"/>
      <c r="G450" s="66"/>
      <c r="H450" s="29"/>
      <c r="I450" s="29"/>
      <c r="J450" s="74"/>
      <c r="K450" s="79"/>
      <c r="L450" s="29"/>
      <c r="M450" s="30"/>
      <c r="N450" s="29"/>
      <c r="O450" s="29"/>
      <c r="P450" s="29"/>
      <c r="Q450" s="29"/>
      <c r="R450" s="10"/>
    </row>
    <row r="451" spans="1:18" ht="15.75" customHeight="1">
      <c r="A451" s="29">
        <v>5</v>
      </c>
      <c r="B451" s="29"/>
      <c r="C451" s="29"/>
      <c r="D451" s="29"/>
      <c r="E451" s="29"/>
      <c r="F451" s="29"/>
      <c r="G451" s="66"/>
      <c r="H451" s="29"/>
      <c r="I451" s="29"/>
      <c r="J451" s="74"/>
      <c r="K451" s="79"/>
      <c r="L451" s="29"/>
      <c r="M451" s="30"/>
      <c r="N451" s="29"/>
      <c r="O451" s="29"/>
      <c r="P451" s="29"/>
      <c r="Q451" s="29"/>
      <c r="R451" s="29"/>
    </row>
    <row r="452" spans="1:18" ht="15.75" customHeight="1">
      <c r="A452" s="29">
        <v>6</v>
      </c>
      <c r="B452" s="29"/>
      <c r="C452" s="29"/>
      <c r="D452" s="29"/>
      <c r="E452" s="29"/>
      <c r="F452" s="29"/>
      <c r="G452" s="66"/>
      <c r="H452" s="29"/>
      <c r="I452" s="29"/>
      <c r="J452" s="74"/>
      <c r="K452" s="79"/>
      <c r="L452" s="29"/>
      <c r="M452" s="30"/>
      <c r="N452" s="29"/>
      <c r="O452" s="29"/>
      <c r="P452" s="29"/>
      <c r="Q452" s="29"/>
      <c r="R452" s="29"/>
    </row>
    <row r="453" spans="1:18" ht="15.75" customHeight="1">
      <c r="A453" s="31"/>
      <c r="B453" s="33"/>
      <c r="C453" s="33"/>
      <c r="D453" s="33">
        <f t="shared" ref="D453:E453" si="58">SUM(D447:D452)</f>
        <v>0</v>
      </c>
      <c r="E453" s="33">
        <f t="shared" si="58"/>
        <v>0</v>
      </c>
      <c r="F453" s="33"/>
      <c r="G453" s="34"/>
      <c r="H453" s="33"/>
      <c r="I453" s="33">
        <f>SUM(I447:I452)</f>
        <v>0</v>
      </c>
      <c r="J453" s="100"/>
      <c r="K453" s="36">
        <f t="shared" ref="K453:L453" si="59">SUM(K447:K452)</f>
        <v>0</v>
      </c>
      <c r="L453" s="33">
        <f t="shared" si="59"/>
        <v>0</v>
      </c>
      <c r="M453" s="33"/>
      <c r="N453" s="33"/>
      <c r="O453" s="33">
        <f>SUM(O446:O452)</f>
        <v>0</v>
      </c>
      <c r="P453" s="33">
        <f>SUM(P447:P452)</f>
        <v>0</v>
      </c>
      <c r="Q453" s="69">
        <f>B445-P453+O453</f>
        <v>0</v>
      </c>
      <c r="R453" s="10"/>
    </row>
    <row r="454" spans="1:18" ht="15.75" customHeight="1">
      <c r="A454" s="311" t="s">
        <v>569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3"/>
      <c r="P454" s="10"/>
      <c r="Q454" s="63"/>
      <c r="R454" s="29"/>
    </row>
    <row r="455" spans="1:18" ht="15.75" customHeight="1">
      <c r="A455" s="2" t="s">
        <v>1</v>
      </c>
      <c r="B455" s="3" t="s">
        <v>2</v>
      </c>
      <c r="C455" s="3" t="s">
        <v>3</v>
      </c>
      <c r="D455" s="3" t="s">
        <v>4</v>
      </c>
      <c r="E455" s="3" t="s">
        <v>108</v>
      </c>
      <c r="F455" s="4" t="s">
        <v>109</v>
      </c>
      <c r="G455" s="117" t="s">
        <v>5</v>
      </c>
      <c r="H455" s="6" t="s">
        <v>6</v>
      </c>
      <c r="I455" s="3" t="s">
        <v>7</v>
      </c>
      <c r="J455" s="3" t="s">
        <v>8</v>
      </c>
      <c r="K455" s="3" t="s">
        <v>8</v>
      </c>
      <c r="L455" s="3" t="s">
        <v>9</v>
      </c>
      <c r="M455" s="3" t="s">
        <v>10</v>
      </c>
      <c r="N455" s="3"/>
      <c r="O455" s="7" t="s">
        <v>11</v>
      </c>
      <c r="P455" s="8" t="s">
        <v>12</v>
      </c>
      <c r="Q455" s="108" t="s">
        <v>13</v>
      </c>
      <c r="R455" s="29"/>
    </row>
    <row r="456" spans="1:18" ht="15.75" customHeight="1">
      <c r="A456" s="10"/>
      <c r="B456" s="12"/>
      <c r="C456" s="10"/>
      <c r="D456" s="10"/>
      <c r="E456" s="10"/>
      <c r="F456" s="10"/>
      <c r="G456" s="75"/>
      <c r="H456" s="10"/>
      <c r="I456" s="10"/>
      <c r="J456" s="14"/>
      <c r="K456" s="52"/>
      <c r="L456" s="10" t="s">
        <v>72</v>
      </c>
      <c r="M456" s="10"/>
      <c r="N456" s="10"/>
      <c r="O456" s="10"/>
      <c r="P456" s="10"/>
      <c r="Q456" s="10"/>
      <c r="R456" s="29"/>
    </row>
    <row r="457" spans="1:18" ht="15.75" customHeight="1">
      <c r="A457" s="10"/>
      <c r="B457" s="314" t="s">
        <v>102</v>
      </c>
      <c r="C457" s="315"/>
      <c r="D457" s="315"/>
      <c r="E457" s="315"/>
      <c r="F457" s="316"/>
      <c r="G457" s="75"/>
      <c r="H457" s="10"/>
      <c r="I457" s="10"/>
      <c r="J457" s="53"/>
      <c r="K457" s="10"/>
      <c r="L457" s="12"/>
      <c r="M457" s="12"/>
      <c r="N457" s="12"/>
      <c r="O457" s="10"/>
      <c r="P457" s="10"/>
      <c r="Q457" s="10"/>
      <c r="R457" s="29"/>
    </row>
    <row r="458" spans="1:18" ht="15.75" customHeight="1">
      <c r="A458" s="10">
        <v>1</v>
      </c>
      <c r="B458" s="10"/>
      <c r="C458" s="10"/>
      <c r="D458" s="10"/>
      <c r="E458" s="10"/>
      <c r="F458" s="10"/>
      <c r="G458" s="13"/>
      <c r="H458" s="10"/>
      <c r="I458" s="10"/>
      <c r="J458" s="41"/>
      <c r="K458" s="10"/>
      <c r="L458" s="10"/>
      <c r="M458" s="10"/>
      <c r="N458" s="10"/>
      <c r="O458" s="10"/>
      <c r="P458" s="10"/>
      <c r="Q458" s="10"/>
      <c r="R458" s="29"/>
    </row>
    <row r="459" spans="1:18" ht="15.75" customHeight="1">
      <c r="A459" s="10">
        <v>2</v>
      </c>
      <c r="B459" s="10"/>
      <c r="C459" s="10"/>
      <c r="D459" s="10"/>
      <c r="E459" s="10"/>
      <c r="F459" s="10"/>
      <c r="G459" s="13"/>
      <c r="H459" s="10"/>
      <c r="I459" s="10"/>
      <c r="J459" s="41"/>
      <c r="K459" s="10"/>
      <c r="L459" s="10"/>
      <c r="M459" s="10"/>
      <c r="N459" s="10"/>
      <c r="O459" s="10"/>
      <c r="P459" s="16"/>
      <c r="Q459" s="16"/>
      <c r="R459" s="29"/>
    </row>
    <row r="460" spans="1:18" ht="15.75" customHeight="1">
      <c r="A460" s="10">
        <v>3</v>
      </c>
      <c r="B460" s="10"/>
      <c r="C460" s="10"/>
      <c r="D460" s="10"/>
      <c r="E460" s="10"/>
      <c r="F460" s="10"/>
      <c r="G460" s="13"/>
      <c r="H460" s="10"/>
      <c r="I460" s="10"/>
      <c r="J460" s="41"/>
      <c r="K460" s="10"/>
      <c r="L460" s="29"/>
      <c r="M460" s="29"/>
      <c r="N460" s="29"/>
      <c r="O460" s="10"/>
      <c r="P460" s="10"/>
      <c r="Q460" s="10"/>
      <c r="R460" s="10"/>
    </row>
    <row r="461" spans="1:18" ht="15.75" customHeight="1">
      <c r="A461" s="29">
        <v>4</v>
      </c>
      <c r="B461" s="29"/>
      <c r="C461" s="29"/>
      <c r="D461" s="29"/>
      <c r="E461" s="29"/>
      <c r="F461" s="74"/>
      <c r="G461" s="66"/>
      <c r="H461" s="29"/>
      <c r="I461" s="29"/>
      <c r="J461" s="68"/>
      <c r="K461" s="29"/>
      <c r="L461" s="29"/>
      <c r="M461" s="29"/>
      <c r="N461" s="29"/>
      <c r="O461" s="29"/>
      <c r="P461" s="29"/>
      <c r="Q461" s="10"/>
      <c r="R461" s="10"/>
    </row>
    <row r="462" spans="1:18" ht="15.75" customHeight="1">
      <c r="A462" s="29">
        <v>5</v>
      </c>
      <c r="B462" s="29"/>
      <c r="C462" s="29"/>
      <c r="D462" s="29"/>
      <c r="E462" s="29"/>
      <c r="F462" s="74"/>
      <c r="G462" s="66"/>
      <c r="H462" s="29"/>
      <c r="I462" s="29"/>
      <c r="J462" s="68"/>
      <c r="K462" s="29"/>
      <c r="L462" s="29"/>
      <c r="M462" s="29"/>
      <c r="N462" s="29"/>
      <c r="O462" s="29"/>
      <c r="P462" s="29"/>
      <c r="Q462" s="10"/>
      <c r="R462" s="10"/>
    </row>
    <row r="463" spans="1:18" ht="15.75" customHeight="1">
      <c r="A463" s="29">
        <v>6</v>
      </c>
      <c r="B463" s="29"/>
      <c r="C463" s="29"/>
      <c r="D463" s="29"/>
      <c r="E463" s="29"/>
      <c r="F463" s="74"/>
      <c r="G463" s="66"/>
      <c r="H463" s="29"/>
      <c r="I463" s="29"/>
      <c r="J463" s="68"/>
      <c r="K463" s="29"/>
      <c r="L463" s="29"/>
      <c r="M463" s="29"/>
      <c r="N463" s="29"/>
      <c r="O463" s="29"/>
      <c r="P463" s="29"/>
      <c r="Q463" s="10"/>
      <c r="R463" s="29"/>
    </row>
    <row r="464" spans="1:18" ht="15.75" customHeight="1">
      <c r="A464" s="29">
        <v>7</v>
      </c>
      <c r="B464" s="29"/>
      <c r="C464" s="29"/>
      <c r="D464" s="29"/>
      <c r="E464" s="29"/>
      <c r="F464" s="29"/>
      <c r="G464" s="66"/>
      <c r="H464" s="29"/>
      <c r="I464" s="29"/>
      <c r="J464" s="68"/>
      <c r="K464" s="29"/>
      <c r="L464" s="29"/>
      <c r="M464" s="29"/>
      <c r="N464" s="29"/>
      <c r="O464" s="29"/>
      <c r="P464" s="29"/>
      <c r="Q464" s="10"/>
      <c r="R464" s="29"/>
    </row>
    <row r="465" spans="1:18" ht="15.75" customHeight="1">
      <c r="A465" s="29"/>
      <c r="B465" s="29"/>
      <c r="C465" s="29"/>
      <c r="D465" s="29"/>
      <c r="E465" s="29"/>
      <c r="F465" s="29"/>
      <c r="G465" s="66"/>
      <c r="H465" s="29"/>
      <c r="I465" s="29"/>
      <c r="J465" s="68"/>
      <c r="K465" s="29"/>
      <c r="L465" s="29"/>
      <c r="M465" s="29"/>
      <c r="N465" s="29"/>
      <c r="O465" s="29"/>
      <c r="P465" s="29"/>
      <c r="Q465" s="10"/>
      <c r="R465" s="29"/>
    </row>
    <row r="466" spans="1:18" ht="15.75" customHeight="1">
      <c r="A466" s="29"/>
      <c r="B466" s="29"/>
      <c r="C466" s="29"/>
      <c r="D466" s="29"/>
      <c r="E466" s="29"/>
      <c r="F466" s="29"/>
      <c r="G466" s="66"/>
      <c r="H466" s="29"/>
      <c r="I466" s="29"/>
      <c r="J466" s="68"/>
      <c r="K466" s="29"/>
      <c r="L466" s="29"/>
      <c r="M466" s="29"/>
      <c r="N466" s="29"/>
      <c r="O466" s="29"/>
      <c r="P466" s="29"/>
      <c r="Q466" s="29"/>
      <c r="R466" s="29"/>
    </row>
    <row r="467" spans="1:18" ht="15.75" customHeight="1">
      <c r="A467" s="31"/>
      <c r="B467" s="33"/>
      <c r="C467" s="33">
        <f t="shared" ref="C467:D467" si="60">SUM(C458:C466)</f>
        <v>0</v>
      </c>
      <c r="D467" s="33">
        <f t="shared" si="60"/>
        <v>0</v>
      </c>
      <c r="E467" s="33"/>
      <c r="F467" s="33"/>
      <c r="G467" s="34">
        <f>SUM(G458:G466)</f>
        <v>0</v>
      </c>
      <c r="H467" s="33"/>
      <c r="I467" s="33">
        <f t="shared" ref="I467:J467" si="61">SUM(I458:I466)</f>
        <v>0</v>
      </c>
      <c r="J467" s="35">
        <f t="shared" si="61"/>
        <v>0</v>
      </c>
      <c r="K467" s="33"/>
      <c r="L467" s="33">
        <f t="shared" ref="L467:M467" si="62">SUM(L458:L466)</f>
        <v>0</v>
      </c>
      <c r="M467" s="33">
        <f t="shared" si="62"/>
        <v>0</v>
      </c>
      <c r="N467" s="33"/>
      <c r="O467" s="33"/>
      <c r="P467" s="38">
        <f>SUM(P458:P466)</f>
        <v>0</v>
      </c>
      <c r="Q467" s="39"/>
    </row>
    <row r="468" spans="1:18" ht="15.75" customHeight="1">
      <c r="C468" s="118"/>
      <c r="D468" s="67"/>
      <c r="E468" s="118"/>
      <c r="F468" s="67"/>
      <c r="G468" s="67"/>
      <c r="H468" s="110"/>
      <c r="I468" s="110" t="s">
        <v>373</v>
      </c>
      <c r="J468" s="110" t="s">
        <v>15</v>
      </c>
      <c r="K468" s="110" t="s">
        <v>374</v>
      </c>
      <c r="L468" s="110" t="s">
        <v>375</v>
      </c>
      <c r="M468" s="110" t="s">
        <v>376</v>
      </c>
      <c r="N468" s="110" t="s">
        <v>76</v>
      </c>
      <c r="O468" s="110" t="s">
        <v>77</v>
      </c>
      <c r="P468" s="110" t="s">
        <v>269</v>
      </c>
      <c r="Q468" s="110" t="s">
        <v>270</v>
      </c>
    </row>
    <row r="469" spans="1:18" ht="15.75" customHeight="1">
      <c r="C469" s="118"/>
      <c r="D469" s="67"/>
      <c r="E469" s="118"/>
      <c r="F469" s="67"/>
      <c r="G469" s="67"/>
      <c r="H469" s="67"/>
      <c r="I469" s="67"/>
      <c r="J469" s="110">
        <f>J14+J30+J44+J59+J84+J101+J112</f>
        <v>33750</v>
      </c>
      <c r="K469" s="110"/>
      <c r="L469" s="110"/>
      <c r="M469" s="110"/>
      <c r="N469" s="110">
        <f>C30+C59</f>
        <v>5000</v>
      </c>
      <c r="O469" s="110">
        <f>G14+G30+G44+G59+G84+G101</f>
        <v>20650</v>
      </c>
      <c r="P469" s="110"/>
      <c r="Q469" s="110"/>
    </row>
    <row r="470" spans="1:18" ht="15.75" customHeight="1">
      <c r="C470" s="118"/>
      <c r="D470" s="67"/>
      <c r="E470" s="118"/>
      <c r="F470" s="67"/>
      <c r="G470" s="67"/>
      <c r="H470" s="67"/>
      <c r="I470" s="67"/>
      <c r="J470" s="67"/>
      <c r="K470" s="67"/>
      <c r="L470" s="67"/>
      <c r="M470" s="67"/>
    </row>
    <row r="471" spans="1:18" ht="15.75" customHeight="1">
      <c r="C471" s="118"/>
      <c r="D471" s="67"/>
      <c r="E471" s="118"/>
      <c r="F471" s="67"/>
      <c r="G471" s="67"/>
      <c r="H471" s="67"/>
      <c r="I471" s="67"/>
      <c r="J471" s="67"/>
      <c r="K471" s="67"/>
      <c r="L471" s="67"/>
      <c r="M471" s="67"/>
    </row>
    <row r="472" spans="1:18" ht="15.75" customHeight="1">
      <c r="C472" s="119"/>
      <c r="D472" s="67"/>
      <c r="E472" s="118"/>
      <c r="F472" s="67"/>
      <c r="G472" s="67"/>
      <c r="H472" s="67"/>
      <c r="I472" s="67"/>
      <c r="J472" s="67"/>
      <c r="K472" s="67"/>
      <c r="L472" s="67"/>
      <c r="M472" s="67"/>
    </row>
    <row r="473" spans="1:18" ht="15.75" customHeight="1">
      <c r="C473" s="120"/>
      <c r="D473" s="67"/>
      <c r="E473" s="119"/>
      <c r="F473" s="67"/>
      <c r="G473" s="67"/>
      <c r="H473" s="67"/>
      <c r="I473" s="67"/>
      <c r="J473" s="67"/>
      <c r="K473" s="67"/>
      <c r="L473" s="67"/>
      <c r="M473" s="67"/>
    </row>
    <row r="474" spans="1:18" ht="15.75" customHeight="1">
      <c r="C474" s="120"/>
      <c r="D474" s="67"/>
      <c r="E474" s="120"/>
      <c r="F474" s="67"/>
      <c r="G474" s="67"/>
      <c r="H474" s="67"/>
      <c r="I474" s="67"/>
      <c r="J474" s="67"/>
      <c r="K474" s="67"/>
      <c r="L474" s="67"/>
      <c r="M474" s="67"/>
    </row>
    <row r="475" spans="1:18" ht="15.75" customHeight="1">
      <c r="C475" s="120"/>
      <c r="D475" s="67"/>
      <c r="E475" s="120"/>
      <c r="G475" s="67"/>
      <c r="H475" s="67"/>
      <c r="I475" s="67"/>
      <c r="J475" s="67"/>
      <c r="K475" s="67"/>
      <c r="L475" s="67"/>
      <c r="M475" s="67"/>
    </row>
    <row r="476" spans="1:18" ht="15.75" customHeight="1">
      <c r="C476" s="120"/>
      <c r="D476" s="67"/>
      <c r="E476" s="120"/>
      <c r="F476" s="67"/>
      <c r="G476" s="67"/>
      <c r="H476" s="67"/>
      <c r="I476" s="67"/>
      <c r="J476" s="67"/>
      <c r="K476" s="67"/>
      <c r="L476" s="67"/>
      <c r="M476" s="67"/>
    </row>
    <row r="477" spans="1:18" ht="15.75" customHeight="1">
      <c r="C477" s="120"/>
      <c r="D477" s="67"/>
      <c r="E477" s="120"/>
      <c r="F477" s="67"/>
      <c r="G477" s="67"/>
      <c r="H477" s="67"/>
      <c r="I477" s="67"/>
      <c r="J477" s="67"/>
      <c r="K477" s="67"/>
      <c r="L477" s="67"/>
      <c r="M477" s="67"/>
    </row>
    <row r="478" spans="1:18" ht="15.75" customHeight="1">
      <c r="C478" s="120"/>
      <c r="D478" s="67"/>
      <c r="E478" s="120"/>
      <c r="F478" s="67"/>
      <c r="G478" s="67"/>
      <c r="H478" s="67"/>
      <c r="I478" s="67"/>
      <c r="J478" s="67"/>
      <c r="K478" s="67"/>
      <c r="L478" s="67"/>
      <c r="M478" s="67"/>
    </row>
    <row r="479" spans="1:18" ht="15.75" customHeight="1">
      <c r="C479" s="120"/>
      <c r="D479" s="67"/>
      <c r="E479" s="120"/>
      <c r="F479" s="67"/>
      <c r="G479" s="67"/>
      <c r="H479" s="67"/>
      <c r="I479" s="67"/>
      <c r="J479" s="67"/>
      <c r="K479" s="67"/>
      <c r="L479" s="67"/>
      <c r="M479" s="67"/>
    </row>
    <row r="480" spans="1:18" ht="15.75" customHeight="1">
      <c r="C480" s="120"/>
      <c r="D480" s="67"/>
      <c r="E480" s="120"/>
      <c r="F480" s="67"/>
      <c r="G480" s="67"/>
      <c r="H480" s="67"/>
      <c r="I480" s="67"/>
      <c r="J480" s="67"/>
      <c r="K480" s="67"/>
      <c r="L480" s="67"/>
      <c r="M480" s="67"/>
    </row>
    <row r="481" spans="3:13" ht="15.75" customHeight="1">
      <c r="C481" s="120"/>
      <c r="D481" s="67"/>
      <c r="E481" s="120"/>
      <c r="F481" s="67"/>
      <c r="G481" s="67"/>
      <c r="H481" s="67"/>
      <c r="I481" s="67"/>
      <c r="J481" s="67"/>
      <c r="K481" s="67"/>
      <c r="L481" s="67"/>
      <c r="M481" s="67"/>
    </row>
    <row r="482" spans="3:13" ht="15.75" customHeight="1">
      <c r="C482" s="120"/>
      <c r="D482" s="67"/>
      <c r="E482" s="67"/>
      <c r="F482" s="67"/>
      <c r="G482" s="67"/>
      <c r="H482" s="67"/>
      <c r="I482" s="67"/>
      <c r="J482" s="67"/>
      <c r="K482" s="67"/>
      <c r="L482" s="67"/>
      <c r="M482" s="67"/>
    </row>
    <row r="483" spans="3:13" ht="15.75" customHeight="1"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</row>
    <row r="484" spans="3:13" ht="15.75" customHeight="1"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</row>
    <row r="485" spans="3:13" ht="15.75" customHeight="1"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</row>
    <row r="486" spans="3:13" ht="15.75" customHeight="1"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</row>
    <row r="487" spans="3:13" ht="15.75" customHeight="1"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</row>
    <row r="488" spans="3:13" ht="15.75" customHeight="1"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</row>
    <row r="489" spans="3:13" ht="15.75" customHeight="1"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</row>
    <row r="490" spans="3:13" ht="15.75" customHeight="1"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</row>
    <row r="491" spans="3:13" ht="15.75" customHeight="1"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</row>
    <row r="492" spans="3:13" ht="15.75" customHeight="1"/>
    <row r="493" spans="3:13" ht="15.75" customHeight="1"/>
    <row r="494" spans="3:13" ht="15.75" customHeight="1"/>
    <row r="495" spans="3:13" ht="15.75" customHeight="1"/>
    <row r="496" spans="3:13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B433:F433"/>
    <mergeCell ref="B446:F446"/>
    <mergeCell ref="A454:O454"/>
    <mergeCell ref="B457:F457"/>
    <mergeCell ref="B368:F368"/>
    <mergeCell ref="A377:O377"/>
    <mergeCell ref="B380:F380"/>
    <mergeCell ref="A390:O390"/>
    <mergeCell ref="B393:F393"/>
    <mergeCell ref="A403:O403"/>
    <mergeCell ref="P355:AD355"/>
    <mergeCell ref="B406:F406"/>
    <mergeCell ref="A416:O416"/>
    <mergeCell ref="B419:F419"/>
    <mergeCell ref="A430:O430"/>
    <mergeCell ref="P377:AD377"/>
    <mergeCell ref="A201:O201"/>
    <mergeCell ref="B204:F204"/>
    <mergeCell ref="A215:O215"/>
    <mergeCell ref="B345:F345"/>
    <mergeCell ref="A355:O355"/>
    <mergeCell ref="A163:O163"/>
    <mergeCell ref="N165:R165"/>
    <mergeCell ref="B166:F166"/>
    <mergeCell ref="A179:O179"/>
    <mergeCell ref="B182:F182"/>
    <mergeCell ref="A132:O132"/>
    <mergeCell ref="N134:R134"/>
    <mergeCell ref="B135:F135"/>
    <mergeCell ref="B139:F139"/>
    <mergeCell ref="B155:F155"/>
    <mergeCell ref="B88:F88"/>
    <mergeCell ref="B103:F103"/>
    <mergeCell ref="A113:O113"/>
    <mergeCell ref="N115:R115"/>
    <mergeCell ref="B116:F116"/>
    <mergeCell ref="A71:O71"/>
    <mergeCell ref="N73:R73"/>
    <mergeCell ref="B74:F74"/>
    <mergeCell ref="A85:O85"/>
    <mergeCell ref="N87:R87"/>
    <mergeCell ref="B308:F308"/>
    <mergeCell ref="A323:O323"/>
    <mergeCell ref="B326:F326"/>
    <mergeCell ref="A342:O342"/>
    <mergeCell ref="A1:R1"/>
    <mergeCell ref="B4:F4"/>
    <mergeCell ref="A15:O15"/>
    <mergeCell ref="M17:Q17"/>
    <mergeCell ref="B18:F18"/>
    <mergeCell ref="A31:O31"/>
    <mergeCell ref="N33:R33"/>
    <mergeCell ref="B34:F34"/>
    <mergeCell ref="A45:O45"/>
    <mergeCell ref="N47:R47"/>
    <mergeCell ref="B48:F48"/>
    <mergeCell ref="B61:F61"/>
    <mergeCell ref="A273:O273"/>
    <mergeCell ref="B276:F276"/>
    <mergeCell ref="A290:O290"/>
    <mergeCell ref="B293:F293"/>
    <mergeCell ref="A305:O305"/>
    <mergeCell ref="B218:F218"/>
    <mergeCell ref="B236:F236"/>
    <mergeCell ref="A243:O243"/>
    <mergeCell ref="B246:F246"/>
    <mergeCell ref="B266:F266"/>
  </mergeCells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122" workbookViewId="0">
      <selection sqref="A1:R1"/>
    </sheetView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10.5703125" customWidth="1"/>
    <col min="6" max="6" width="9.5703125" customWidth="1"/>
    <col min="7" max="7" width="10.7109375" customWidth="1"/>
    <col min="8" max="8" width="8.140625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10.85546875" customWidth="1"/>
    <col min="17" max="17" width="15.140625" customWidth="1"/>
    <col min="18" max="18" width="7.42578125" customWidth="1"/>
    <col min="19" max="32" width="8.7109375" customWidth="1"/>
  </cols>
  <sheetData>
    <row r="1" spans="1:32" ht="15.75">
      <c r="A1" s="317" t="s">
        <v>583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32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108</v>
      </c>
      <c r="F2" s="4" t="s">
        <v>109</v>
      </c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SUM(#REF!+O27+#REF!+#REF!+#REF!+#REF!+#REF!+O102+#REF!+#REF!+#REF!+#REF!+#REF!+#REF!+#REF!+#REF!+#REF!+#REF!+#REF!+#REF!+O232+O249)</f>
        <v>#REF!</v>
      </c>
    </row>
    <row r="3" spans="1:32">
      <c r="A3" s="10"/>
      <c r="B3" s="12">
        <v>12730</v>
      </c>
      <c r="C3" s="10"/>
      <c r="D3" s="10"/>
      <c r="E3" s="10"/>
      <c r="F3" s="10"/>
      <c r="G3" s="13"/>
      <c r="H3" s="10"/>
      <c r="I3" s="10"/>
      <c r="J3" s="14" t="s">
        <v>15</v>
      </c>
      <c r="K3" s="10"/>
      <c r="L3" s="10" t="s">
        <v>443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29"/>
      <c r="B4" s="314" t="s">
        <v>451</v>
      </c>
      <c r="C4" s="315"/>
      <c r="D4" s="315"/>
      <c r="E4" s="315"/>
      <c r="F4" s="316"/>
      <c r="G4" s="13"/>
      <c r="H4" s="10"/>
      <c r="I4" s="10"/>
      <c r="J4" s="19"/>
      <c r="K4" s="10"/>
      <c r="L4" s="12"/>
      <c r="M4" s="12"/>
      <c r="N4" s="12"/>
      <c r="O4" s="10"/>
      <c r="P4" s="10"/>
      <c r="Q4" s="10"/>
      <c r="R4" s="10"/>
    </row>
    <row r="5" spans="1:32">
      <c r="A5" s="10">
        <v>1</v>
      </c>
      <c r="B5" s="27" t="s">
        <v>584</v>
      </c>
      <c r="C5" s="21">
        <v>2000</v>
      </c>
      <c r="D5" s="21"/>
      <c r="E5" s="22"/>
      <c r="F5" s="22"/>
      <c r="G5" s="23"/>
      <c r="H5" s="24"/>
      <c r="I5" s="24">
        <v>3000</v>
      </c>
      <c r="J5" s="41">
        <v>1000</v>
      </c>
      <c r="K5" s="10"/>
      <c r="L5" s="10">
        <v>600</v>
      </c>
      <c r="M5" s="10"/>
      <c r="N5" s="10"/>
      <c r="O5" s="10">
        <v>6600</v>
      </c>
      <c r="P5" s="10">
        <v>18000</v>
      </c>
      <c r="Q5" s="10" t="s">
        <v>585</v>
      </c>
      <c r="R5" s="10"/>
    </row>
    <row r="6" spans="1:32">
      <c r="A6" s="10">
        <v>2</v>
      </c>
      <c r="B6" s="29" t="s">
        <v>586</v>
      </c>
      <c r="C6" s="29"/>
      <c r="D6" s="29"/>
      <c r="E6" s="29"/>
      <c r="F6" s="29"/>
      <c r="G6" s="66"/>
      <c r="H6" s="29"/>
      <c r="I6" s="29"/>
      <c r="J6" s="68">
        <v>1000</v>
      </c>
      <c r="K6" s="29"/>
      <c r="L6" s="29">
        <v>600</v>
      </c>
      <c r="M6" s="29"/>
      <c r="N6" s="30" t="s">
        <v>587</v>
      </c>
      <c r="O6" s="29">
        <v>2000</v>
      </c>
      <c r="P6" s="16"/>
      <c r="Q6" s="16"/>
      <c r="R6" s="10"/>
    </row>
    <row r="7" spans="1:32">
      <c r="A7" s="10">
        <v>3</v>
      </c>
      <c r="B7" s="29" t="s">
        <v>447</v>
      </c>
      <c r="C7" s="29">
        <v>1000</v>
      </c>
      <c r="D7" s="29"/>
      <c r="E7" s="29"/>
      <c r="F7" s="29"/>
      <c r="G7" s="77"/>
      <c r="H7" s="29"/>
      <c r="I7" s="29"/>
      <c r="J7" s="41">
        <v>1000</v>
      </c>
      <c r="K7" s="10"/>
      <c r="L7" s="10"/>
      <c r="M7" s="30"/>
      <c r="N7" s="30"/>
      <c r="O7" s="29">
        <v>2000</v>
      </c>
      <c r="P7" s="29"/>
      <c r="Q7" s="10"/>
      <c r="R7" s="29"/>
    </row>
    <row r="8" spans="1:32">
      <c r="A8" s="10">
        <v>4</v>
      </c>
      <c r="B8" s="29" t="s">
        <v>549</v>
      </c>
      <c r="C8" s="29"/>
      <c r="D8" s="29"/>
      <c r="E8" s="29"/>
      <c r="F8" s="29"/>
      <c r="G8" s="77"/>
      <c r="H8" s="29"/>
      <c r="I8" s="29"/>
      <c r="J8" s="68">
        <v>1000</v>
      </c>
      <c r="K8" s="29"/>
      <c r="L8" s="29">
        <v>200</v>
      </c>
      <c r="M8" s="30"/>
      <c r="N8" s="30"/>
      <c r="O8" s="29">
        <v>1200</v>
      </c>
      <c r="P8" s="29"/>
      <c r="Q8" s="10"/>
      <c r="R8" s="29"/>
    </row>
    <row r="9" spans="1:32">
      <c r="A9" s="29"/>
      <c r="B9" s="29"/>
      <c r="C9" s="29"/>
      <c r="D9" s="29"/>
      <c r="E9" s="29"/>
      <c r="F9" s="29"/>
      <c r="G9" s="77"/>
      <c r="H9" s="29"/>
      <c r="I9" s="29"/>
      <c r="J9" s="68"/>
      <c r="K9" s="29"/>
      <c r="L9" s="29"/>
      <c r="M9" s="29"/>
      <c r="N9" s="29"/>
      <c r="O9" s="29"/>
      <c r="P9" s="29"/>
      <c r="Q9" s="10"/>
      <c r="R9" s="29"/>
    </row>
    <row r="10" spans="1:32">
      <c r="A10" s="31"/>
      <c r="B10" s="32"/>
      <c r="C10" s="32">
        <f>SUM(C3:C9)</f>
        <v>3000</v>
      </c>
      <c r="D10" s="33">
        <f>SUM(D5:D9)</f>
        <v>0</v>
      </c>
      <c r="E10" s="33">
        <f>SUM(E3:E9)</f>
        <v>0</v>
      </c>
      <c r="F10" s="33"/>
      <c r="G10" s="34">
        <f>SUM(G3:G9)</f>
        <v>0</v>
      </c>
      <c r="H10" s="33"/>
      <c r="I10" s="33">
        <f t="shared" ref="I10:J10" si="0">SUM(I3:I9)</f>
        <v>3000</v>
      </c>
      <c r="J10" s="35">
        <f t="shared" si="0"/>
        <v>4000</v>
      </c>
      <c r="K10" s="36"/>
      <c r="L10" s="33">
        <f>SUM(L3:L9)</f>
        <v>1400</v>
      </c>
      <c r="M10" s="37"/>
      <c r="N10" s="33"/>
      <c r="O10" s="33">
        <f t="shared" ref="O10:P10" si="1">SUM(O5:O9)</f>
        <v>11800</v>
      </c>
      <c r="P10" s="38">
        <f t="shared" si="1"/>
        <v>18000</v>
      </c>
      <c r="Q10" s="39">
        <f>B3-P10+O10</f>
        <v>6530</v>
      </c>
      <c r="R10" s="199"/>
    </row>
    <row r="11" spans="1:32" ht="15.75">
      <c r="A11" s="317" t="s">
        <v>588</v>
      </c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1"/>
    </row>
    <row r="12" spans="1:32" ht="51.75">
      <c r="A12" s="2" t="s">
        <v>1</v>
      </c>
      <c r="B12" s="3" t="s">
        <v>2</v>
      </c>
      <c r="C12" s="3" t="s">
        <v>3</v>
      </c>
      <c r="D12" s="3" t="s">
        <v>4</v>
      </c>
      <c r="E12" s="3" t="s">
        <v>108</v>
      </c>
      <c r="F12" s="4" t="s">
        <v>109</v>
      </c>
      <c r="G12" s="5" t="s">
        <v>5</v>
      </c>
      <c r="H12" s="6" t="s">
        <v>6</v>
      </c>
      <c r="I12" s="3" t="s">
        <v>7</v>
      </c>
      <c r="J12" s="3" t="s">
        <v>8</v>
      </c>
      <c r="K12" s="3" t="s">
        <v>8</v>
      </c>
      <c r="L12" s="3" t="s">
        <v>9</v>
      </c>
      <c r="M12" s="3" t="s">
        <v>10</v>
      </c>
      <c r="N12" s="3"/>
      <c r="O12" s="7" t="s">
        <v>11</v>
      </c>
      <c r="P12" s="8" t="s">
        <v>12</v>
      </c>
      <c r="Q12" s="40" t="s">
        <v>13</v>
      </c>
      <c r="R12" s="10" t="s">
        <v>14</v>
      </c>
    </row>
    <row r="13" spans="1:32">
      <c r="A13" s="10"/>
      <c r="B13" s="12">
        <v>6530</v>
      </c>
      <c r="C13" s="10"/>
      <c r="D13" s="10"/>
      <c r="E13" s="10"/>
      <c r="F13" s="10"/>
      <c r="G13" s="10"/>
      <c r="H13" s="10"/>
      <c r="I13" s="10"/>
      <c r="J13" s="14" t="s">
        <v>15</v>
      </c>
      <c r="K13" s="41"/>
      <c r="L13" s="10" t="s">
        <v>454</v>
      </c>
      <c r="M13" s="314" t="s">
        <v>455</v>
      </c>
      <c r="N13" s="315"/>
      <c r="O13" s="315"/>
      <c r="P13" s="315"/>
      <c r="Q13" s="316"/>
      <c r="R13" s="10"/>
    </row>
    <row r="14" spans="1:32">
      <c r="A14" s="10"/>
      <c r="B14" s="314" t="s">
        <v>451</v>
      </c>
      <c r="C14" s="315"/>
      <c r="D14" s="315"/>
      <c r="E14" s="315"/>
      <c r="F14" s="316"/>
      <c r="G14" s="10"/>
      <c r="H14" s="10"/>
      <c r="I14" s="10"/>
      <c r="J14" s="41"/>
      <c r="K14" s="10"/>
      <c r="L14" s="10"/>
      <c r="M14" s="10"/>
      <c r="N14" s="10"/>
      <c r="O14" s="10"/>
      <c r="P14" s="10"/>
      <c r="Q14" s="15"/>
      <c r="R14" s="10"/>
    </row>
    <row r="15" spans="1:32">
      <c r="A15" s="10"/>
      <c r="B15" s="42"/>
      <c r="C15" s="43"/>
      <c r="D15" s="43"/>
      <c r="E15" s="43"/>
      <c r="F15" s="44"/>
      <c r="G15" s="13"/>
      <c r="H15" s="10"/>
      <c r="I15" s="10"/>
      <c r="J15" s="45"/>
      <c r="K15" s="10"/>
      <c r="L15" s="10"/>
      <c r="M15" s="12"/>
      <c r="N15" s="12"/>
      <c r="O15" s="10"/>
      <c r="P15" s="10"/>
      <c r="Q15" s="10"/>
      <c r="R15" s="10"/>
    </row>
    <row r="16" spans="1:32">
      <c r="A16" s="10">
        <v>1</v>
      </c>
      <c r="B16" s="27" t="s">
        <v>589</v>
      </c>
      <c r="C16" s="21">
        <v>1000</v>
      </c>
      <c r="D16" s="21"/>
      <c r="E16" s="22"/>
      <c r="F16" s="22"/>
      <c r="G16" s="23"/>
      <c r="H16" s="24"/>
      <c r="I16" s="24"/>
      <c r="J16" s="25"/>
      <c r="K16" s="24"/>
      <c r="L16" s="24"/>
      <c r="N16" s="28"/>
      <c r="O16" s="24">
        <v>1000</v>
      </c>
      <c r="P16" s="10">
        <v>29000</v>
      </c>
      <c r="Q16" s="10" t="s">
        <v>590</v>
      </c>
      <c r="R16" s="10"/>
    </row>
    <row r="17" spans="1:32">
      <c r="A17" s="10">
        <v>2</v>
      </c>
      <c r="B17" s="27" t="s">
        <v>447</v>
      </c>
      <c r="C17" s="21"/>
      <c r="D17" s="21"/>
      <c r="E17" s="22"/>
      <c r="F17" s="22"/>
      <c r="G17" s="23"/>
      <c r="H17" s="24"/>
      <c r="I17" s="24"/>
      <c r="J17" s="25">
        <v>1000</v>
      </c>
      <c r="K17" s="24"/>
      <c r="L17" s="24"/>
      <c r="M17" s="24"/>
      <c r="N17" s="115"/>
      <c r="O17" s="10">
        <v>1000</v>
      </c>
      <c r="P17" s="10"/>
      <c r="Q17" s="10"/>
      <c r="R17" s="10"/>
    </row>
    <row r="18" spans="1:32">
      <c r="A18" s="10">
        <v>3</v>
      </c>
      <c r="B18" s="10" t="s">
        <v>591</v>
      </c>
      <c r="C18" s="10">
        <v>1000</v>
      </c>
      <c r="D18" s="10"/>
      <c r="E18" s="10"/>
      <c r="F18" s="10"/>
      <c r="G18" s="75"/>
      <c r="H18" s="10"/>
      <c r="I18" s="10">
        <v>3000</v>
      </c>
      <c r="J18" s="47">
        <v>1000</v>
      </c>
      <c r="K18" s="10"/>
      <c r="L18" s="10">
        <v>600</v>
      </c>
      <c r="M18" s="12"/>
      <c r="N18" s="54"/>
      <c r="O18" s="10">
        <v>5600</v>
      </c>
      <c r="P18" s="10"/>
      <c r="Q18" s="10"/>
      <c r="R18" s="10"/>
    </row>
    <row r="19" spans="1:32">
      <c r="A19" s="10">
        <v>4</v>
      </c>
      <c r="B19" s="29" t="s">
        <v>586</v>
      </c>
      <c r="C19" s="29"/>
      <c r="D19" s="29"/>
      <c r="E19" s="29"/>
      <c r="F19" s="29"/>
      <c r="G19" s="77"/>
      <c r="H19" s="29"/>
      <c r="I19" s="29"/>
      <c r="J19" s="68">
        <v>1000</v>
      </c>
      <c r="K19" s="79"/>
      <c r="L19" s="11">
        <v>600</v>
      </c>
      <c r="M19" s="29"/>
      <c r="N19" s="30"/>
      <c r="O19" s="29">
        <v>1600</v>
      </c>
      <c r="P19" s="10"/>
      <c r="Q19" s="10"/>
      <c r="R19" s="10"/>
    </row>
    <row r="20" spans="1:32">
      <c r="A20" s="10">
        <v>5</v>
      </c>
      <c r="B20" s="29" t="s">
        <v>592</v>
      </c>
      <c r="C20" s="29">
        <v>1000</v>
      </c>
      <c r="D20" s="29"/>
      <c r="E20" s="29"/>
      <c r="F20" s="29"/>
      <c r="G20" s="77"/>
      <c r="H20" s="29"/>
      <c r="I20" s="29"/>
      <c r="J20" s="68"/>
      <c r="K20" s="79"/>
      <c r="L20" s="18"/>
      <c r="M20" s="29"/>
      <c r="N20" s="30"/>
      <c r="O20" s="29">
        <v>1000</v>
      </c>
      <c r="P20" s="10"/>
      <c r="Q20" s="10"/>
      <c r="R20" s="16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>
      <c r="A21" s="10">
        <v>6</v>
      </c>
      <c r="B21" s="29" t="s">
        <v>224</v>
      </c>
      <c r="C21" s="10">
        <v>2000</v>
      </c>
      <c r="D21" s="10"/>
      <c r="E21" s="10"/>
      <c r="F21" s="10"/>
      <c r="G21" s="75"/>
      <c r="H21" s="10"/>
      <c r="I21" s="10">
        <v>3000</v>
      </c>
      <c r="J21" s="41"/>
      <c r="K21" s="29"/>
      <c r="L21" s="10"/>
      <c r="M21" s="10"/>
      <c r="N21" s="115" t="s">
        <v>593</v>
      </c>
      <c r="O21" s="10">
        <v>2950</v>
      </c>
      <c r="P21" s="10"/>
      <c r="Q21" s="10"/>
      <c r="R21" s="16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customHeight="1">
      <c r="A22" s="29">
        <v>7</v>
      </c>
      <c r="B22" s="29" t="s">
        <v>549</v>
      </c>
      <c r="C22" s="29">
        <v>1000</v>
      </c>
      <c r="D22" s="29"/>
      <c r="E22" s="29"/>
      <c r="F22" s="29"/>
      <c r="G22" s="77"/>
      <c r="H22" s="29"/>
      <c r="I22" s="29">
        <v>3000</v>
      </c>
      <c r="J22" s="68">
        <v>1000</v>
      </c>
      <c r="K22" s="29"/>
      <c r="L22" s="29">
        <v>200</v>
      </c>
      <c r="M22" s="29"/>
      <c r="N22" s="30"/>
      <c r="O22" s="29">
        <v>5200</v>
      </c>
      <c r="P22" s="29"/>
      <c r="Q22" s="63"/>
      <c r="R22" s="16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>
      <c r="A23" s="29">
        <v>8</v>
      </c>
      <c r="B23" s="29" t="s">
        <v>594</v>
      </c>
      <c r="C23" s="29">
        <v>2000</v>
      </c>
      <c r="D23" s="29"/>
      <c r="E23" s="29"/>
      <c r="F23" s="29"/>
      <c r="G23" s="77"/>
      <c r="H23" s="29"/>
      <c r="I23" s="29">
        <v>3000</v>
      </c>
      <c r="J23" s="68"/>
      <c r="K23" s="29"/>
      <c r="L23" s="29"/>
      <c r="M23" s="29"/>
      <c r="N23" s="30"/>
      <c r="O23" s="29">
        <v>5000</v>
      </c>
      <c r="P23" s="29"/>
      <c r="Q23" s="63"/>
      <c r="R23" s="16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customHeight="1">
      <c r="A24" s="29">
        <v>9</v>
      </c>
      <c r="B24" s="29" t="s">
        <v>595</v>
      </c>
      <c r="C24" s="29">
        <v>2000</v>
      </c>
      <c r="D24" s="29"/>
      <c r="E24" s="29"/>
      <c r="F24" s="29"/>
      <c r="G24" s="77"/>
      <c r="H24" s="29"/>
      <c r="I24" s="29">
        <v>3000</v>
      </c>
      <c r="J24" s="68">
        <v>650</v>
      </c>
      <c r="K24" s="29"/>
      <c r="L24" s="29">
        <v>600</v>
      </c>
      <c r="M24" s="29"/>
      <c r="N24" s="30"/>
      <c r="O24" s="29">
        <v>6250</v>
      </c>
      <c r="P24" s="29"/>
      <c r="Q24" s="63"/>
      <c r="R24" s="16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>
      <c r="A25" s="29"/>
      <c r="B25" s="29"/>
      <c r="C25" s="29"/>
      <c r="D25" s="29"/>
      <c r="E25" s="29"/>
      <c r="F25" s="29"/>
      <c r="G25" s="77"/>
      <c r="H25" s="29"/>
      <c r="I25" s="29"/>
      <c r="J25" s="68"/>
      <c r="K25" s="29"/>
      <c r="L25" s="29"/>
      <c r="M25" s="29"/>
      <c r="N25" s="30"/>
      <c r="O25" s="29"/>
      <c r="P25" s="29"/>
      <c r="Q25" s="63"/>
      <c r="R25" s="16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>
      <c r="A26" s="29"/>
      <c r="B26" s="29"/>
      <c r="C26" s="90"/>
      <c r="D26" s="90"/>
      <c r="E26" s="29"/>
      <c r="F26" s="89"/>
      <c r="G26" s="77"/>
      <c r="H26" s="29"/>
      <c r="I26" s="29"/>
      <c r="J26" s="87"/>
      <c r="K26" s="29"/>
      <c r="L26" s="29"/>
      <c r="M26" s="29"/>
      <c r="N26" s="29"/>
      <c r="O26" s="29"/>
      <c r="P26" s="29"/>
      <c r="Q26" s="63"/>
      <c r="R26" s="10"/>
    </row>
    <row r="27" spans="1:32" ht="15.75" customHeight="1">
      <c r="A27" s="31"/>
      <c r="B27" s="33"/>
      <c r="C27" s="48">
        <f t="shared" ref="C27:D27" si="2">SUM(C16:C26)</f>
        <v>10000</v>
      </c>
      <c r="D27" s="48">
        <f t="shared" si="2"/>
        <v>0</v>
      </c>
      <c r="E27" s="33"/>
      <c r="F27" s="49">
        <f t="shared" ref="F27:G27" si="3">SUM(F16:F26)</f>
        <v>0</v>
      </c>
      <c r="G27" s="34">
        <f t="shared" si="3"/>
        <v>0</v>
      </c>
      <c r="H27" s="33"/>
      <c r="I27" s="33">
        <f>SUM(I15:I26)</f>
        <v>15000</v>
      </c>
      <c r="J27" s="50">
        <f>SUM(J16:J26)</f>
        <v>4650</v>
      </c>
      <c r="K27" s="33"/>
      <c r="L27" s="33">
        <f t="shared" ref="L27:M27" si="4">SUM(L16:L26)</f>
        <v>2000</v>
      </c>
      <c r="M27" s="33">
        <f t="shared" si="4"/>
        <v>0</v>
      </c>
      <c r="N27" s="33"/>
      <c r="O27" s="33">
        <f>SUM(O15:O26)</f>
        <v>29600</v>
      </c>
      <c r="P27" s="33">
        <f>SUM(P16:P26)</f>
        <v>29000</v>
      </c>
      <c r="Q27" s="51">
        <f>B13-P27+O27</f>
        <v>7130</v>
      </c>
      <c r="R27" s="12"/>
    </row>
    <row r="28" spans="1:32" ht="15.75" customHeight="1">
      <c r="A28" s="317" t="s">
        <v>596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9"/>
      <c r="P28" s="1"/>
    </row>
    <row r="29" spans="1:32" ht="15.75" customHeight="1">
      <c r="A29" s="2" t="s">
        <v>1</v>
      </c>
      <c r="B29" s="3" t="s">
        <v>2</v>
      </c>
      <c r="C29" s="3" t="s">
        <v>3</v>
      </c>
      <c r="D29" s="3" t="s">
        <v>4</v>
      </c>
      <c r="E29" s="3" t="s">
        <v>108</v>
      </c>
      <c r="F29" s="4" t="s">
        <v>109</v>
      </c>
      <c r="G29" s="5" t="s">
        <v>5</v>
      </c>
      <c r="H29" s="6" t="s">
        <v>6</v>
      </c>
      <c r="I29" s="3" t="s">
        <v>7</v>
      </c>
      <c r="J29" s="3" t="s">
        <v>8</v>
      </c>
      <c r="K29" s="3" t="s">
        <v>8</v>
      </c>
      <c r="L29" s="3" t="s">
        <v>9</v>
      </c>
      <c r="M29" s="3" t="s">
        <v>10</v>
      </c>
      <c r="N29" s="3"/>
      <c r="O29" s="7" t="s">
        <v>11</v>
      </c>
      <c r="P29" s="8" t="s">
        <v>12</v>
      </c>
      <c r="Q29" s="40" t="s">
        <v>13</v>
      </c>
      <c r="R29" s="10" t="s">
        <v>14</v>
      </c>
    </row>
    <row r="30" spans="1:32" ht="15.75" customHeight="1">
      <c r="A30" s="10"/>
      <c r="B30" s="51">
        <v>7130</v>
      </c>
      <c r="C30" s="10"/>
      <c r="D30" s="10"/>
      <c r="E30" s="10"/>
      <c r="F30" s="10"/>
      <c r="G30" s="13"/>
      <c r="H30" s="10"/>
      <c r="I30" s="10"/>
      <c r="J30" s="14" t="s">
        <v>15</v>
      </c>
      <c r="K30" s="52"/>
      <c r="L30" s="10" t="s">
        <v>454</v>
      </c>
      <c r="M30" s="10"/>
      <c r="N30" s="320"/>
      <c r="O30" s="315"/>
      <c r="P30" s="315"/>
      <c r="Q30" s="315"/>
      <c r="R30" s="316"/>
    </row>
    <row r="31" spans="1:32" ht="15.75" customHeight="1">
      <c r="A31" s="10"/>
      <c r="B31" s="314" t="s">
        <v>451</v>
      </c>
      <c r="C31" s="315"/>
      <c r="D31" s="315"/>
      <c r="E31" s="315"/>
      <c r="F31" s="316"/>
      <c r="G31" s="13"/>
      <c r="H31" s="10"/>
      <c r="I31" s="10"/>
      <c r="J31" s="53"/>
      <c r="K31" s="10"/>
      <c r="L31" s="10"/>
      <c r="M31" s="10"/>
      <c r="N31" s="10"/>
      <c r="O31" s="10"/>
      <c r="P31" s="10"/>
      <c r="Q31" s="15"/>
      <c r="R31" s="10"/>
    </row>
    <row r="32" spans="1:32" ht="15.75" customHeight="1">
      <c r="A32" s="16">
        <v>1</v>
      </c>
      <c r="B32" s="29" t="s">
        <v>447</v>
      </c>
      <c r="C32" s="29"/>
      <c r="D32" s="29"/>
      <c r="E32" s="29"/>
      <c r="F32" s="29"/>
      <c r="G32" s="23"/>
      <c r="H32" s="24"/>
      <c r="I32" s="24"/>
      <c r="J32" s="41">
        <v>1000</v>
      </c>
      <c r="K32" s="10"/>
      <c r="L32" s="10"/>
      <c r="M32" s="10"/>
      <c r="N32" s="10"/>
      <c r="O32" s="10">
        <v>1000</v>
      </c>
      <c r="P32" s="16"/>
      <c r="Q32" s="55"/>
      <c r="R32" s="16"/>
    </row>
    <row r="33" spans="1:32" ht="15.75" customHeight="1">
      <c r="A33" s="10">
        <v>2</v>
      </c>
      <c r="B33" s="20" t="s">
        <v>584</v>
      </c>
      <c r="C33" s="21"/>
      <c r="D33" s="21"/>
      <c r="E33" s="22"/>
      <c r="F33" s="22"/>
      <c r="G33" s="242"/>
      <c r="H33" s="24"/>
      <c r="I33" s="24"/>
      <c r="J33" s="68">
        <v>1000</v>
      </c>
      <c r="K33" s="29"/>
      <c r="L33" s="29">
        <v>600</v>
      </c>
      <c r="M33" s="29"/>
      <c r="N33" s="30"/>
      <c r="O33" s="29">
        <v>1600</v>
      </c>
      <c r="P33" s="10">
        <v>34000</v>
      </c>
      <c r="Q33" s="55" t="s">
        <v>76</v>
      </c>
      <c r="R33" s="1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customHeight="1">
      <c r="A34" s="29">
        <v>3</v>
      </c>
      <c r="B34" s="29" t="s">
        <v>597</v>
      </c>
      <c r="C34" s="10">
        <v>2000</v>
      </c>
      <c r="D34" s="10"/>
      <c r="E34" s="10"/>
      <c r="F34" s="10"/>
      <c r="G34" s="75"/>
      <c r="H34" s="10"/>
      <c r="I34" s="10">
        <v>3000</v>
      </c>
      <c r="J34" s="41">
        <v>650</v>
      </c>
      <c r="K34" s="10"/>
      <c r="L34" s="10">
        <v>850</v>
      </c>
      <c r="M34" s="10"/>
      <c r="N34" s="115"/>
      <c r="O34" s="10">
        <v>6500</v>
      </c>
      <c r="P34" s="29"/>
      <c r="Q34" s="63"/>
      <c r="R34" s="10"/>
    </row>
    <row r="35" spans="1:32" ht="15.75" customHeight="1">
      <c r="A35" s="29">
        <v>4</v>
      </c>
      <c r="B35" s="29" t="s">
        <v>224</v>
      </c>
      <c r="C35" s="21">
        <v>1000</v>
      </c>
      <c r="D35" s="21"/>
      <c r="E35" s="22"/>
      <c r="F35" s="22"/>
      <c r="G35" s="23"/>
      <c r="H35" s="24"/>
      <c r="I35" s="24">
        <v>3000</v>
      </c>
      <c r="J35" s="25"/>
      <c r="K35" s="24"/>
      <c r="L35" s="24"/>
      <c r="M35" s="29"/>
      <c r="N35" s="54" t="s">
        <v>598</v>
      </c>
      <c r="O35" s="10">
        <v>10100</v>
      </c>
      <c r="P35" s="16"/>
      <c r="Q35" s="55"/>
      <c r="R35" s="29"/>
    </row>
    <row r="36" spans="1:32" ht="15.75" customHeight="1">
      <c r="A36" s="29">
        <v>5</v>
      </c>
      <c r="B36" s="29" t="s">
        <v>586</v>
      </c>
      <c r="C36" s="10"/>
      <c r="D36" s="10"/>
      <c r="E36" s="10"/>
      <c r="F36" s="41"/>
      <c r="G36" s="75"/>
      <c r="H36" s="10"/>
      <c r="I36" s="10"/>
      <c r="J36" s="41">
        <v>1000</v>
      </c>
      <c r="K36" s="10"/>
      <c r="L36" s="10">
        <v>600</v>
      </c>
      <c r="M36" s="10"/>
      <c r="N36" s="121" t="s">
        <v>599</v>
      </c>
      <c r="O36" s="10">
        <v>1700</v>
      </c>
      <c r="P36" s="29"/>
      <c r="Q36" s="63"/>
      <c r="R36" s="29"/>
    </row>
    <row r="37" spans="1:32" ht="15.75" customHeight="1">
      <c r="A37" s="29">
        <v>6</v>
      </c>
      <c r="B37" s="29" t="s">
        <v>600</v>
      </c>
      <c r="C37" s="29">
        <v>1000</v>
      </c>
      <c r="D37" s="29"/>
      <c r="E37" s="29"/>
      <c r="F37" s="29"/>
      <c r="G37" s="77"/>
      <c r="H37" s="29"/>
      <c r="I37" s="29"/>
      <c r="J37" s="68"/>
      <c r="K37" s="29"/>
      <c r="L37" s="29"/>
      <c r="M37" s="29"/>
      <c r="N37" s="30"/>
      <c r="O37" s="29">
        <v>1000</v>
      </c>
      <c r="P37" s="29"/>
      <c r="Q37" s="63"/>
      <c r="R37" s="29"/>
    </row>
    <row r="38" spans="1:32" ht="15.75" customHeight="1">
      <c r="A38" s="29">
        <v>7</v>
      </c>
      <c r="B38" s="29" t="s">
        <v>595</v>
      </c>
      <c r="C38" s="29">
        <v>1000</v>
      </c>
      <c r="D38" s="29"/>
      <c r="E38" s="29"/>
      <c r="F38" s="29"/>
      <c r="G38" s="77"/>
      <c r="H38" s="29"/>
      <c r="I38" s="29">
        <v>3000</v>
      </c>
      <c r="J38" s="68">
        <v>650</v>
      </c>
      <c r="K38" s="29"/>
      <c r="L38" s="29">
        <v>600</v>
      </c>
      <c r="M38" s="29"/>
      <c r="N38" s="30" t="s">
        <v>601</v>
      </c>
      <c r="O38" s="29">
        <v>5300</v>
      </c>
      <c r="P38" s="29"/>
      <c r="Q38" s="63"/>
      <c r="R38" s="29"/>
    </row>
    <row r="39" spans="1:32" ht="15.75" customHeight="1">
      <c r="A39" s="29">
        <v>8</v>
      </c>
      <c r="B39" s="29" t="s">
        <v>549</v>
      </c>
      <c r="C39" s="29"/>
      <c r="D39" s="29"/>
      <c r="E39" s="29"/>
      <c r="F39" s="29"/>
      <c r="G39" s="77"/>
      <c r="H39" s="29"/>
      <c r="I39" s="29"/>
      <c r="J39" s="68">
        <v>1000</v>
      </c>
      <c r="K39" s="29"/>
      <c r="L39" s="29">
        <v>200</v>
      </c>
      <c r="M39" s="29"/>
      <c r="N39" s="30"/>
      <c r="O39" s="29">
        <v>1200</v>
      </c>
      <c r="P39" s="29"/>
      <c r="Q39" s="63"/>
      <c r="R39" s="29"/>
    </row>
    <row r="40" spans="1:32" ht="15.75" customHeight="1">
      <c r="A40" s="29"/>
      <c r="B40" s="29"/>
      <c r="C40" s="29"/>
      <c r="D40" s="29"/>
      <c r="E40" s="29"/>
      <c r="F40" s="29"/>
      <c r="G40" s="77"/>
      <c r="H40" s="29"/>
      <c r="I40" s="29"/>
      <c r="J40" s="68"/>
      <c r="K40" s="29"/>
      <c r="L40" s="29"/>
      <c r="M40" s="29"/>
      <c r="N40" s="30"/>
      <c r="O40" s="29"/>
      <c r="P40" s="29"/>
      <c r="Q40" s="63"/>
      <c r="R40" s="29"/>
    </row>
    <row r="41" spans="1:32" ht="15.75" customHeight="1">
      <c r="A41" s="10"/>
      <c r="B41" s="10"/>
      <c r="C41" s="10"/>
      <c r="D41" s="10"/>
      <c r="E41" s="10"/>
      <c r="F41" s="10"/>
      <c r="G41" s="75"/>
      <c r="H41" s="10"/>
      <c r="I41" s="10"/>
      <c r="J41" s="41"/>
      <c r="K41" s="52"/>
      <c r="L41" s="10"/>
      <c r="M41" s="10"/>
      <c r="N41" s="10"/>
      <c r="O41" s="10"/>
      <c r="P41" s="10"/>
      <c r="Q41" s="10"/>
      <c r="R41" s="29"/>
    </row>
    <row r="42" spans="1:32" ht="15.75" customHeight="1">
      <c r="A42" s="56"/>
      <c r="B42" s="57"/>
      <c r="C42" s="58">
        <f t="shared" ref="C42:D42" si="5">SUM(C32:C41)</f>
        <v>5000</v>
      </c>
      <c r="D42" s="33">
        <f t="shared" si="5"/>
        <v>0</v>
      </c>
      <c r="E42" s="33"/>
      <c r="F42" s="33"/>
      <c r="G42" s="49">
        <f>SUM(G32:G41)</f>
        <v>0</v>
      </c>
      <c r="H42" s="33"/>
      <c r="I42" s="33">
        <f t="shared" ref="I42:J42" si="6">SUM(I32:I41)</f>
        <v>9000</v>
      </c>
      <c r="J42" s="35">
        <f t="shared" si="6"/>
        <v>5300</v>
      </c>
      <c r="K42" s="36"/>
      <c r="L42" s="33">
        <f t="shared" ref="L42:M42" si="7">SUM(L32:L41)</f>
        <v>2850</v>
      </c>
      <c r="M42" s="33">
        <f t="shared" si="7"/>
        <v>0</v>
      </c>
      <c r="N42" s="33"/>
      <c r="O42" s="33">
        <f>SUM(O31:O41)</f>
        <v>28400</v>
      </c>
      <c r="P42" s="33">
        <f>SUM(P32:P41)</f>
        <v>34000</v>
      </c>
      <c r="Q42" s="51">
        <v>530</v>
      </c>
      <c r="R42" s="10"/>
      <c r="S42" s="10"/>
      <c r="T42" s="10"/>
    </row>
    <row r="43" spans="1:32" ht="15.75" customHeight="1">
      <c r="A43" s="311" t="s">
        <v>602</v>
      </c>
      <c r="B43" s="312"/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3"/>
      <c r="P43" s="33"/>
      <c r="Q43" s="40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customHeight="1">
      <c r="A44" s="2" t="s">
        <v>1</v>
      </c>
      <c r="B44" s="3" t="s">
        <v>2</v>
      </c>
      <c r="C44" s="3" t="s">
        <v>3</v>
      </c>
      <c r="D44" s="3" t="s">
        <v>4</v>
      </c>
      <c r="E44" s="3" t="s">
        <v>108</v>
      </c>
      <c r="F44" s="4" t="s">
        <v>109</v>
      </c>
      <c r="G44" s="5" t="s">
        <v>5</v>
      </c>
      <c r="H44" s="6" t="s">
        <v>6</v>
      </c>
      <c r="I44" s="3" t="s">
        <v>7</v>
      </c>
      <c r="J44" s="3" t="s">
        <v>8</v>
      </c>
      <c r="K44" s="3" t="s">
        <v>8</v>
      </c>
      <c r="L44" s="3" t="s">
        <v>9</v>
      </c>
      <c r="M44" s="3" t="s">
        <v>10</v>
      </c>
      <c r="N44" s="3"/>
      <c r="O44" s="7" t="s">
        <v>11</v>
      </c>
      <c r="P44" s="8" t="s">
        <v>12</v>
      </c>
      <c r="Q44" s="40" t="s">
        <v>13</v>
      </c>
      <c r="R44" s="10" t="s">
        <v>14</v>
      </c>
    </row>
    <row r="45" spans="1:32" ht="15.75" customHeight="1">
      <c r="A45" s="10"/>
      <c r="B45" s="12">
        <v>530</v>
      </c>
      <c r="C45" s="10"/>
      <c r="D45" s="10"/>
      <c r="E45" s="10"/>
      <c r="F45" s="10"/>
      <c r="G45" s="10"/>
      <c r="H45" s="10"/>
      <c r="I45" s="10"/>
      <c r="J45" s="14" t="s">
        <v>15</v>
      </c>
      <c r="K45" s="10"/>
      <c r="L45" s="10" t="s">
        <v>53</v>
      </c>
      <c r="M45" s="10"/>
      <c r="N45" s="320"/>
      <c r="O45" s="315"/>
      <c r="P45" s="315"/>
      <c r="Q45" s="315"/>
      <c r="R45" s="316"/>
    </row>
    <row r="46" spans="1:32" ht="15.75" customHeight="1">
      <c r="A46" s="16"/>
      <c r="B46" s="314" t="s">
        <v>451</v>
      </c>
      <c r="C46" s="315"/>
      <c r="D46" s="315"/>
      <c r="E46" s="315"/>
      <c r="F46" s="316"/>
      <c r="G46" s="10"/>
      <c r="H46" s="10"/>
      <c r="I46" s="10"/>
      <c r="J46" s="53"/>
      <c r="K46" s="10"/>
      <c r="L46" s="10"/>
      <c r="M46" s="10"/>
      <c r="N46" s="10"/>
      <c r="O46" s="10"/>
      <c r="P46" s="10"/>
      <c r="Q46" s="15"/>
      <c r="R46" s="1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>
      <c r="A47" s="10">
        <v>1</v>
      </c>
      <c r="B47" s="20" t="s">
        <v>584</v>
      </c>
      <c r="C47" s="21">
        <v>1000</v>
      </c>
      <c r="D47" s="21"/>
      <c r="E47" s="22"/>
      <c r="F47" s="22"/>
      <c r="G47" s="23"/>
      <c r="H47" s="24"/>
      <c r="I47" s="24">
        <v>3000</v>
      </c>
      <c r="J47" s="25">
        <v>1000</v>
      </c>
      <c r="K47" s="24"/>
      <c r="L47" s="24">
        <v>600</v>
      </c>
      <c r="N47" s="28"/>
      <c r="O47" s="24">
        <v>5600</v>
      </c>
      <c r="P47" s="16">
        <v>14000</v>
      </c>
      <c r="Q47" s="55" t="s">
        <v>76</v>
      </c>
      <c r="R47" s="16"/>
    </row>
    <row r="48" spans="1:32" ht="15.75" customHeight="1">
      <c r="A48" s="29">
        <v>2</v>
      </c>
      <c r="B48" s="20" t="s">
        <v>586</v>
      </c>
      <c r="C48" s="21"/>
      <c r="D48" s="21"/>
      <c r="E48" s="22"/>
      <c r="F48" s="22"/>
      <c r="G48" s="77"/>
      <c r="H48" s="24"/>
      <c r="I48" s="24"/>
      <c r="J48" s="68">
        <v>1000</v>
      </c>
      <c r="K48" s="29"/>
      <c r="L48" s="29">
        <v>600</v>
      </c>
      <c r="M48" s="10"/>
      <c r="N48" s="54" t="s">
        <v>603</v>
      </c>
      <c r="O48" s="10">
        <v>1200</v>
      </c>
      <c r="P48" s="10"/>
      <c r="Q48" s="15"/>
      <c r="R48" s="10"/>
    </row>
    <row r="49" spans="1:32" ht="15.75" customHeight="1">
      <c r="A49" s="29">
        <v>3</v>
      </c>
      <c r="B49" s="20" t="s">
        <v>604</v>
      </c>
      <c r="C49" s="21">
        <v>2000</v>
      </c>
      <c r="D49" s="21"/>
      <c r="E49" s="22"/>
      <c r="F49" s="22"/>
      <c r="G49" s="77"/>
      <c r="H49" s="24"/>
      <c r="I49" s="24">
        <v>3000</v>
      </c>
      <c r="J49" s="68">
        <v>1000</v>
      </c>
      <c r="K49" s="29"/>
      <c r="L49" s="29"/>
      <c r="M49" s="29"/>
      <c r="N49" s="30"/>
      <c r="O49" s="29">
        <v>6000</v>
      </c>
      <c r="P49" s="29"/>
      <c r="Q49" s="63"/>
      <c r="R49" s="10"/>
    </row>
    <row r="50" spans="1:32" ht="15.75" customHeight="1">
      <c r="A50" s="10">
        <v>4</v>
      </c>
      <c r="B50" s="29" t="s">
        <v>549</v>
      </c>
      <c r="C50" s="21"/>
      <c r="D50" s="21"/>
      <c r="E50" s="22"/>
      <c r="F50" s="22"/>
      <c r="G50" s="77"/>
      <c r="H50" s="24"/>
      <c r="I50" s="24"/>
      <c r="J50" s="25">
        <v>1000</v>
      </c>
      <c r="K50" s="24"/>
      <c r="L50" s="24">
        <v>200</v>
      </c>
      <c r="M50" s="24"/>
      <c r="N50" s="28"/>
      <c r="O50" s="24">
        <v>1200</v>
      </c>
      <c r="P50" s="29"/>
      <c r="Q50" s="63"/>
      <c r="R50" s="29"/>
    </row>
    <row r="51" spans="1:32" ht="15.75" customHeight="1">
      <c r="A51" s="29">
        <v>5</v>
      </c>
      <c r="B51" s="29"/>
      <c r="C51" s="21"/>
      <c r="D51" s="21"/>
      <c r="E51" s="22"/>
      <c r="F51" s="22"/>
      <c r="G51" s="77"/>
      <c r="H51" s="24"/>
      <c r="I51" s="24"/>
      <c r="J51" s="25"/>
      <c r="K51" s="24"/>
      <c r="L51" s="24"/>
      <c r="M51" s="24"/>
      <c r="N51" s="28"/>
      <c r="O51" s="24"/>
      <c r="P51" s="29"/>
      <c r="Q51" s="63"/>
      <c r="R51" s="29"/>
    </row>
    <row r="52" spans="1:32" ht="15.75" customHeight="1">
      <c r="A52" s="29">
        <v>6</v>
      </c>
      <c r="B52" s="29"/>
      <c r="C52" s="29"/>
      <c r="D52" s="10"/>
      <c r="E52" s="10"/>
      <c r="F52" s="29"/>
      <c r="G52" s="75"/>
      <c r="H52" s="10"/>
      <c r="I52" s="10"/>
      <c r="J52" s="68"/>
      <c r="K52" s="79"/>
      <c r="L52" s="29"/>
      <c r="M52" s="29"/>
      <c r="N52" s="54"/>
      <c r="O52" s="29"/>
      <c r="P52" s="29"/>
      <c r="Q52" s="63"/>
      <c r="R52" s="29"/>
    </row>
    <row r="53" spans="1:32" ht="15.75" customHeight="1">
      <c r="A53" s="29"/>
      <c r="B53" s="29"/>
      <c r="C53" s="29"/>
      <c r="D53" s="29"/>
      <c r="E53" s="29"/>
      <c r="F53" s="66"/>
      <c r="G53" s="66"/>
      <c r="H53" s="29"/>
      <c r="I53" s="29"/>
      <c r="J53" s="68"/>
      <c r="K53" s="29"/>
      <c r="L53" s="29"/>
      <c r="M53" s="29"/>
      <c r="N53" s="30"/>
      <c r="O53" s="29"/>
      <c r="P53" s="29"/>
      <c r="Q53" s="63"/>
      <c r="R53" s="29"/>
    </row>
    <row r="54" spans="1:32" ht="15.75" customHeight="1">
      <c r="A54" s="29"/>
      <c r="B54" s="29"/>
      <c r="C54" s="29"/>
      <c r="D54" s="29"/>
      <c r="E54" s="29"/>
      <c r="F54" s="66"/>
      <c r="G54" s="66"/>
      <c r="H54" s="29"/>
      <c r="I54" s="29"/>
      <c r="J54" s="68"/>
      <c r="K54" s="29"/>
      <c r="L54" s="29"/>
      <c r="M54" s="29"/>
      <c r="N54" s="29"/>
      <c r="O54" s="29"/>
      <c r="P54" s="29"/>
      <c r="Q54" s="63"/>
      <c r="R54" s="29"/>
    </row>
    <row r="55" spans="1:32" ht="15.75" customHeight="1">
      <c r="A55" s="31"/>
      <c r="B55" s="33"/>
      <c r="C55" s="33">
        <f>SUM(C46:C54)</f>
        <v>3000</v>
      </c>
      <c r="D55" s="33">
        <f>SUM(D47:D54)</f>
        <v>0</v>
      </c>
      <c r="E55" s="33"/>
      <c r="F55" s="34">
        <f>SUM(F46:F54)</f>
        <v>0</v>
      </c>
      <c r="G55" s="34">
        <f>SUM(G47:G54)</f>
        <v>0</v>
      </c>
      <c r="H55" s="33"/>
      <c r="I55" s="33">
        <f t="shared" ref="I55:J55" si="8">SUM(I46:I54)</f>
        <v>6000</v>
      </c>
      <c r="J55" s="35">
        <f t="shared" si="8"/>
        <v>4000</v>
      </c>
      <c r="K55" s="33"/>
      <c r="L55" s="33">
        <f t="shared" ref="L55:M55" si="9">SUM(L46:L54)</f>
        <v>1400</v>
      </c>
      <c r="M55" s="33">
        <f t="shared" si="9"/>
        <v>0</v>
      </c>
      <c r="N55" s="33"/>
      <c r="O55" s="33">
        <f t="shared" ref="O55:P55" si="10">SUM(O46:O54)</f>
        <v>14000</v>
      </c>
      <c r="P55" s="33">
        <f t="shared" si="10"/>
        <v>14000</v>
      </c>
      <c r="Q55" s="51">
        <v>530</v>
      </c>
      <c r="R55" s="3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</row>
    <row r="56" spans="1:32" ht="15.75" customHeight="1">
      <c r="A56" s="311" t="s">
        <v>605</v>
      </c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  <c r="N56" s="312"/>
      <c r="O56" s="313"/>
      <c r="P56" s="33"/>
      <c r="Q56" s="72"/>
      <c r="R56" s="73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ht="15.75" customHeight="1">
      <c r="A57" s="2" t="s">
        <v>1</v>
      </c>
      <c r="B57" s="3" t="s">
        <v>2</v>
      </c>
      <c r="C57" s="3" t="s">
        <v>3</v>
      </c>
      <c r="D57" s="3" t="s">
        <v>4</v>
      </c>
      <c r="E57" s="3" t="s">
        <v>108</v>
      </c>
      <c r="F57" s="4" t="s">
        <v>109</v>
      </c>
      <c r="G57" s="5" t="s">
        <v>5</v>
      </c>
      <c r="H57" s="6" t="s">
        <v>6</v>
      </c>
      <c r="I57" s="3" t="s">
        <v>7</v>
      </c>
      <c r="J57" s="3" t="s">
        <v>8</v>
      </c>
      <c r="K57" s="3" t="s">
        <v>8</v>
      </c>
      <c r="L57" s="3" t="s">
        <v>9</v>
      </c>
      <c r="M57" s="3" t="s">
        <v>10</v>
      </c>
      <c r="N57" s="3"/>
      <c r="O57" s="7" t="s">
        <v>11</v>
      </c>
      <c r="P57" s="8" t="s">
        <v>12</v>
      </c>
      <c r="Q57" s="40" t="s">
        <v>13</v>
      </c>
      <c r="R57" s="10" t="s">
        <v>14</v>
      </c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ht="15.75" customHeight="1">
      <c r="A58" s="10"/>
      <c r="B58" s="12">
        <v>530</v>
      </c>
      <c r="C58" s="10"/>
      <c r="D58" s="10"/>
      <c r="E58" s="10"/>
      <c r="F58" s="10"/>
      <c r="G58" s="10"/>
      <c r="H58" s="10"/>
      <c r="I58" s="10"/>
      <c r="J58" s="14" t="s">
        <v>15</v>
      </c>
      <c r="K58" s="53"/>
      <c r="L58" s="10" t="s">
        <v>606</v>
      </c>
      <c r="M58" s="10"/>
      <c r="N58" s="320"/>
      <c r="O58" s="315"/>
      <c r="P58" s="315"/>
      <c r="Q58" s="315"/>
      <c r="R58" s="316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ht="15.75" customHeight="1">
      <c r="A59" s="10"/>
      <c r="B59" s="314" t="s">
        <v>451</v>
      </c>
      <c r="C59" s="315"/>
      <c r="D59" s="315"/>
      <c r="E59" s="315"/>
      <c r="F59" s="316"/>
      <c r="G59" s="10"/>
      <c r="H59" s="10"/>
      <c r="I59" s="10"/>
      <c r="J59" s="53"/>
      <c r="K59" s="10"/>
      <c r="L59" s="10"/>
      <c r="M59" s="10"/>
      <c r="N59" s="10"/>
      <c r="O59" s="10"/>
      <c r="P59" s="10"/>
      <c r="Q59" s="15"/>
      <c r="R59" s="10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ht="15.75" customHeight="1">
      <c r="A60" s="10"/>
      <c r="B60" s="70"/>
      <c r="C60" s="70"/>
      <c r="D60" s="70"/>
      <c r="E60" s="70"/>
      <c r="F60" s="70"/>
      <c r="G60" s="10"/>
      <c r="H60" s="10"/>
      <c r="I60" s="10"/>
      <c r="J60" s="53"/>
      <c r="K60" s="10"/>
      <c r="L60" s="10"/>
      <c r="M60" s="10"/>
      <c r="N60" s="10"/>
      <c r="O60" s="10"/>
      <c r="P60" s="10"/>
      <c r="Q60" s="15"/>
      <c r="R60" s="10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ht="15.75" customHeight="1">
      <c r="A61" s="10">
        <v>1</v>
      </c>
      <c r="B61" s="16" t="s">
        <v>604</v>
      </c>
      <c r="C61" s="10">
        <v>1000</v>
      </c>
      <c r="D61" s="10"/>
      <c r="E61" s="10"/>
      <c r="F61" s="41"/>
      <c r="G61" s="13"/>
      <c r="H61" s="10"/>
      <c r="I61" s="10">
        <v>3000</v>
      </c>
      <c r="J61" s="41">
        <v>1000</v>
      </c>
      <c r="K61" s="53"/>
      <c r="L61" s="10"/>
      <c r="M61" s="71"/>
      <c r="N61" s="71"/>
      <c r="O61" s="55">
        <v>5000</v>
      </c>
      <c r="P61" s="16"/>
      <c r="Q61" s="55"/>
      <c r="R61" s="16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ht="15.75" customHeight="1">
      <c r="A62" s="16">
        <v>2</v>
      </c>
      <c r="B62" s="10" t="s">
        <v>586</v>
      </c>
      <c r="C62" s="10"/>
      <c r="D62" s="10"/>
      <c r="E62" s="10"/>
      <c r="F62" s="41"/>
      <c r="G62" s="13"/>
      <c r="H62" s="10"/>
      <c r="I62" s="10"/>
      <c r="J62" s="41">
        <v>1000</v>
      </c>
      <c r="K62" s="53"/>
      <c r="L62" s="10">
        <v>600</v>
      </c>
      <c r="M62" s="71"/>
      <c r="N62" s="71" t="s">
        <v>587</v>
      </c>
      <c r="O62" s="55">
        <v>2000</v>
      </c>
      <c r="P62" s="16"/>
      <c r="Q62" s="55"/>
      <c r="R62" s="16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ht="15.75" customHeight="1">
      <c r="A63" s="10">
        <v>3</v>
      </c>
      <c r="B63" s="29" t="s">
        <v>549</v>
      </c>
      <c r="C63" s="21"/>
      <c r="D63" s="21"/>
      <c r="E63" s="22"/>
      <c r="F63" s="22"/>
      <c r="G63" s="242"/>
      <c r="H63" s="24"/>
      <c r="I63" s="24"/>
      <c r="J63" s="25">
        <v>1000</v>
      </c>
      <c r="K63" s="24"/>
      <c r="L63" s="24">
        <v>200</v>
      </c>
      <c r="M63" s="24"/>
      <c r="N63" s="28"/>
      <c r="O63" s="10">
        <v>1200</v>
      </c>
      <c r="P63" s="10"/>
      <c r="Q63" s="15"/>
      <c r="R63" s="10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ht="15.75" customHeight="1">
      <c r="A64" s="10">
        <v>4</v>
      </c>
      <c r="B64" s="10" t="s">
        <v>607</v>
      </c>
      <c r="C64" s="29"/>
      <c r="D64" s="29"/>
      <c r="E64" s="29"/>
      <c r="F64" s="66"/>
      <c r="G64" s="66"/>
      <c r="H64" s="29"/>
      <c r="I64" s="29"/>
      <c r="J64" s="68">
        <v>650</v>
      </c>
      <c r="K64" s="78"/>
      <c r="L64" s="29"/>
      <c r="M64" s="10"/>
      <c r="N64" s="54"/>
      <c r="O64" s="24">
        <v>650</v>
      </c>
      <c r="P64" s="10"/>
      <c r="Q64" s="15"/>
      <c r="R64" s="10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ht="15.75" customHeight="1">
      <c r="A65" s="31"/>
      <c r="B65" s="33"/>
      <c r="C65" s="48">
        <f t="shared" ref="C65:G65" si="11">SUM(C61:C64)</f>
        <v>1000</v>
      </c>
      <c r="D65" s="48">
        <f t="shared" si="11"/>
        <v>0</v>
      </c>
      <c r="E65" s="33">
        <f t="shared" si="11"/>
        <v>0</v>
      </c>
      <c r="F65" s="34">
        <f t="shared" si="11"/>
        <v>0</v>
      </c>
      <c r="G65" s="34">
        <f t="shared" si="11"/>
        <v>0</v>
      </c>
      <c r="H65" s="33"/>
      <c r="I65" s="33">
        <f t="shared" ref="I65:L65" si="12">SUM(I61:I64)</f>
        <v>3000</v>
      </c>
      <c r="J65" s="35">
        <f t="shared" si="12"/>
        <v>3650</v>
      </c>
      <c r="K65" s="80">
        <f t="shared" si="12"/>
        <v>0</v>
      </c>
      <c r="L65" s="48">
        <f t="shared" si="12"/>
        <v>800</v>
      </c>
      <c r="M65" s="33"/>
      <c r="N65" s="37"/>
      <c r="O65" s="48">
        <f>SUM(O60:O64)</f>
        <v>8850</v>
      </c>
      <c r="P65" s="33">
        <f>SUM(P61:P64)</f>
        <v>0</v>
      </c>
      <c r="Q65" s="51">
        <v>9280</v>
      </c>
      <c r="R65" s="81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ht="15.75" customHeight="1">
      <c r="A66" s="317" t="s">
        <v>608</v>
      </c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9"/>
      <c r="P66" s="33"/>
      <c r="Q66" s="72"/>
      <c r="R66" s="73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ht="15.75" customHeight="1">
      <c r="A67" s="2" t="s">
        <v>1</v>
      </c>
      <c r="B67" s="3" t="s">
        <v>2</v>
      </c>
      <c r="C67" s="3" t="s">
        <v>3</v>
      </c>
      <c r="D67" s="3" t="s">
        <v>4</v>
      </c>
      <c r="E67" s="3" t="s">
        <v>108</v>
      </c>
      <c r="F67" s="4" t="s">
        <v>109</v>
      </c>
      <c r="G67" s="5" t="s">
        <v>5</v>
      </c>
      <c r="H67" s="6" t="s">
        <v>6</v>
      </c>
      <c r="I67" s="3" t="s">
        <v>7</v>
      </c>
      <c r="J67" s="3" t="s">
        <v>8</v>
      </c>
      <c r="K67" s="3" t="s">
        <v>8</v>
      </c>
      <c r="L67" s="3" t="s">
        <v>9</v>
      </c>
      <c r="M67" s="3" t="s">
        <v>10</v>
      </c>
      <c r="N67" s="3"/>
      <c r="O67" s="7" t="s">
        <v>11</v>
      </c>
      <c r="P67" s="8" t="s">
        <v>12</v>
      </c>
      <c r="Q67" s="40" t="s">
        <v>13</v>
      </c>
      <c r="R67" s="10" t="s">
        <v>14</v>
      </c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ht="15.75" customHeight="1">
      <c r="A68" s="10"/>
      <c r="B68" s="12">
        <v>9280</v>
      </c>
      <c r="C68" s="10"/>
      <c r="D68" s="10"/>
      <c r="E68" s="10"/>
      <c r="F68" s="10"/>
      <c r="G68" s="10"/>
      <c r="H68" s="10"/>
      <c r="I68" s="10"/>
      <c r="J68" s="14" t="s">
        <v>15</v>
      </c>
      <c r="K68" s="53"/>
      <c r="L68" s="10" t="s">
        <v>451</v>
      </c>
      <c r="M68" s="10"/>
      <c r="N68" s="320"/>
      <c r="O68" s="315"/>
      <c r="P68" s="315"/>
      <c r="Q68" s="315"/>
      <c r="R68" s="316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ht="15.75" customHeight="1">
      <c r="A69" s="10"/>
      <c r="B69" s="314" t="s">
        <v>451</v>
      </c>
      <c r="C69" s="315"/>
      <c r="D69" s="315"/>
      <c r="E69" s="315"/>
      <c r="F69" s="316"/>
      <c r="G69" s="10"/>
      <c r="H69" s="10"/>
      <c r="I69" s="10"/>
      <c r="J69" s="41"/>
      <c r="K69" s="10"/>
      <c r="L69" s="12"/>
      <c r="M69" s="12"/>
      <c r="N69" s="12"/>
      <c r="O69" s="10"/>
      <c r="P69" s="10"/>
      <c r="Q69" s="15"/>
      <c r="R69" s="10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ht="15.75" customHeight="1">
      <c r="A70" s="10"/>
      <c r="B70" s="70"/>
      <c r="C70" s="70"/>
      <c r="D70" s="70"/>
      <c r="E70" s="70"/>
      <c r="F70" s="70"/>
      <c r="G70" s="10"/>
      <c r="H70" s="10"/>
      <c r="I70" s="10"/>
      <c r="J70" s="41"/>
      <c r="K70" s="10"/>
      <c r="L70" s="12"/>
      <c r="M70" s="12"/>
      <c r="N70" s="12"/>
      <c r="O70" s="10"/>
      <c r="P70" s="10"/>
      <c r="Q70" s="15"/>
      <c r="R70" s="10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ht="15.75" customHeight="1">
      <c r="A71" s="10">
        <v>1</v>
      </c>
      <c r="B71" s="16" t="s">
        <v>604</v>
      </c>
      <c r="C71" s="10">
        <v>1000</v>
      </c>
      <c r="D71" s="10"/>
      <c r="E71" s="10"/>
      <c r="F71" s="41"/>
      <c r="G71" s="13"/>
      <c r="H71" s="10"/>
      <c r="I71" s="10">
        <v>3000</v>
      </c>
      <c r="J71" s="41">
        <v>1000</v>
      </c>
      <c r="K71" s="53"/>
      <c r="L71" s="10"/>
      <c r="M71" s="71"/>
      <c r="N71" s="71"/>
      <c r="O71" s="55">
        <v>5000</v>
      </c>
      <c r="P71" s="10">
        <v>220</v>
      </c>
      <c r="Q71" s="15" t="s">
        <v>609</v>
      </c>
      <c r="R71" s="10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ht="15.75" customHeight="1">
      <c r="A72" s="16">
        <v>2</v>
      </c>
      <c r="B72" s="10" t="s">
        <v>584</v>
      </c>
      <c r="C72" s="10">
        <v>1000</v>
      </c>
      <c r="D72" s="10"/>
      <c r="E72" s="10"/>
      <c r="F72" s="41"/>
      <c r="G72" s="13"/>
      <c r="H72" s="10"/>
      <c r="I72" s="10">
        <v>3000</v>
      </c>
      <c r="J72" s="41">
        <v>1000</v>
      </c>
      <c r="K72" s="10"/>
      <c r="L72" s="10">
        <v>600</v>
      </c>
      <c r="M72" s="10"/>
      <c r="N72" s="121"/>
      <c r="O72" s="10">
        <v>5600</v>
      </c>
      <c r="P72" s="16">
        <v>38000</v>
      </c>
      <c r="Q72" s="55" t="s">
        <v>590</v>
      </c>
      <c r="R72" s="16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ht="15.75" customHeight="1">
      <c r="A73" s="10">
        <v>3</v>
      </c>
      <c r="B73" s="29" t="s">
        <v>586</v>
      </c>
      <c r="C73" s="10"/>
      <c r="D73" s="10"/>
      <c r="E73" s="10"/>
      <c r="F73" s="10"/>
      <c r="G73" s="13"/>
      <c r="H73" s="10"/>
      <c r="I73" s="10"/>
      <c r="J73" s="41">
        <v>1000</v>
      </c>
      <c r="K73" s="10"/>
      <c r="L73" s="10">
        <v>600</v>
      </c>
      <c r="M73" s="10"/>
      <c r="N73" s="10" t="s">
        <v>610</v>
      </c>
      <c r="O73" s="29">
        <v>600</v>
      </c>
      <c r="P73" s="10"/>
      <c r="Q73" s="15"/>
      <c r="R73" s="10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ht="15.75" customHeight="1">
      <c r="A74" s="10">
        <v>4</v>
      </c>
      <c r="B74" s="10" t="s">
        <v>611</v>
      </c>
      <c r="C74" s="29">
        <v>2000</v>
      </c>
      <c r="D74" s="29"/>
      <c r="E74" s="29"/>
      <c r="F74" s="66"/>
      <c r="G74" s="66"/>
      <c r="H74" s="29"/>
      <c r="I74" s="29">
        <v>3000</v>
      </c>
      <c r="J74" s="68">
        <v>1000</v>
      </c>
      <c r="K74" s="78"/>
      <c r="L74" s="29">
        <v>600</v>
      </c>
      <c r="M74" s="10"/>
      <c r="N74" s="54"/>
      <c r="O74" s="24">
        <v>6600</v>
      </c>
      <c r="P74" s="10"/>
      <c r="Q74" s="15"/>
      <c r="R74" s="10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ht="15.75" customHeight="1">
      <c r="A75" s="29">
        <v>5</v>
      </c>
      <c r="B75" s="10" t="s">
        <v>224</v>
      </c>
      <c r="C75" s="24">
        <v>1000</v>
      </c>
      <c r="D75" s="24"/>
      <c r="E75" s="10"/>
      <c r="F75" s="13"/>
      <c r="G75" s="13"/>
      <c r="H75" s="10"/>
      <c r="I75" s="10">
        <v>3000</v>
      </c>
      <c r="J75" s="68"/>
      <c r="K75" s="29"/>
      <c r="L75" s="29"/>
      <c r="M75" s="29"/>
      <c r="N75" s="30" t="s">
        <v>612</v>
      </c>
      <c r="O75" s="29">
        <v>0</v>
      </c>
      <c r="P75" s="10"/>
      <c r="Q75" s="15"/>
      <c r="R75" s="10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ht="15.75" customHeight="1">
      <c r="A76" s="29">
        <v>6</v>
      </c>
      <c r="B76" s="10" t="s">
        <v>613</v>
      </c>
      <c r="C76" s="24">
        <v>2000</v>
      </c>
      <c r="D76" s="24"/>
      <c r="E76" s="10"/>
      <c r="F76" s="13"/>
      <c r="G76" s="13"/>
      <c r="H76" s="10"/>
      <c r="I76" s="10">
        <v>3000</v>
      </c>
      <c r="J76" s="68"/>
      <c r="K76" s="78"/>
      <c r="L76" s="24">
        <v>850</v>
      </c>
      <c r="M76" s="10"/>
      <c r="N76" s="54"/>
      <c r="O76" s="24">
        <v>5850</v>
      </c>
      <c r="P76" s="10"/>
      <c r="Q76" s="15"/>
      <c r="R76" s="10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ht="15.75" customHeight="1">
      <c r="A77" s="29">
        <v>7</v>
      </c>
      <c r="B77" s="29" t="s">
        <v>549</v>
      </c>
      <c r="C77" s="90">
        <v>1000</v>
      </c>
      <c r="D77" s="90"/>
      <c r="E77" s="29"/>
      <c r="F77" s="66"/>
      <c r="G77" s="66"/>
      <c r="H77" s="29"/>
      <c r="I77" s="29">
        <v>3000</v>
      </c>
      <c r="J77" s="68">
        <v>1000</v>
      </c>
      <c r="K77" s="78"/>
      <c r="L77" s="90">
        <v>200</v>
      </c>
      <c r="M77" s="29"/>
      <c r="N77" s="30"/>
      <c r="O77" s="90">
        <v>5200</v>
      </c>
      <c r="P77" s="29"/>
      <c r="Q77" s="63"/>
      <c r="R77" s="29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ht="15.75" customHeight="1">
      <c r="A78" s="29">
        <v>8</v>
      </c>
      <c r="B78" s="29" t="s">
        <v>614</v>
      </c>
      <c r="C78" s="90">
        <v>2000</v>
      </c>
      <c r="D78" s="90"/>
      <c r="E78" s="29"/>
      <c r="F78" s="66"/>
      <c r="G78" s="66"/>
      <c r="H78" s="29"/>
      <c r="I78" s="29">
        <v>3000</v>
      </c>
      <c r="J78" s="68">
        <v>1000</v>
      </c>
      <c r="K78" s="78"/>
      <c r="L78" s="90">
        <v>850</v>
      </c>
      <c r="M78" s="29"/>
      <c r="N78" s="30"/>
      <c r="O78" s="90">
        <v>6850</v>
      </c>
      <c r="P78" s="29"/>
      <c r="Q78" s="63"/>
      <c r="R78" s="29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ht="15.75" customHeight="1">
      <c r="A79" s="29">
        <v>9</v>
      </c>
      <c r="B79" s="29" t="s">
        <v>607</v>
      </c>
      <c r="C79" s="90"/>
      <c r="D79" s="90"/>
      <c r="E79" s="29"/>
      <c r="F79" s="66"/>
      <c r="G79" s="66"/>
      <c r="H79" s="29"/>
      <c r="I79" s="29"/>
      <c r="J79" s="68">
        <v>650</v>
      </c>
      <c r="K79" s="78"/>
      <c r="L79" s="90"/>
      <c r="M79" s="29"/>
      <c r="N79" s="30"/>
      <c r="O79" s="90">
        <v>650</v>
      </c>
      <c r="P79" s="29"/>
      <c r="Q79" s="63"/>
      <c r="R79" s="29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ht="15.75" customHeight="1">
      <c r="A80" s="29"/>
      <c r="B80" s="29"/>
      <c r="C80" s="90"/>
      <c r="D80" s="90"/>
      <c r="E80" s="29"/>
      <c r="F80" s="66"/>
      <c r="G80" s="66"/>
      <c r="H80" s="29"/>
      <c r="I80" s="29"/>
      <c r="J80" s="68"/>
      <c r="K80" s="78"/>
      <c r="L80" s="90"/>
      <c r="M80" s="29"/>
      <c r="N80" s="30"/>
      <c r="O80" s="90"/>
      <c r="P80" s="29"/>
      <c r="Q80" s="63"/>
      <c r="R80" s="29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ht="15.75" customHeight="1">
      <c r="A81" s="29"/>
      <c r="B81" s="29"/>
      <c r="C81" s="90"/>
      <c r="D81" s="90"/>
      <c r="E81" s="29"/>
      <c r="F81" s="66"/>
      <c r="G81" s="66"/>
      <c r="H81" s="29"/>
      <c r="I81" s="29"/>
      <c r="J81" s="68"/>
      <c r="K81" s="29"/>
      <c r="L81" s="90"/>
      <c r="M81" s="29"/>
      <c r="N81" s="30"/>
      <c r="O81" s="90"/>
      <c r="P81" s="29"/>
      <c r="Q81" s="63"/>
      <c r="R81" s="29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ht="15.75" customHeight="1">
      <c r="A82" s="31"/>
      <c r="B82" s="33"/>
      <c r="C82" s="48">
        <f>SUM(C72:C81)</f>
        <v>9000</v>
      </c>
      <c r="D82" s="48">
        <f t="shared" ref="D82:G82" si="13">SUM(D71:D81)</f>
        <v>0</v>
      </c>
      <c r="E82" s="33">
        <f t="shared" si="13"/>
        <v>0</v>
      </c>
      <c r="F82" s="34">
        <f t="shared" si="13"/>
        <v>0</v>
      </c>
      <c r="G82" s="34">
        <f t="shared" si="13"/>
        <v>0</v>
      </c>
      <c r="H82" s="33"/>
      <c r="I82" s="33">
        <f t="shared" ref="I82:L82" si="14">SUM(I71:I81)</f>
        <v>21000</v>
      </c>
      <c r="J82" s="35">
        <f t="shared" si="14"/>
        <v>6650</v>
      </c>
      <c r="K82" s="80">
        <f t="shared" si="14"/>
        <v>0</v>
      </c>
      <c r="L82" s="48">
        <f t="shared" si="14"/>
        <v>3700</v>
      </c>
      <c r="M82" s="33"/>
      <c r="N82" s="37"/>
      <c r="O82" s="48">
        <f>SUM(O70:O81)</f>
        <v>36350</v>
      </c>
      <c r="P82" s="33">
        <f>SUM(P71:P81)</f>
        <v>38220</v>
      </c>
      <c r="Q82" s="51">
        <f>B68-P82+O82</f>
        <v>7410</v>
      </c>
      <c r="R82" s="81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ht="15.75" customHeight="1">
      <c r="A83" s="317" t="s">
        <v>615</v>
      </c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18"/>
      <c r="M83" s="318"/>
      <c r="N83" s="318"/>
      <c r="O83" s="319"/>
      <c r="P83" s="8"/>
      <c r="Q83" s="265"/>
      <c r="R83" s="10"/>
    </row>
    <row r="84" spans="1:32" ht="48" customHeight="1">
      <c r="A84" s="2" t="s">
        <v>1</v>
      </c>
      <c r="B84" s="3" t="s">
        <v>2</v>
      </c>
      <c r="C84" s="3" t="s">
        <v>3</v>
      </c>
      <c r="D84" s="3" t="s">
        <v>4</v>
      </c>
      <c r="E84" s="3" t="s">
        <v>108</v>
      </c>
      <c r="F84" s="4" t="s">
        <v>109</v>
      </c>
      <c r="G84" s="5" t="s">
        <v>5</v>
      </c>
      <c r="H84" s="6" t="s">
        <v>6</v>
      </c>
      <c r="I84" s="3" t="s">
        <v>7</v>
      </c>
      <c r="J84" s="3" t="s">
        <v>8</v>
      </c>
      <c r="K84" s="3" t="s">
        <v>8</v>
      </c>
      <c r="L84" s="3" t="s">
        <v>9</v>
      </c>
      <c r="M84" s="3" t="s">
        <v>10</v>
      </c>
      <c r="N84" s="3"/>
      <c r="O84" s="7" t="s">
        <v>11</v>
      </c>
      <c r="P84" s="8" t="s">
        <v>12</v>
      </c>
      <c r="Q84" s="40" t="s">
        <v>13</v>
      </c>
      <c r="R84" s="10" t="s">
        <v>14</v>
      </c>
    </row>
    <row r="85" spans="1:32" ht="21.75" hidden="1" customHeight="1">
      <c r="A85" s="10"/>
      <c r="B85" s="12">
        <v>23445</v>
      </c>
      <c r="C85" s="10"/>
      <c r="D85" s="10"/>
      <c r="E85" s="10"/>
      <c r="F85" s="10"/>
      <c r="G85" s="10"/>
      <c r="H85" s="10"/>
      <c r="I85" s="10"/>
      <c r="J85" s="14" t="s">
        <v>15</v>
      </c>
      <c r="K85" s="52"/>
      <c r="L85" s="10" t="s">
        <v>33</v>
      </c>
      <c r="M85" s="10"/>
      <c r="N85" s="320"/>
      <c r="O85" s="315"/>
      <c r="P85" s="315"/>
      <c r="Q85" s="315"/>
      <c r="R85" s="316"/>
    </row>
    <row r="86" spans="1:32" ht="15.75" hidden="1" customHeight="1">
      <c r="A86" s="29"/>
      <c r="B86" s="314" t="s">
        <v>102</v>
      </c>
      <c r="C86" s="315"/>
      <c r="D86" s="315"/>
      <c r="E86" s="315"/>
      <c r="F86" s="316"/>
      <c r="G86" s="10"/>
      <c r="H86" s="10"/>
      <c r="I86" s="10"/>
      <c r="J86" s="74"/>
      <c r="K86" s="10"/>
      <c r="L86" s="12"/>
      <c r="M86" s="12"/>
      <c r="N86" s="12"/>
      <c r="O86" s="10"/>
      <c r="P86" s="10"/>
      <c r="Q86" s="15"/>
      <c r="R86" s="10"/>
    </row>
    <row r="87" spans="1:32" ht="15.75" hidden="1" customHeight="1">
      <c r="A87" s="29"/>
      <c r="B87" s="70"/>
      <c r="C87" s="70"/>
      <c r="D87" s="83"/>
      <c r="E87" s="70"/>
      <c r="F87" s="84"/>
      <c r="G87" s="10"/>
      <c r="H87" s="10"/>
      <c r="I87" s="10"/>
      <c r="J87" s="74"/>
      <c r="K87" s="10"/>
      <c r="L87" s="12"/>
      <c r="M87" s="12"/>
      <c r="N87" s="85" t="s">
        <v>34</v>
      </c>
      <c r="O87" s="10"/>
      <c r="P87" s="10"/>
      <c r="Q87" s="15"/>
      <c r="R87" s="10"/>
    </row>
    <row r="88" spans="1:32" ht="15.75" hidden="1" customHeight="1">
      <c r="A88" s="10">
        <v>1</v>
      </c>
      <c r="B88" s="10" t="s">
        <v>103</v>
      </c>
      <c r="C88" s="10"/>
      <c r="D88" s="10"/>
      <c r="E88" s="10"/>
      <c r="F88" s="13"/>
      <c r="G88" s="75"/>
      <c r="H88" s="10"/>
      <c r="I88" s="10"/>
      <c r="J88" s="41"/>
      <c r="K88" s="10"/>
      <c r="L88" s="10"/>
      <c r="M88" s="10"/>
      <c r="N88" s="54"/>
      <c r="O88" s="10">
        <v>0</v>
      </c>
      <c r="P88" s="10">
        <v>30500</v>
      </c>
      <c r="Q88" s="10" t="s">
        <v>104</v>
      </c>
      <c r="R88" s="10"/>
    </row>
    <row r="89" spans="1:32" ht="15.75" customHeight="1">
      <c r="A89" s="10"/>
      <c r="B89" s="111">
        <v>7410</v>
      </c>
      <c r="C89" s="10"/>
      <c r="D89" s="10"/>
      <c r="E89" s="10"/>
      <c r="F89" s="13"/>
      <c r="G89" s="75"/>
      <c r="H89" s="10"/>
      <c r="I89" s="10"/>
      <c r="J89" s="14" t="s">
        <v>15</v>
      </c>
      <c r="K89" s="53"/>
      <c r="L89" s="10" t="s">
        <v>33</v>
      </c>
      <c r="M89" s="10"/>
      <c r="N89" s="30"/>
      <c r="O89" s="10"/>
      <c r="P89" s="10"/>
      <c r="Q89" s="10"/>
      <c r="R89" s="10"/>
    </row>
    <row r="90" spans="1:32" ht="15.75" customHeight="1">
      <c r="A90" s="10"/>
      <c r="B90" s="314" t="s">
        <v>451</v>
      </c>
      <c r="C90" s="315"/>
      <c r="D90" s="315"/>
      <c r="E90" s="315"/>
      <c r="F90" s="316"/>
      <c r="G90" s="75"/>
      <c r="H90" s="10"/>
      <c r="I90" s="10"/>
      <c r="J90" s="41"/>
      <c r="K90" s="10"/>
      <c r="L90" s="30"/>
      <c r="M90" s="10"/>
      <c r="N90" s="30"/>
      <c r="O90" s="10"/>
      <c r="P90" s="10"/>
      <c r="Q90" s="10"/>
      <c r="R90" s="10"/>
    </row>
    <row r="91" spans="1:32" ht="15.75" customHeight="1">
      <c r="A91" s="10"/>
      <c r="B91" s="266"/>
      <c r="C91" s="113"/>
      <c r="D91" s="113"/>
      <c r="E91" s="113"/>
      <c r="F91" s="114"/>
      <c r="G91" s="75"/>
      <c r="H91" s="10"/>
      <c r="I91" s="10"/>
      <c r="J91" s="41"/>
      <c r="K91" s="10"/>
      <c r="L91" s="90"/>
      <c r="M91" s="10"/>
      <c r="N91" s="30"/>
      <c r="O91" s="10"/>
      <c r="P91" s="10"/>
      <c r="Q91" s="10"/>
      <c r="R91" s="10"/>
    </row>
    <row r="92" spans="1:32" ht="15.75" customHeight="1">
      <c r="A92" s="10">
        <v>1</v>
      </c>
      <c r="B92" s="29" t="s">
        <v>604</v>
      </c>
      <c r="C92" s="10">
        <v>1000</v>
      </c>
      <c r="D92" s="10"/>
      <c r="E92" s="10"/>
      <c r="F92" s="13"/>
      <c r="G92" s="75"/>
      <c r="H92" s="10"/>
      <c r="I92" s="10">
        <v>3000</v>
      </c>
      <c r="J92" s="41">
        <v>1000</v>
      </c>
      <c r="K92" s="10"/>
      <c r="L92" s="90"/>
      <c r="M92" s="10"/>
      <c r="N92" s="30"/>
      <c r="O92" s="10">
        <v>5000</v>
      </c>
      <c r="P92" s="10">
        <v>10000</v>
      </c>
      <c r="Q92" s="10" t="s">
        <v>590</v>
      </c>
      <c r="R92" s="10"/>
    </row>
    <row r="93" spans="1:32" ht="15.75" customHeight="1">
      <c r="A93" s="16">
        <v>2</v>
      </c>
      <c r="B93" s="97" t="s">
        <v>616</v>
      </c>
      <c r="C93" s="16">
        <v>2000</v>
      </c>
      <c r="D93" s="16"/>
      <c r="E93" s="16"/>
      <c r="F93" s="98"/>
      <c r="G93" s="99"/>
      <c r="H93" s="16"/>
      <c r="I93" s="16">
        <v>3000</v>
      </c>
      <c r="J93" s="64"/>
      <c r="K93" s="127"/>
      <c r="L93" s="161">
        <v>850</v>
      </c>
      <c r="M93" s="16"/>
      <c r="N93" s="124" t="s">
        <v>617</v>
      </c>
      <c r="O93" s="16">
        <v>6000</v>
      </c>
      <c r="P93" s="16"/>
      <c r="Q93" s="16"/>
      <c r="R93" s="16"/>
      <c r="S93" s="16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>
      <c r="A94" s="10">
        <v>3</v>
      </c>
      <c r="B94" s="29" t="s">
        <v>586</v>
      </c>
      <c r="C94" s="10"/>
      <c r="D94" s="10"/>
      <c r="E94" s="10"/>
      <c r="F94" s="13"/>
      <c r="G94" s="75"/>
      <c r="H94" s="10"/>
      <c r="I94" s="29"/>
      <c r="J94" s="68">
        <v>1000</v>
      </c>
      <c r="K94" s="29"/>
      <c r="L94" s="90">
        <v>600</v>
      </c>
      <c r="M94" s="10"/>
      <c r="N94" s="54" t="s">
        <v>618</v>
      </c>
      <c r="O94" s="10">
        <v>1800</v>
      </c>
      <c r="P94" s="10"/>
      <c r="Q94" s="10"/>
      <c r="R94" s="10"/>
    </row>
    <row r="95" spans="1:32" ht="15.75" customHeight="1">
      <c r="A95" s="29">
        <v>4</v>
      </c>
      <c r="B95" s="29" t="s">
        <v>607</v>
      </c>
      <c r="C95" s="29"/>
      <c r="D95" s="29"/>
      <c r="E95" s="29"/>
      <c r="F95" s="66"/>
      <c r="G95" s="77"/>
      <c r="H95" s="29"/>
      <c r="I95" s="90"/>
      <c r="J95" s="68">
        <v>650</v>
      </c>
      <c r="K95" s="29"/>
      <c r="L95" s="90"/>
      <c r="M95" s="29"/>
      <c r="N95" s="30" t="s">
        <v>619</v>
      </c>
      <c r="O95" s="29">
        <v>900</v>
      </c>
      <c r="P95" s="10"/>
      <c r="Q95" s="10"/>
      <c r="R95" s="10"/>
    </row>
    <row r="96" spans="1:32" ht="15.75" customHeight="1">
      <c r="A96" s="29">
        <v>5</v>
      </c>
      <c r="B96" s="29" t="s">
        <v>549</v>
      </c>
      <c r="C96" s="29"/>
      <c r="D96" s="29"/>
      <c r="E96" s="29"/>
      <c r="F96" s="68"/>
      <c r="G96" s="77"/>
      <c r="H96" s="29"/>
      <c r="I96" s="90"/>
      <c r="J96" s="68">
        <v>1000</v>
      </c>
      <c r="K96" s="78"/>
      <c r="L96" s="90">
        <v>200</v>
      </c>
      <c r="M96" s="29"/>
      <c r="N96" s="30"/>
      <c r="O96" s="90">
        <v>1200</v>
      </c>
      <c r="P96" s="10"/>
      <c r="Q96" s="10"/>
      <c r="R96" s="10"/>
    </row>
    <row r="97" spans="1:18" ht="15.75" customHeight="1">
      <c r="A97" s="29">
        <v>6</v>
      </c>
      <c r="B97" s="10" t="s">
        <v>611</v>
      </c>
      <c r="C97" s="10"/>
      <c r="D97" s="29"/>
      <c r="E97" s="29"/>
      <c r="F97" s="29"/>
      <c r="G97" s="77"/>
      <c r="H97" s="29"/>
      <c r="I97" s="90"/>
      <c r="J97" s="68">
        <v>1000</v>
      </c>
      <c r="K97" s="78"/>
      <c r="L97" s="24">
        <v>600</v>
      </c>
      <c r="M97" s="10"/>
      <c r="N97" s="54"/>
      <c r="O97" s="24">
        <v>1600</v>
      </c>
      <c r="P97" s="10"/>
      <c r="Q97" s="10"/>
      <c r="R97" s="10"/>
    </row>
    <row r="98" spans="1:18" ht="15.75" customHeight="1">
      <c r="A98" s="29">
        <v>7</v>
      </c>
      <c r="B98" s="10"/>
      <c r="C98" s="16"/>
      <c r="D98" s="16"/>
      <c r="E98" s="16"/>
      <c r="F98" s="16"/>
      <c r="G98" s="99"/>
      <c r="H98" s="16"/>
      <c r="I98" s="259"/>
      <c r="J98" s="64"/>
      <c r="K98" s="127"/>
      <c r="L98" s="259"/>
      <c r="M98" s="10"/>
      <c r="N98" s="30"/>
      <c r="O98" s="24"/>
      <c r="P98" s="10"/>
      <c r="Q98" s="10"/>
      <c r="R98" s="10"/>
    </row>
    <row r="99" spans="1:18" ht="15.75" customHeight="1">
      <c r="A99" s="29">
        <v>8</v>
      </c>
      <c r="B99" s="29"/>
      <c r="C99" s="29"/>
      <c r="D99" s="29"/>
      <c r="E99" s="29"/>
      <c r="F99" s="66"/>
      <c r="G99" s="77"/>
      <c r="H99" s="29"/>
      <c r="I99" s="90"/>
      <c r="J99" s="68"/>
      <c r="K99" s="79"/>
      <c r="L99" s="90"/>
      <c r="M99" s="29"/>
      <c r="N99" s="30"/>
      <c r="O99" s="90"/>
      <c r="P99" s="29"/>
      <c r="Q99" s="29"/>
      <c r="R99" s="10"/>
    </row>
    <row r="100" spans="1:18" ht="15.75" customHeight="1">
      <c r="A100" s="29">
        <v>9</v>
      </c>
      <c r="B100" s="29"/>
      <c r="C100" s="29"/>
      <c r="D100" s="29"/>
      <c r="E100" s="29"/>
      <c r="F100" s="66"/>
      <c r="G100" s="77"/>
      <c r="H100" s="29"/>
      <c r="I100" s="90"/>
      <c r="J100" s="68"/>
      <c r="K100" s="79"/>
      <c r="L100" s="90"/>
      <c r="M100" s="29"/>
      <c r="N100" s="30"/>
      <c r="O100" s="90"/>
      <c r="P100" s="29"/>
      <c r="Q100" s="29"/>
      <c r="R100" s="10"/>
    </row>
    <row r="101" spans="1:18" ht="15.75" customHeight="1">
      <c r="A101" s="29"/>
      <c r="B101" s="29"/>
      <c r="C101" s="29"/>
      <c r="D101" s="29"/>
      <c r="E101" s="29"/>
      <c r="F101" s="66"/>
      <c r="G101" s="77"/>
      <c r="H101" s="29"/>
      <c r="I101" s="90"/>
      <c r="J101" s="68"/>
      <c r="K101" s="79"/>
      <c r="L101" s="90"/>
      <c r="M101" s="29"/>
      <c r="N101" s="30"/>
      <c r="O101" s="90"/>
      <c r="P101" s="29"/>
      <c r="Q101" s="29"/>
      <c r="R101" s="146"/>
    </row>
    <row r="102" spans="1:18" ht="15.75" customHeight="1">
      <c r="A102" s="2"/>
      <c r="B102" s="3"/>
      <c r="C102" s="3">
        <f>SUM(C88:C101)</f>
        <v>3000</v>
      </c>
      <c r="D102" s="201">
        <f>SUM(D92:D101)</f>
        <v>0</v>
      </c>
      <c r="E102" s="202">
        <f t="shared" ref="E102:G102" si="15">SUM(E88:E101)</f>
        <v>0</v>
      </c>
      <c r="F102" s="5">
        <f t="shared" si="15"/>
        <v>0</v>
      </c>
      <c r="G102" s="245">
        <f t="shared" si="15"/>
        <v>0</v>
      </c>
      <c r="H102" s="3"/>
      <c r="I102" s="202">
        <f t="shared" ref="I102:K102" si="16">SUM(I88:I101)</f>
        <v>6000</v>
      </c>
      <c r="J102" s="204">
        <f t="shared" si="16"/>
        <v>4650</v>
      </c>
      <c r="K102" s="205">
        <f t="shared" si="16"/>
        <v>0</v>
      </c>
      <c r="L102" s="202">
        <f>SUM(L91:L101)</f>
        <v>2250</v>
      </c>
      <c r="M102" s="3">
        <f>SUM(M88:M101)</f>
        <v>0</v>
      </c>
      <c r="N102" s="3"/>
      <c r="O102" s="202">
        <f>SUM(O91:O101)</f>
        <v>16500</v>
      </c>
      <c r="P102" s="8">
        <f>SUM(P92:P101)</f>
        <v>10000</v>
      </c>
      <c r="Q102" s="206">
        <v>13900</v>
      </c>
      <c r="R102" s="207"/>
    </row>
    <row r="103" spans="1:18" ht="15.75" customHeight="1">
      <c r="A103" s="317" t="s">
        <v>620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9"/>
      <c r="P103" s="33"/>
      <c r="Q103" s="72"/>
      <c r="R103" s="73"/>
    </row>
    <row r="104" spans="1:18" ht="15.75" customHeight="1">
      <c r="A104" s="2" t="s">
        <v>1</v>
      </c>
      <c r="B104" s="3" t="s">
        <v>2</v>
      </c>
      <c r="C104" s="3" t="s">
        <v>3</v>
      </c>
      <c r="D104" s="3" t="s">
        <v>4</v>
      </c>
      <c r="E104" s="3" t="s">
        <v>108</v>
      </c>
      <c r="F104" s="4" t="s">
        <v>109</v>
      </c>
      <c r="G104" s="5" t="s">
        <v>5</v>
      </c>
      <c r="H104" s="6" t="s">
        <v>6</v>
      </c>
      <c r="I104" s="3" t="s">
        <v>7</v>
      </c>
      <c r="J104" s="3" t="s">
        <v>8</v>
      </c>
      <c r="K104" s="3" t="s">
        <v>8</v>
      </c>
      <c r="L104" s="3" t="s">
        <v>9</v>
      </c>
      <c r="M104" s="3" t="s">
        <v>10</v>
      </c>
      <c r="N104" s="3"/>
      <c r="O104" s="7" t="s">
        <v>11</v>
      </c>
      <c r="P104" s="8" t="s">
        <v>12</v>
      </c>
      <c r="Q104" s="40" t="s">
        <v>13</v>
      </c>
      <c r="R104" s="10" t="s">
        <v>14</v>
      </c>
    </row>
    <row r="105" spans="1:18" ht="15.75" customHeight="1">
      <c r="A105" s="10"/>
      <c r="B105" s="12">
        <v>13900</v>
      </c>
      <c r="C105" s="10"/>
      <c r="D105" s="10"/>
      <c r="E105" s="10"/>
      <c r="F105" s="10"/>
      <c r="G105" s="10"/>
      <c r="H105" s="10"/>
      <c r="I105" s="10"/>
      <c r="J105" s="14" t="s">
        <v>15</v>
      </c>
      <c r="K105" s="53"/>
      <c r="L105" s="10" t="s">
        <v>33</v>
      </c>
      <c r="M105" s="10"/>
      <c r="N105" s="320"/>
      <c r="O105" s="315"/>
      <c r="P105" s="315"/>
      <c r="Q105" s="315"/>
      <c r="R105" s="316"/>
    </row>
    <row r="106" spans="1:18" ht="15.75" customHeight="1">
      <c r="A106" s="10"/>
      <c r="B106" s="314" t="s">
        <v>451</v>
      </c>
      <c r="C106" s="315"/>
      <c r="D106" s="315"/>
      <c r="E106" s="315"/>
      <c r="F106" s="316"/>
      <c r="G106" s="10"/>
      <c r="H106" s="10"/>
      <c r="I106" s="10"/>
      <c r="J106" s="41"/>
      <c r="K106" s="10"/>
      <c r="L106" s="12"/>
      <c r="M106" s="12"/>
      <c r="N106" s="12"/>
      <c r="O106" s="10"/>
      <c r="P106" s="10"/>
      <c r="Q106" s="15"/>
      <c r="R106" s="10"/>
    </row>
    <row r="107" spans="1:18" ht="15.75" customHeight="1">
      <c r="A107" s="10"/>
      <c r="B107" s="70"/>
      <c r="C107" s="70"/>
      <c r="D107" s="70"/>
      <c r="E107" s="70"/>
      <c r="F107" s="70"/>
      <c r="G107" s="10"/>
      <c r="H107" s="10"/>
      <c r="I107" s="10"/>
      <c r="J107" s="41"/>
      <c r="K107" s="10"/>
      <c r="L107" s="12"/>
      <c r="M107" s="12"/>
      <c r="N107" s="12"/>
      <c r="O107" s="10"/>
      <c r="P107" s="10"/>
      <c r="Q107" s="15"/>
      <c r="R107" s="10"/>
    </row>
    <row r="108" spans="1:18" ht="15.75" customHeight="1">
      <c r="A108" s="10">
        <v>1</v>
      </c>
      <c r="B108" s="16" t="s">
        <v>614</v>
      </c>
      <c r="C108" s="10"/>
      <c r="D108" s="10"/>
      <c r="E108" s="10"/>
      <c r="F108" s="41"/>
      <c r="G108" s="13"/>
      <c r="H108" s="10"/>
      <c r="I108" s="10"/>
      <c r="J108" s="41">
        <v>1000</v>
      </c>
      <c r="K108" s="53"/>
      <c r="L108" s="10">
        <v>850</v>
      </c>
      <c r="M108" s="71"/>
      <c r="N108" s="71"/>
      <c r="O108" s="55">
        <v>1850</v>
      </c>
      <c r="P108" s="10">
        <v>22000</v>
      </c>
      <c r="Q108" s="15" t="s">
        <v>590</v>
      </c>
      <c r="R108" s="10"/>
    </row>
    <row r="109" spans="1:18" ht="15.75" customHeight="1">
      <c r="A109" s="16">
        <v>2</v>
      </c>
      <c r="B109" s="10" t="s">
        <v>586</v>
      </c>
      <c r="C109" s="10"/>
      <c r="D109" s="10"/>
      <c r="E109" s="10"/>
      <c r="F109" s="41"/>
      <c r="G109" s="13"/>
      <c r="H109" s="10"/>
      <c r="I109" s="10"/>
      <c r="J109" s="41">
        <v>1000</v>
      </c>
      <c r="K109" s="10"/>
      <c r="L109" s="10">
        <v>600</v>
      </c>
      <c r="M109" s="10"/>
      <c r="N109" s="121" t="s">
        <v>621</v>
      </c>
      <c r="O109" s="10">
        <v>1400</v>
      </c>
      <c r="P109" s="16"/>
      <c r="Q109" s="55"/>
      <c r="R109" s="16"/>
    </row>
    <row r="110" spans="1:18" ht="15.75" customHeight="1">
      <c r="A110" s="10">
        <v>3</v>
      </c>
      <c r="B110" s="29" t="s">
        <v>616</v>
      </c>
      <c r="C110" s="10">
        <v>1000</v>
      </c>
      <c r="D110" s="10"/>
      <c r="E110" s="10"/>
      <c r="F110" s="13"/>
      <c r="G110" s="10"/>
      <c r="H110" s="10"/>
      <c r="I110" s="29">
        <v>3000</v>
      </c>
      <c r="J110" s="68">
        <v>1000</v>
      </c>
      <c r="K110" s="29"/>
      <c r="L110" s="29">
        <v>600</v>
      </c>
      <c r="M110" s="29"/>
      <c r="N110" s="54" t="s">
        <v>622</v>
      </c>
      <c r="O110" s="10">
        <v>6000</v>
      </c>
      <c r="P110" s="10"/>
      <c r="Q110" s="15"/>
      <c r="R110" s="10"/>
    </row>
    <row r="111" spans="1:18" ht="15.75" customHeight="1">
      <c r="A111" s="10">
        <v>4</v>
      </c>
      <c r="B111" s="10" t="s">
        <v>549</v>
      </c>
      <c r="C111" s="29">
        <v>1000</v>
      </c>
      <c r="D111" s="29"/>
      <c r="E111" s="29"/>
      <c r="F111" s="66"/>
      <c r="G111" s="66"/>
      <c r="H111" s="29"/>
      <c r="I111" s="29">
        <v>3000</v>
      </c>
      <c r="J111" s="68">
        <v>1000</v>
      </c>
      <c r="K111" s="78"/>
      <c r="L111" s="29"/>
      <c r="M111" s="10"/>
      <c r="N111" s="54"/>
      <c r="O111" s="24">
        <v>5000</v>
      </c>
      <c r="P111" s="10"/>
      <c r="Q111" s="15"/>
      <c r="R111" s="10"/>
    </row>
    <row r="112" spans="1:18" ht="15.75" customHeight="1">
      <c r="A112" s="29">
        <v>5</v>
      </c>
      <c r="B112" s="10" t="s">
        <v>611</v>
      </c>
      <c r="C112" s="29">
        <v>1000</v>
      </c>
      <c r="D112" s="29"/>
      <c r="E112" s="29"/>
      <c r="F112" s="66"/>
      <c r="G112" s="66"/>
      <c r="H112" s="29"/>
      <c r="I112" s="29">
        <v>3000</v>
      </c>
      <c r="J112" s="68">
        <v>1000</v>
      </c>
      <c r="K112" s="78"/>
      <c r="L112" s="29">
        <v>600</v>
      </c>
      <c r="M112" s="29"/>
      <c r="N112" s="30"/>
      <c r="O112" s="90">
        <v>5600</v>
      </c>
      <c r="P112" s="10"/>
      <c r="Q112" s="15"/>
      <c r="R112" s="10"/>
    </row>
    <row r="113" spans="1:18" ht="15.75" customHeight="1">
      <c r="A113" s="29">
        <v>6</v>
      </c>
      <c r="B113" s="10" t="s">
        <v>623</v>
      </c>
      <c r="C113" s="29"/>
      <c r="D113" s="29"/>
      <c r="E113" s="29"/>
      <c r="F113" s="66"/>
      <c r="G113" s="66"/>
      <c r="H113" s="29"/>
      <c r="I113" s="29"/>
      <c r="J113" s="68">
        <v>1000</v>
      </c>
      <c r="K113" s="78"/>
      <c r="L113" s="29"/>
      <c r="M113" s="29"/>
      <c r="N113" s="30"/>
      <c r="O113" s="90">
        <v>1000</v>
      </c>
      <c r="P113" s="10"/>
      <c r="Q113" s="15"/>
      <c r="R113" s="10"/>
    </row>
    <row r="114" spans="1:18" ht="15.75" customHeight="1">
      <c r="A114" s="29">
        <v>7</v>
      </c>
      <c r="B114" s="10"/>
      <c r="C114" s="29"/>
      <c r="D114" s="29"/>
      <c r="E114" s="29"/>
      <c r="F114" s="66"/>
      <c r="G114" s="66"/>
      <c r="H114" s="29"/>
      <c r="I114" s="29"/>
      <c r="J114" s="68"/>
      <c r="K114" s="78"/>
      <c r="L114" s="29"/>
      <c r="M114" s="29"/>
      <c r="N114" s="30"/>
      <c r="O114" s="90"/>
      <c r="P114" s="10"/>
      <c r="Q114" s="15"/>
      <c r="R114" s="10"/>
    </row>
    <row r="115" spans="1:18" ht="15.75" customHeight="1">
      <c r="A115" s="31"/>
      <c r="B115" s="33"/>
      <c r="C115" s="48">
        <f>SUM(C109:C114)</f>
        <v>3000</v>
      </c>
      <c r="D115" s="48">
        <f t="shared" ref="D115:G115" si="17">SUM(D108:D114)</f>
        <v>0</v>
      </c>
      <c r="E115" s="33">
        <f t="shared" si="17"/>
        <v>0</v>
      </c>
      <c r="F115" s="34">
        <f t="shared" si="17"/>
        <v>0</v>
      </c>
      <c r="G115" s="34">
        <f t="shared" si="17"/>
        <v>0</v>
      </c>
      <c r="H115" s="33"/>
      <c r="I115" s="33">
        <f t="shared" ref="I115:L115" si="18">SUM(I108:I114)</f>
        <v>9000</v>
      </c>
      <c r="J115" s="35">
        <f t="shared" si="18"/>
        <v>6000</v>
      </c>
      <c r="K115" s="80">
        <f t="shared" si="18"/>
        <v>0</v>
      </c>
      <c r="L115" s="48">
        <f t="shared" si="18"/>
        <v>2650</v>
      </c>
      <c r="M115" s="33"/>
      <c r="N115" s="37"/>
      <c r="O115" s="48">
        <f>SUM(O107:O114)</f>
        <v>20850</v>
      </c>
      <c r="P115" s="33">
        <f>SUM(P108:P114)</f>
        <v>22000</v>
      </c>
      <c r="Q115" s="51">
        <v>12650</v>
      </c>
      <c r="R115" s="81"/>
    </row>
    <row r="116" spans="1:18" ht="15.75" customHeight="1">
      <c r="A116" s="29"/>
      <c r="B116" s="111"/>
      <c r="C116" s="29"/>
      <c r="D116" s="29"/>
      <c r="E116" s="74"/>
      <c r="F116" s="29"/>
      <c r="G116" s="74"/>
      <c r="H116" s="29"/>
      <c r="I116" s="29"/>
      <c r="J116" s="74"/>
      <c r="K116" s="14"/>
      <c r="L116" s="10"/>
      <c r="M116" s="30"/>
      <c r="N116" s="29"/>
      <c r="O116" s="29"/>
      <c r="P116" s="29"/>
      <c r="Q116" s="29"/>
      <c r="R116" s="67"/>
    </row>
    <row r="117" spans="1:18" ht="15.75" customHeight="1">
      <c r="A117" s="33"/>
      <c r="B117" s="33"/>
      <c r="C117" s="33"/>
      <c r="D117" s="33"/>
      <c r="E117" s="33"/>
      <c r="F117" s="33"/>
      <c r="G117" s="34"/>
      <c r="H117" s="33"/>
      <c r="I117" s="33"/>
      <c r="J117" s="100"/>
      <c r="K117" s="100"/>
      <c r="L117" s="33"/>
      <c r="M117" s="33"/>
      <c r="N117" s="33"/>
      <c r="O117" s="33"/>
      <c r="P117" s="33"/>
      <c r="Q117" s="51"/>
      <c r="R117" s="10"/>
    </row>
    <row r="118" spans="1:18" ht="15.75" customHeight="1">
      <c r="A118" s="317" t="s">
        <v>624</v>
      </c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18"/>
      <c r="N118" s="318"/>
      <c r="O118" s="319"/>
      <c r="P118" s="33"/>
      <c r="Q118" s="91"/>
    </row>
    <row r="119" spans="1:18" ht="15.75" customHeight="1">
      <c r="A119" s="2" t="s">
        <v>1</v>
      </c>
      <c r="B119" s="3" t="s">
        <v>2</v>
      </c>
      <c r="C119" s="3" t="s">
        <v>3</v>
      </c>
      <c r="D119" s="3" t="s">
        <v>4</v>
      </c>
      <c r="E119" s="3" t="s">
        <v>108</v>
      </c>
      <c r="F119" s="4" t="s">
        <v>109</v>
      </c>
      <c r="G119" s="5" t="s">
        <v>5</v>
      </c>
      <c r="H119" s="6" t="s">
        <v>6</v>
      </c>
      <c r="I119" s="3" t="s">
        <v>7</v>
      </c>
      <c r="J119" s="3" t="s">
        <v>8</v>
      </c>
      <c r="K119" s="3" t="s">
        <v>8</v>
      </c>
      <c r="L119" s="3" t="s">
        <v>9</v>
      </c>
      <c r="M119" s="3" t="s">
        <v>10</v>
      </c>
      <c r="N119" s="3"/>
      <c r="O119" s="7" t="s">
        <v>11</v>
      </c>
      <c r="P119" s="8" t="s">
        <v>12</v>
      </c>
      <c r="Q119" s="9" t="s">
        <v>13</v>
      </c>
    </row>
    <row r="120" spans="1:18" ht="15.75" customHeight="1">
      <c r="A120" s="10"/>
      <c r="B120" s="12">
        <v>12650</v>
      </c>
      <c r="C120" s="10"/>
      <c r="D120" s="10"/>
      <c r="E120" s="10"/>
      <c r="F120" s="10"/>
      <c r="G120" s="10"/>
      <c r="H120" s="10"/>
      <c r="I120" s="10"/>
      <c r="J120" s="14" t="s">
        <v>15</v>
      </c>
      <c r="K120" s="10"/>
      <c r="L120" s="10" t="s">
        <v>33</v>
      </c>
      <c r="M120" s="10"/>
      <c r="N120" s="10"/>
      <c r="O120" s="10"/>
      <c r="P120" s="10"/>
      <c r="Q120" s="15"/>
      <c r="R120" s="10"/>
    </row>
    <row r="121" spans="1:18" ht="15.75" customHeight="1">
      <c r="A121" s="10"/>
      <c r="B121" s="314" t="s">
        <v>65</v>
      </c>
      <c r="C121" s="315"/>
      <c r="D121" s="315"/>
      <c r="E121" s="315"/>
      <c r="F121" s="316"/>
      <c r="G121" s="10"/>
      <c r="H121" s="10"/>
      <c r="I121" s="10"/>
      <c r="J121" s="41"/>
      <c r="K121" s="10"/>
      <c r="L121" s="10"/>
      <c r="M121" s="10"/>
      <c r="N121" s="10"/>
      <c r="O121" s="10"/>
      <c r="P121" s="10"/>
      <c r="Q121" s="15"/>
      <c r="R121" s="10"/>
    </row>
    <row r="122" spans="1:18" ht="15.75" customHeight="1">
      <c r="A122" s="29"/>
      <c r="B122" s="70"/>
      <c r="C122" s="70"/>
      <c r="D122" s="70"/>
      <c r="E122" s="70"/>
      <c r="F122" s="70"/>
      <c r="G122" s="10"/>
      <c r="H122" s="10"/>
      <c r="I122" s="10"/>
      <c r="J122" s="41"/>
      <c r="K122" s="10"/>
      <c r="L122" s="10"/>
      <c r="M122" s="10"/>
      <c r="N122" s="10"/>
      <c r="O122" s="10"/>
      <c r="P122" s="10">
        <v>10000</v>
      </c>
      <c r="Q122" s="15" t="s">
        <v>625</v>
      </c>
      <c r="R122" s="10"/>
    </row>
    <row r="123" spans="1:18" ht="15.75" customHeight="1">
      <c r="A123" s="29">
        <v>1</v>
      </c>
      <c r="B123" s="10" t="s">
        <v>626</v>
      </c>
      <c r="C123" s="16"/>
      <c r="D123" s="16"/>
      <c r="E123" s="16"/>
      <c r="F123" s="98"/>
      <c r="G123" s="99"/>
      <c r="H123" s="16"/>
      <c r="I123" s="16"/>
      <c r="J123" s="64">
        <v>1000</v>
      </c>
      <c r="K123" s="127"/>
      <c r="L123" s="16">
        <v>600</v>
      </c>
      <c r="M123" s="16"/>
      <c r="N123" s="124" t="s">
        <v>49</v>
      </c>
      <c r="O123" s="16">
        <v>1600</v>
      </c>
      <c r="P123" s="16"/>
      <c r="Q123" s="55"/>
      <c r="R123" s="10"/>
    </row>
    <row r="124" spans="1:18" ht="15.75" customHeight="1">
      <c r="A124" s="29">
        <v>2</v>
      </c>
      <c r="B124" s="97" t="s">
        <v>586</v>
      </c>
      <c r="C124" s="90"/>
      <c r="D124" s="29"/>
      <c r="E124" s="29"/>
      <c r="F124" s="66"/>
      <c r="G124" s="66"/>
      <c r="H124" s="29"/>
      <c r="I124" s="29"/>
      <c r="J124" s="64">
        <v>1000</v>
      </c>
      <c r="K124" s="127"/>
      <c r="L124" s="10">
        <v>600</v>
      </c>
      <c r="M124" s="10"/>
      <c r="N124" s="54" t="s">
        <v>627</v>
      </c>
      <c r="O124" s="24">
        <v>0</v>
      </c>
      <c r="P124" s="15"/>
      <c r="Q124" s="15"/>
      <c r="R124" s="10"/>
    </row>
    <row r="125" spans="1:18" ht="15.75" customHeight="1">
      <c r="A125" s="29">
        <v>3</v>
      </c>
      <c r="B125" s="29" t="s">
        <v>607</v>
      </c>
      <c r="C125" s="29"/>
      <c r="D125" s="29"/>
      <c r="E125" s="29"/>
      <c r="F125" s="66"/>
      <c r="G125" s="66"/>
      <c r="H125" s="29"/>
      <c r="I125" s="29"/>
      <c r="J125" s="68">
        <v>650</v>
      </c>
      <c r="K125" s="29"/>
      <c r="L125" s="29"/>
      <c r="M125" s="29"/>
      <c r="N125" s="30" t="s">
        <v>628</v>
      </c>
      <c r="O125" s="29">
        <v>400</v>
      </c>
      <c r="P125" s="29"/>
      <c r="Q125" s="63"/>
      <c r="R125" s="10"/>
    </row>
    <row r="126" spans="1:18" ht="15.75" customHeight="1">
      <c r="A126" s="29">
        <v>4</v>
      </c>
      <c r="B126" s="29" t="s">
        <v>629</v>
      </c>
      <c r="C126" s="29">
        <v>1000</v>
      </c>
      <c r="D126" s="29"/>
      <c r="E126" s="29"/>
      <c r="F126" s="29"/>
      <c r="G126" s="66"/>
      <c r="H126" s="29"/>
      <c r="I126" s="29"/>
      <c r="J126" s="68"/>
      <c r="K126" s="29"/>
      <c r="L126" s="29"/>
      <c r="M126" s="10"/>
      <c r="N126" s="54"/>
      <c r="O126" s="10">
        <v>1000</v>
      </c>
      <c r="P126" s="29"/>
      <c r="Q126" s="63"/>
      <c r="R126" s="10"/>
    </row>
    <row r="127" spans="1:18" ht="15.75" customHeight="1">
      <c r="A127" s="29">
        <v>5</v>
      </c>
      <c r="B127" s="29" t="s">
        <v>611</v>
      </c>
      <c r="C127" s="29"/>
      <c r="D127" s="29"/>
      <c r="E127" s="29"/>
      <c r="F127" s="29"/>
      <c r="G127" s="66"/>
      <c r="H127" s="29"/>
      <c r="I127" s="29"/>
      <c r="J127" s="68"/>
      <c r="K127" s="29"/>
      <c r="L127" s="29"/>
      <c r="M127" s="29"/>
      <c r="N127" s="30"/>
      <c r="O127" s="29">
        <v>0</v>
      </c>
      <c r="P127" s="29"/>
      <c r="Q127" s="63"/>
      <c r="R127" s="10"/>
    </row>
    <row r="128" spans="1:18" ht="15.75" customHeight="1">
      <c r="A128" s="29">
        <v>6</v>
      </c>
      <c r="B128" s="29" t="s">
        <v>549</v>
      </c>
      <c r="C128" s="29"/>
      <c r="D128" s="29"/>
      <c r="E128" s="29"/>
      <c r="F128" s="29"/>
      <c r="G128" s="66"/>
      <c r="H128" s="29"/>
      <c r="I128" s="29"/>
      <c r="J128" s="68">
        <v>1000</v>
      </c>
      <c r="K128" s="29"/>
      <c r="L128" s="29"/>
      <c r="M128" s="29"/>
      <c r="N128" s="30"/>
      <c r="O128" s="29">
        <v>1000</v>
      </c>
      <c r="P128" s="29"/>
      <c r="Q128" s="63"/>
      <c r="R128" s="10"/>
    </row>
    <row r="129" spans="1:18" ht="15.75" customHeight="1">
      <c r="A129" s="29">
        <v>7</v>
      </c>
      <c r="B129" s="29" t="s">
        <v>614</v>
      </c>
      <c r="C129" s="29"/>
      <c r="D129" s="29"/>
      <c r="E129" s="29"/>
      <c r="F129" s="29"/>
      <c r="G129" s="66"/>
      <c r="H129" s="29"/>
      <c r="I129" s="29"/>
      <c r="J129" s="68">
        <v>1000</v>
      </c>
      <c r="K129" s="29"/>
      <c r="L129" s="29">
        <v>850</v>
      </c>
      <c r="M129" s="29"/>
      <c r="N129" s="30"/>
      <c r="O129" s="29">
        <v>1850</v>
      </c>
      <c r="P129" s="29"/>
      <c r="Q129" s="63"/>
      <c r="R129" s="10"/>
    </row>
    <row r="130" spans="1:18" ht="15.75" customHeight="1">
      <c r="A130" s="29">
        <v>8</v>
      </c>
      <c r="B130" s="29"/>
      <c r="C130" s="29"/>
      <c r="D130" s="29"/>
      <c r="E130" s="29"/>
      <c r="F130" s="29"/>
      <c r="G130" s="66"/>
      <c r="H130" s="29"/>
      <c r="I130" s="29"/>
      <c r="J130" s="68"/>
      <c r="K130" s="29"/>
      <c r="L130" s="29"/>
      <c r="M130" s="29"/>
      <c r="N130" s="30"/>
      <c r="O130" s="29"/>
      <c r="P130" s="29"/>
      <c r="Q130" s="63"/>
      <c r="R130" s="10"/>
    </row>
    <row r="131" spans="1:18" ht="15.75" customHeight="1">
      <c r="A131" s="29"/>
      <c r="B131" s="104"/>
      <c r="C131" s="106"/>
      <c r="D131" s="104"/>
      <c r="E131" s="106"/>
      <c r="F131" s="208"/>
      <c r="G131" s="77"/>
      <c r="H131" s="29"/>
      <c r="I131" s="29"/>
      <c r="J131" s="68"/>
      <c r="K131" s="79"/>
      <c r="L131" s="29"/>
      <c r="M131" s="29"/>
      <c r="N131" s="30"/>
      <c r="O131" s="29"/>
      <c r="P131" s="29"/>
      <c r="Q131" s="63"/>
      <c r="R131" s="10"/>
    </row>
    <row r="132" spans="1:18" ht="15.75" customHeight="1">
      <c r="A132" s="29"/>
      <c r="B132" s="29"/>
      <c r="C132" s="90"/>
      <c r="D132" s="29"/>
      <c r="E132" s="29"/>
      <c r="F132" s="109"/>
      <c r="G132" s="77"/>
      <c r="H132" s="29"/>
      <c r="I132" s="29"/>
      <c r="J132" s="68"/>
      <c r="K132" s="79"/>
      <c r="L132" s="29"/>
      <c r="M132" s="29"/>
      <c r="N132" s="29"/>
      <c r="O132" s="29"/>
      <c r="P132" s="10"/>
      <c r="Q132" s="10"/>
      <c r="R132" s="10"/>
    </row>
    <row r="133" spans="1:18" ht="15.75" customHeight="1">
      <c r="A133" s="31"/>
      <c r="B133" s="33"/>
      <c r="C133" s="33">
        <f t="shared" ref="C133:G133" si="19">SUM(C123:C132)</f>
        <v>1000</v>
      </c>
      <c r="D133" s="33">
        <f t="shared" si="19"/>
        <v>0</v>
      </c>
      <c r="E133" s="33">
        <f t="shared" si="19"/>
        <v>0</v>
      </c>
      <c r="F133" s="34">
        <f t="shared" si="19"/>
        <v>0</v>
      </c>
      <c r="G133" s="49">
        <f t="shared" si="19"/>
        <v>0</v>
      </c>
      <c r="H133" s="33"/>
      <c r="I133" s="33">
        <f t="shared" ref="I133:J133" si="20">SUM(I123:I132)</f>
        <v>0</v>
      </c>
      <c r="J133" s="35">
        <f t="shared" si="20"/>
        <v>4650</v>
      </c>
      <c r="K133" s="36">
        <v>0</v>
      </c>
      <c r="L133" s="33">
        <f t="shared" ref="L133:M133" si="21">SUM(L123:L132)</f>
        <v>2050</v>
      </c>
      <c r="M133" s="33">
        <f t="shared" si="21"/>
        <v>0</v>
      </c>
      <c r="N133" s="33"/>
      <c r="O133" s="33">
        <f>SUM(O122:O132)</f>
        <v>5850</v>
      </c>
      <c r="P133" s="33">
        <v>10000</v>
      </c>
      <c r="Q133" s="51">
        <v>8450</v>
      </c>
      <c r="R133" s="10"/>
    </row>
    <row r="134" spans="1:18" ht="15.75" customHeight="1">
      <c r="A134" s="317" t="s">
        <v>630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9"/>
      <c r="P134" s="10"/>
      <c r="Q134" s="10"/>
      <c r="R134" s="10"/>
    </row>
    <row r="135" spans="1:18" ht="15.75" customHeight="1">
      <c r="A135" s="2" t="s">
        <v>1</v>
      </c>
      <c r="B135" s="3" t="s">
        <v>2</v>
      </c>
      <c r="C135" s="3" t="s">
        <v>3</v>
      </c>
      <c r="D135" s="3" t="s">
        <v>52</v>
      </c>
      <c r="E135" s="3" t="s">
        <v>108</v>
      </c>
      <c r="F135" s="4" t="s">
        <v>109</v>
      </c>
      <c r="G135" s="93" t="s">
        <v>5</v>
      </c>
      <c r="H135" s="94" t="s">
        <v>6</v>
      </c>
      <c r="I135" s="3" t="s">
        <v>7</v>
      </c>
      <c r="J135" s="3" t="s">
        <v>8</v>
      </c>
      <c r="K135" s="3" t="s">
        <v>8</v>
      </c>
      <c r="L135" s="3" t="s">
        <v>9</v>
      </c>
      <c r="M135" s="3" t="s">
        <v>10</v>
      </c>
      <c r="N135" s="3"/>
      <c r="O135" s="95" t="s">
        <v>11</v>
      </c>
      <c r="P135" s="8" t="s">
        <v>12</v>
      </c>
      <c r="Q135" s="9" t="s">
        <v>13</v>
      </c>
      <c r="R135" s="10"/>
    </row>
    <row r="136" spans="1:18" ht="15.75" customHeight="1">
      <c r="A136" s="10"/>
      <c r="B136" s="12">
        <v>8450</v>
      </c>
      <c r="C136" s="10"/>
      <c r="D136" s="10"/>
      <c r="E136" s="10"/>
      <c r="F136" s="10"/>
      <c r="G136" s="10"/>
      <c r="H136" s="10"/>
      <c r="I136" s="10"/>
      <c r="J136" s="14" t="s">
        <v>15</v>
      </c>
      <c r="K136" s="96"/>
      <c r="L136" s="10" t="s">
        <v>53</v>
      </c>
      <c r="M136" s="10"/>
      <c r="N136" s="10"/>
      <c r="O136" s="10"/>
      <c r="P136" s="10"/>
      <c r="Q136" s="15"/>
      <c r="R136" s="10"/>
    </row>
    <row r="137" spans="1:18" ht="15.75" customHeight="1">
      <c r="A137" s="10"/>
      <c r="B137" s="314" t="s">
        <v>65</v>
      </c>
      <c r="C137" s="315"/>
      <c r="D137" s="315"/>
      <c r="E137" s="315"/>
      <c r="F137" s="316"/>
      <c r="G137" s="10"/>
      <c r="H137" s="10"/>
      <c r="I137" s="10"/>
      <c r="J137" s="19"/>
      <c r="K137" s="41"/>
      <c r="L137" s="12"/>
      <c r="M137" s="12"/>
      <c r="N137" s="12"/>
      <c r="O137" s="10"/>
      <c r="P137" s="10"/>
      <c r="Q137" s="15"/>
      <c r="R137" s="10"/>
    </row>
    <row r="138" spans="1:18" ht="15.75" customHeight="1">
      <c r="A138" s="10">
        <v>1</v>
      </c>
      <c r="B138" s="29" t="s">
        <v>616</v>
      </c>
      <c r="C138" s="10">
        <v>1000</v>
      </c>
      <c r="D138" s="10"/>
      <c r="E138" s="10"/>
      <c r="F138" s="10"/>
      <c r="G138" s="13"/>
      <c r="H138" s="10"/>
      <c r="I138" s="10">
        <v>3000</v>
      </c>
      <c r="J138" s="41">
        <v>1000</v>
      </c>
      <c r="K138" s="41"/>
      <c r="L138" s="10"/>
      <c r="M138" s="10">
        <v>600</v>
      </c>
      <c r="N138" s="54"/>
      <c r="O138" s="10">
        <v>5600</v>
      </c>
      <c r="P138" s="10" t="s">
        <v>631</v>
      </c>
      <c r="Q138" s="15"/>
      <c r="R138" s="10"/>
    </row>
    <row r="139" spans="1:18" ht="15.75" customHeight="1">
      <c r="A139" s="16">
        <v>2</v>
      </c>
      <c r="B139" s="29" t="s">
        <v>586</v>
      </c>
      <c r="C139" s="90"/>
      <c r="D139" s="29"/>
      <c r="E139" s="29"/>
      <c r="F139" s="66"/>
      <c r="G139" s="77"/>
      <c r="H139" s="29"/>
      <c r="I139" s="29"/>
      <c r="J139" s="68">
        <v>1000</v>
      </c>
      <c r="K139" s="29"/>
      <c r="L139" s="29"/>
      <c r="M139" s="29">
        <v>600</v>
      </c>
      <c r="N139" s="30" t="s">
        <v>632</v>
      </c>
      <c r="O139" s="29">
        <v>3200</v>
      </c>
      <c r="P139" s="16" t="s">
        <v>633</v>
      </c>
      <c r="Q139" s="16"/>
      <c r="R139" s="10"/>
    </row>
    <row r="140" spans="1:18" ht="15.75" customHeight="1">
      <c r="A140" s="29">
        <v>3</v>
      </c>
      <c r="B140" s="16" t="s">
        <v>634</v>
      </c>
      <c r="C140" s="90">
        <v>2000</v>
      </c>
      <c r="D140" s="29"/>
      <c r="E140" s="29"/>
      <c r="F140" s="66"/>
      <c r="G140" s="77"/>
      <c r="H140" s="29"/>
      <c r="I140" s="29">
        <v>3000</v>
      </c>
      <c r="J140" s="68">
        <v>1000</v>
      </c>
      <c r="K140" s="29"/>
      <c r="L140" s="29">
        <v>250</v>
      </c>
      <c r="M140" s="29"/>
      <c r="N140" s="30"/>
      <c r="O140" s="29">
        <v>6250</v>
      </c>
      <c r="P140" s="16"/>
      <c r="Q140" s="16"/>
      <c r="R140" s="10"/>
    </row>
    <row r="141" spans="1:18" ht="15.75" customHeight="1">
      <c r="A141" s="29">
        <v>4</v>
      </c>
      <c r="B141" s="16" t="s">
        <v>611</v>
      </c>
      <c r="C141" s="90">
        <v>1000</v>
      </c>
      <c r="D141" s="29"/>
      <c r="E141" s="29"/>
      <c r="F141" s="66"/>
      <c r="G141" s="77"/>
      <c r="H141" s="29"/>
      <c r="I141" s="29">
        <v>3000</v>
      </c>
      <c r="J141" s="68"/>
      <c r="K141" s="29"/>
      <c r="L141" s="29">
        <v>600</v>
      </c>
      <c r="M141" s="29"/>
      <c r="N141" s="30"/>
      <c r="O141" s="29">
        <v>4600</v>
      </c>
      <c r="P141" s="16"/>
      <c r="Q141" s="16"/>
      <c r="R141" s="10"/>
    </row>
    <row r="142" spans="1:18" ht="15.75" customHeight="1">
      <c r="A142" s="29">
        <v>5</v>
      </c>
      <c r="B142" s="16" t="s">
        <v>549</v>
      </c>
      <c r="C142" s="29"/>
      <c r="D142" s="29"/>
      <c r="E142" s="29"/>
      <c r="F142" s="29"/>
      <c r="G142" s="77"/>
      <c r="H142" s="29"/>
      <c r="I142" s="29"/>
      <c r="J142" s="68">
        <v>1000</v>
      </c>
      <c r="K142" s="29"/>
      <c r="L142" s="29"/>
      <c r="M142" s="10"/>
      <c r="N142" s="54"/>
      <c r="O142" s="10">
        <v>1000</v>
      </c>
      <c r="P142" s="16"/>
      <c r="Q142" s="16"/>
      <c r="R142" s="29"/>
    </row>
    <row r="143" spans="1:18" ht="15.75" customHeight="1">
      <c r="A143" s="29">
        <v>6</v>
      </c>
      <c r="B143" s="10" t="s">
        <v>614</v>
      </c>
      <c r="C143" s="29"/>
      <c r="D143" s="29"/>
      <c r="E143" s="29"/>
      <c r="F143" s="66"/>
      <c r="G143" s="77"/>
      <c r="H143" s="29"/>
      <c r="I143" s="29"/>
      <c r="J143" s="68">
        <v>1000</v>
      </c>
      <c r="K143" s="29"/>
      <c r="L143" s="29">
        <v>850</v>
      </c>
      <c r="M143" s="29"/>
      <c r="N143" s="30"/>
      <c r="O143" s="29">
        <v>1850</v>
      </c>
      <c r="P143" s="10"/>
      <c r="Q143" s="10"/>
      <c r="R143" s="29"/>
    </row>
    <row r="144" spans="1:18" ht="15.75" customHeight="1">
      <c r="A144" s="29">
        <v>7</v>
      </c>
      <c r="B144" s="29" t="s">
        <v>623</v>
      </c>
      <c r="C144" s="97"/>
      <c r="D144" s="97"/>
      <c r="E144" s="97"/>
      <c r="F144" s="97"/>
      <c r="G144" s="128"/>
      <c r="H144" s="97"/>
      <c r="I144" s="97"/>
      <c r="J144" s="129">
        <v>1000</v>
      </c>
      <c r="K144" s="160"/>
      <c r="L144" s="97"/>
      <c r="M144" s="29"/>
      <c r="N144" s="30"/>
      <c r="O144" s="90">
        <v>1000</v>
      </c>
      <c r="P144" s="29"/>
      <c r="Q144" s="29"/>
      <c r="R144" s="29"/>
    </row>
    <row r="145" spans="1:32" ht="15.75" customHeight="1">
      <c r="A145" s="97">
        <v>8</v>
      </c>
      <c r="B145" s="97"/>
      <c r="C145" s="97"/>
      <c r="D145" s="97"/>
      <c r="E145" s="97"/>
      <c r="F145" s="97"/>
      <c r="G145" s="128"/>
      <c r="H145" s="97"/>
      <c r="I145" s="97"/>
      <c r="J145" s="129"/>
      <c r="K145" s="160"/>
      <c r="L145" s="97"/>
      <c r="M145" s="97"/>
      <c r="N145" s="124"/>
      <c r="O145" s="161"/>
      <c r="P145" s="97"/>
      <c r="Q145" s="97"/>
      <c r="R145" s="97"/>
    </row>
    <row r="146" spans="1:32" ht="15.75" customHeight="1">
      <c r="A146" s="29"/>
      <c r="B146" s="29"/>
      <c r="C146" s="29"/>
      <c r="D146" s="29"/>
      <c r="E146" s="29"/>
      <c r="F146" s="29"/>
      <c r="G146" s="66"/>
      <c r="H146" s="29"/>
      <c r="I146" s="29"/>
      <c r="J146" s="68"/>
      <c r="K146" s="79"/>
      <c r="L146" s="29"/>
      <c r="M146" s="29"/>
      <c r="N146" s="30"/>
      <c r="O146" s="29"/>
      <c r="P146" s="29"/>
      <c r="Q146" s="29"/>
      <c r="R146" s="29"/>
    </row>
    <row r="147" spans="1:32" ht="15.75" customHeight="1">
      <c r="A147" s="31"/>
      <c r="B147" s="32"/>
      <c r="C147" s="33">
        <f t="shared" ref="C147:E147" si="22">SUM(C138:C146)</f>
        <v>4000</v>
      </c>
      <c r="D147" s="33">
        <f t="shared" si="22"/>
        <v>0</v>
      </c>
      <c r="E147" s="33">
        <f t="shared" si="22"/>
        <v>0</v>
      </c>
      <c r="F147" s="33"/>
      <c r="G147" s="34">
        <f>SUM(G138:G146)</f>
        <v>0</v>
      </c>
      <c r="H147" s="33"/>
      <c r="I147" s="33">
        <f t="shared" ref="I147:J147" si="23">SUM(I138:I146)</f>
        <v>9000</v>
      </c>
      <c r="J147" s="35">
        <f t="shared" si="23"/>
        <v>6000</v>
      </c>
      <c r="K147" s="36"/>
      <c r="L147" s="33">
        <f>SUM(L138:L146)</f>
        <v>1700</v>
      </c>
      <c r="M147" s="37">
        <f>SUM(M140:M146)</f>
        <v>0</v>
      </c>
      <c r="N147" s="33"/>
      <c r="O147" s="33">
        <f>SUM(O137:O146)</f>
        <v>23500</v>
      </c>
      <c r="P147" s="38">
        <v>28030</v>
      </c>
      <c r="Q147" s="39">
        <v>3920</v>
      </c>
      <c r="R147" s="29"/>
    </row>
    <row r="148" spans="1:32" ht="15.75" customHeight="1">
      <c r="A148" s="317" t="s">
        <v>635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9"/>
      <c r="P148" s="29"/>
      <c r="Q148" s="63"/>
      <c r="R148" s="29"/>
    </row>
    <row r="149" spans="1:32" ht="15.75" customHeight="1">
      <c r="A149" s="2" t="s">
        <v>1</v>
      </c>
      <c r="B149" s="3" t="s">
        <v>2</v>
      </c>
      <c r="C149" s="3" t="s">
        <v>3</v>
      </c>
      <c r="D149" s="3" t="s">
        <v>4</v>
      </c>
      <c r="E149" s="3" t="s">
        <v>108</v>
      </c>
      <c r="F149" s="4" t="s">
        <v>109</v>
      </c>
      <c r="G149" s="93" t="s">
        <v>5</v>
      </c>
      <c r="H149" s="94" t="s">
        <v>6</v>
      </c>
      <c r="I149" s="3" t="s">
        <v>7</v>
      </c>
      <c r="J149" s="3" t="s">
        <v>8</v>
      </c>
      <c r="K149" s="3" t="s">
        <v>8</v>
      </c>
      <c r="L149" s="3" t="s">
        <v>9</v>
      </c>
      <c r="M149" s="3" t="s">
        <v>10</v>
      </c>
      <c r="N149" s="3"/>
      <c r="O149" s="95" t="s">
        <v>11</v>
      </c>
      <c r="P149" s="8" t="s">
        <v>12</v>
      </c>
      <c r="Q149" s="9" t="s">
        <v>13</v>
      </c>
      <c r="R149" s="29"/>
    </row>
    <row r="150" spans="1:32" ht="15.75" customHeight="1">
      <c r="A150" s="10"/>
      <c r="B150" s="12">
        <v>3920</v>
      </c>
      <c r="C150" s="10"/>
      <c r="D150" s="10"/>
      <c r="E150" s="10"/>
      <c r="F150" s="10"/>
      <c r="G150" s="10"/>
      <c r="H150" s="10"/>
      <c r="I150" s="10"/>
      <c r="J150" s="14" t="s">
        <v>15</v>
      </c>
      <c r="K150" s="10"/>
      <c r="L150" s="10" t="s">
        <v>72</v>
      </c>
      <c r="M150" s="10"/>
      <c r="N150" s="10"/>
      <c r="O150" s="10"/>
      <c r="P150" s="10"/>
      <c r="Q150" s="15"/>
      <c r="R150" s="10"/>
    </row>
    <row r="151" spans="1:32" ht="15.75" customHeight="1">
      <c r="A151" s="10"/>
      <c r="B151" s="314" t="s">
        <v>65</v>
      </c>
      <c r="C151" s="315"/>
      <c r="D151" s="315"/>
      <c r="E151" s="315"/>
      <c r="F151" s="316"/>
      <c r="G151" s="10"/>
      <c r="H151" s="10"/>
      <c r="I151" s="10"/>
      <c r="J151" s="53"/>
      <c r="K151" s="10"/>
      <c r="L151" s="10"/>
      <c r="M151" s="10"/>
      <c r="N151" s="10"/>
      <c r="O151" s="10"/>
      <c r="P151" s="10"/>
      <c r="Q151" s="10"/>
      <c r="R151" s="10"/>
    </row>
    <row r="152" spans="1:32" ht="15.75" customHeight="1">
      <c r="A152" s="16">
        <v>1</v>
      </c>
      <c r="B152" s="16" t="s">
        <v>616</v>
      </c>
      <c r="C152" s="16"/>
      <c r="D152" s="16"/>
      <c r="E152" s="16"/>
      <c r="F152" s="98"/>
      <c r="G152" s="99">
        <v>1000</v>
      </c>
      <c r="H152" s="16"/>
      <c r="I152" s="16">
        <v>3000</v>
      </c>
      <c r="J152" s="41">
        <v>1000</v>
      </c>
      <c r="K152" s="41"/>
      <c r="L152" s="10">
        <v>600</v>
      </c>
      <c r="M152" s="10"/>
      <c r="N152" s="54"/>
      <c r="O152" s="10">
        <v>5600</v>
      </c>
      <c r="P152" s="10"/>
      <c r="Q152" s="16"/>
      <c r="R152" s="10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>
      <c r="A153" s="10">
        <v>2</v>
      </c>
      <c r="B153" s="10" t="s">
        <v>607</v>
      </c>
      <c r="C153" s="29"/>
      <c r="D153" s="10"/>
      <c r="E153" s="10"/>
      <c r="F153" s="13"/>
      <c r="G153" s="75"/>
      <c r="H153" s="10"/>
      <c r="I153" s="10"/>
      <c r="J153" s="41">
        <v>650</v>
      </c>
      <c r="K153" s="10"/>
      <c r="L153" s="10"/>
      <c r="M153" s="10"/>
      <c r="N153" s="54"/>
      <c r="O153" s="10">
        <v>650</v>
      </c>
      <c r="P153" s="16"/>
      <c r="Q153" s="10"/>
      <c r="R153" s="29"/>
    </row>
    <row r="154" spans="1:32" ht="15.75" customHeight="1">
      <c r="A154" s="29">
        <v>3</v>
      </c>
      <c r="B154" s="29" t="s">
        <v>623</v>
      </c>
      <c r="C154" s="29"/>
      <c r="D154" s="29"/>
      <c r="E154" s="29"/>
      <c r="F154" s="29"/>
      <c r="G154" s="66"/>
      <c r="H154" s="29"/>
      <c r="I154" s="29"/>
      <c r="J154" s="68">
        <v>1000</v>
      </c>
      <c r="K154" s="29"/>
      <c r="L154" s="29"/>
      <c r="M154" s="10"/>
      <c r="N154" s="54"/>
      <c r="O154" s="10">
        <v>1000</v>
      </c>
      <c r="P154" s="10"/>
      <c r="Q154" s="30"/>
      <c r="R154" s="29"/>
    </row>
    <row r="155" spans="1:32" ht="15.75" customHeight="1">
      <c r="A155" s="29">
        <v>4</v>
      </c>
      <c r="B155" s="29" t="s">
        <v>636</v>
      </c>
      <c r="C155" s="29"/>
      <c r="D155" s="29"/>
      <c r="E155" s="29"/>
      <c r="F155" s="66"/>
      <c r="G155" s="66">
        <v>650</v>
      </c>
      <c r="H155" s="29"/>
      <c r="I155" s="29"/>
      <c r="J155" s="68"/>
      <c r="K155" s="29"/>
      <c r="L155" s="29"/>
      <c r="M155" s="29"/>
      <c r="N155" s="30"/>
      <c r="O155" s="29">
        <v>650</v>
      </c>
      <c r="P155" s="29"/>
      <c r="Q155" s="262"/>
      <c r="R155" s="29"/>
    </row>
    <row r="156" spans="1:32" ht="15.75" customHeight="1">
      <c r="A156" s="29">
        <v>5</v>
      </c>
      <c r="B156" s="29" t="s">
        <v>614</v>
      </c>
      <c r="C156" s="90"/>
      <c r="D156" s="29"/>
      <c r="E156" s="29"/>
      <c r="F156" s="66"/>
      <c r="G156" s="77"/>
      <c r="H156" s="29"/>
      <c r="I156" s="29"/>
      <c r="J156" s="68">
        <v>1000</v>
      </c>
      <c r="K156" s="29"/>
      <c r="L156" s="29">
        <v>850</v>
      </c>
      <c r="M156" s="29"/>
      <c r="N156" s="30"/>
      <c r="O156" s="29">
        <v>1850</v>
      </c>
      <c r="P156" s="29"/>
      <c r="Q156" s="30"/>
      <c r="R156" s="29"/>
    </row>
    <row r="157" spans="1:32" ht="15.75" customHeight="1">
      <c r="A157" s="29">
        <v>6</v>
      </c>
      <c r="B157" s="29"/>
      <c r="C157" s="259"/>
      <c r="D157" s="16"/>
      <c r="E157" s="16"/>
      <c r="F157" s="16"/>
      <c r="G157" s="98"/>
      <c r="H157" s="16"/>
      <c r="I157" s="16"/>
      <c r="J157" s="64"/>
      <c r="K157" s="127"/>
      <c r="L157" s="16"/>
      <c r="M157" s="10"/>
      <c r="N157" s="54"/>
      <c r="O157" s="10"/>
      <c r="P157" s="29"/>
      <c r="Q157" s="30"/>
      <c r="R157" s="29"/>
    </row>
    <row r="158" spans="1:32" ht="15.75" customHeight="1">
      <c r="A158" s="29"/>
      <c r="B158" s="29"/>
      <c r="C158" s="29"/>
      <c r="D158" s="29"/>
      <c r="E158" s="29"/>
      <c r="F158" s="66"/>
      <c r="G158" s="77"/>
      <c r="H158" s="29"/>
      <c r="I158" s="29"/>
      <c r="J158" s="68"/>
      <c r="K158" s="29"/>
      <c r="L158" s="29"/>
      <c r="M158" s="29"/>
      <c r="N158" s="30"/>
      <c r="O158" s="29"/>
      <c r="P158" s="29"/>
      <c r="Q158" s="10"/>
      <c r="R158" s="29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>
      <c r="A159" s="31"/>
      <c r="B159" s="33"/>
      <c r="C159" s="33">
        <f t="shared" ref="C159:E159" si="24">SUM(C152:C158)</f>
        <v>0</v>
      </c>
      <c r="D159" s="33">
        <f t="shared" si="24"/>
        <v>0</v>
      </c>
      <c r="E159" s="33">
        <f t="shared" si="24"/>
        <v>0</v>
      </c>
      <c r="F159" s="34"/>
      <c r="G159" s="49">
        <f>SUM(G152:G158)</f>
        <v>1650</v>
      </c>
      <c r="H159" s="33"/>
      <c r="I159" s="33">
        <f t="shared" ref="I159:J159" si="25">SUM(I152:I158)</f>
        <v>3000</v>
      </c>
      <c r="J159" s="35">
        <f t="shared" si="25"/>
        <v>3650</v>
      </c>
      <c r="K159" s="33"/>
      <c r="L159" s="33">
        <f t="shared" ref="L159:M159" si="26">SUM(L152:L158)</f>
        <v>1450</v>
      </c>
      <c r="M159" s="33">
        <f t="shared" si="26"/>
        <v>0</v>
      </c>
      <c r="N159" s="33"/>
      <c r="O159" s="33">
        <f>SUM(O151:O158)</f>
        <v>9750</v>
      </c>
      <c r="P159" s="38">
        <f>SUM(P152:P158)</f>
        <v>0</v>
      </c>
      <c r="Q159" s="39">
        <v>13670</v>
      </c>
      <c r="R159" s="29"/>
    </row>
    <row r="160" spans="1:32" ht="15.75" customHeight="1">
      <c r="A160" s="29"/>
      <c r="B160" s="111"/>
      <c r="C160" s="29"/>
      <c r="D160" s="29"/>
      <c r="E160" s="74"/>
      <c r="F160" s="29"/>
      <c r="G160" s="74"/>
      <c r="H160" s="29"/>
      <c r="I160" s="29"/>
      <c r="J160" s="74"/>
      <c r="K160" s="74"/>
      <c r="L160" s="10"/>
      <c r="M160" s="30"/>
      <c r="N160" s="29"/>
      <c r="O160" s="29"/>
      <c r="P160" s="29"/>
      <c r="Q160" s="29" t="s">
        <v>421</v>
      </c>
      <c r="R160" s="29"/>
    </row>
    <row r="161" spans="1:18" ht="15.75" customHeight="1">
      <c r="A161" s="317" t="s">
        <v>637</v>
      </c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18"/>
      <c r="N161" s="318"/>
      <c r="O161" s="319"/>
      <c r="P161" s="16"/>
      <c r="Q161" s="16"/>
      <c r="R161" s="10"/>
    </row>
    <row r="162" spans="1:18" ht="15.75" customHeight="1">
      <c r="A162" s="2" t="s">
        <v>1</v>
      </c>
      <c r="B162" s="3" t="s">
        <v>2</v>
      </c>
      <c r="C162" s="3" t="s">
        <v>3</v>
      </c>
      <c r="D162" s="3" t="s">
        <v>4</v>
      </c>
      <c r="E162" s="3" t="s">
        <v>108</v>
      </c>
      <c r="F162" s="4" t="s">
        <v>109</v>
      </c>
      <c r="G162" s="5" t="s">
        <v>5</v>
      </c>
      <c r="H162" s="6" t="s">
        <v>6</v>
      </c>
      <c r="I162" s="3" t="s">
        <v>7</v>
      </c>
      <c r="J162" s="3" t="s">
        <v>8</v>
      </c>
      <c r="K162" s="3" t="s">
        <v>8</v>
      </c>
      <c r="L162" s="3" t="s">
        <v>9</v>
      </c>
      <c r="M162" s="3" t="s">
        <v>10</v>
      </c>
      <c r="N162" s="3"/>
      <c r="O162" s="7" t="s">
        <v>11</v>
      </c>
      <c r="P162" s="8" t="s">
        <v>12</v>
      </c>
      <c r="Q162" s="9" t="s">
        <v>13</v>
      </c>
      <c r="R162" s="10"/>
    </row>
    <row r="163" spans="1:18" ht="15.75" customHeight="1">
      <c r="A163" s="10"/>
      <c r="B163" s="12">
        <v>13670</v>
      </c>
      <c r="C163" s="10"/>
      <c r="D163" s="10"/>
      <c r="E163" s="10"/>
      <c r="F163" s="10"/>
      <c r="G163" s="13"/>
      <c r="H163" s="10"/>
      <c r="I163" s="10"/>
      <c r="J163" s="14" t="s">
        <v>15</v>
      </c>
      <c r="K163" s="52"/>
      <c r="L163" s="10" t="s">
        <v>33</v>
      </c>
      <c r="M163" s="10"/>
      <c r="N163" s="10"/>
      <c r="O163" s="10"/>
      <c r="P163" s="10"/>
      <c r="Q163" s="10"/>
      <c r="R163" s="10"/>
    </row>
    <row r="164" spans="1:18" ht="15.75" customHeight="1">
      <c r="A164" s="10"/>
      <c r="B164" s="314" t="s">
        <v>65</v>
      </c>
      <c r="C164" s="315"/>
      <c r="D164" s="315"/>
      <c r="E164" s="315"/>
      <c r="F164" s="316"/>
      <c r="G164" s="13"/>
      <c r="H164" s="10"/>
      <c r="I164" s="10"/>
      <c r="J164" s="53"/>
      <c r="K164" s="10"/>
      <c r="L164" s="12"/>
      <c r="M164" s="12"/>
      <c r="N164" s="12"/>
      <c r="O164" s="10"/>
      <c r="P164" s="10" t="s">
        <v>638</v>
      </c>
      <c r="Q164" s="10"/>
      <c r="R164" s="29"/>
    </row>
    <row r="165" spans="1:18" ht="15.75" customHeight="1">
      <c r="A165" s="10"/>
      <c r="B165" s="70"/>
      <c r="C165" s="70"/>
      <c r="D165" s="101"/>
      <c r="E165" s="70"/>
      <c r="F165" s="70"/>
      <c r="G165" s="13"/>
      <c r="H165" s="10"/>
      <c r="I165" s="10"/>
      <c r="J165" s="19"/>
      <c r="K165" s="10"/>
      <c r="L165" s="12"/>
      <c r="M165" s="12"/>
      <c r="N165" s="12"/>
      <c r="O165" s="10"/>
      <c r="P165" s="10"/>
      <c r="Q165" s="10"/>
      <c r="R165" s="29"/>
    </row>
    <row r="166" spans="1:18" ht="15.75" customHeight="1">
      <c r="A166" s="10">
        <v>1</v>
      </c>
      <c r="B166" s="27" t="s">
        <v>616</v>
      </c>
      <c r="C166" s="21"/>
      <c r="D166" s="21"/>
      <c r="E166" s="22"/>
      <c r="F166" s="22"/>
      <c r="G166" s="46"/>
      <c r="H166" s="24"/>
      <c r="I166" s="24"/>
      <c r="J166" s="86">
        <v>1000</v>
      </c>
      <c r="K166" s="24"/>
      <c r="L166" s="24">
        <v>600</v>
      </c>
      <c r="M166" s="24"/>
      <c r="N166" s="26"/>
      <c r="O166" s="24">
        <v>1600</v>
      </c>
      <c r="P166" s="24"/>
      <c r="Q166" s="102"/>
      <c r="R166" s="29"/>
    </row>
    <row r="167" spans="1:18" ht="15.75" customHeight="1">
      <c r="A167" s="10">
        <v>2</v>
      </c>
      <c r="B167" s="27" t="s">
        <v>614</v>
      </c>
      <c r="C167" s="21"/>
      <c r="D167" s="21"/>
      <c r="E167" s="22"/>
      <c r="F167" s="22"/>
      <c r="G167" s="46"/>
      <c r="H167" s="24"/>
      <c r="I167" s="24"/>
      <c r="J167" s="86">
        <v>1000</v>
      </c>
      <c r="K167" s="24"/>
      <c r="L167" s="24">
        <v>850</v>
      </c>
      <c r="M167" s="24"/>
      <c r="N167" s="28"/>
      <c r="O167" s="24">
        <v>1850</v>
      </c>
      <c r="P167" s="24"/>
      <c r="Q167" s="102"/>
      <c r="R167" s="10"/>
    </row>
    <row r="168" spans="1:18" ht="15.75" customHeight="1">
      <c r="A168" s="10">
        <v>3</v>
      </c>
      <c r="B168" s="27"/>
      <c r="C168" s="21"/>
      <c r="D168" s="21"/>
      <c r="E168" s="22"/>
      <c r="F168" s="22"/>
      <c r="G168" s="46"/>
      <c r="H168" s="24"/>
      <c r="I168" s="24"/>
      <c r="J168" s="86"/>
      <c r="K168" s="24"/>
      <c r="L168" s="24"/>
      <c r="M168" s="24"/>
      <c r="N168" s="28"/>
      <c r="O168" s="24"/>
      <c r="P168" s="24"/>
      <c r="Q168" s="102"/>
      <c r="R168" s="10"/>
    </row>
    <row r="169" spans="1:18" ht="15.75" customHeight="1">
      <c r="A169" s="29">
        <v>4</v>
      </c>
      <c r="B169" s="104"/>
      <c r="C169" s="90"/>
      <c r="D169" s="29"/>
      <c r="E169" s="29"/>
      <c r="F169" s="66"/>
      <c r="G169" s="77"/>
      <c r="H169" s="29"/>
      <c r="I169" s="29"/>
      <c r="J169" s="68"/>
      <c r="K169" s="29"/>
      <c r="L169" s="29"/>
      <c r="M169" s="29"/>
      <c r="N169" s="30"/>
      <c r="O169" s="29"/>
      <c r="P169" s="90"/>
      <c r="Q169" s="102"/>
      <c r="R169" s="10"/>
    </row>
    <row r="170" spans="1:18" ht="15.75" customHeight="1">
      <c r="A170" s="29">
        <v>5</v>
      </c>
      <c r="B170" s="104"/>
      <c r="C170" s="105"/>
      <c r="D170" s="105"/>
      <c r="E170" s="106"/>
      <c r="F170" s="106"/>
      <c r="G170" s="109"/>
      <c r="H170" s="90"/>
      <c r="I170" s="90"/>
      <c r="J170" s="180"/>
      <c r="K170" s="127"/>
      <c r="L170" s="16"/>
      <c r="M170" s="10"/>
      <c r="N170" s="30"/>
      <c r="O170" s="24"/>
      <c r="P170" s="90"/>
      <c r="Q170" s="102"/>
      <c r="R170" s="29"/>
    </row>
    <row r="171" spans="1:18" ht="15.75" customHeight="1">
      <c r="A171" s="29"/>
      <c r="B171" s="29"/>
      <c r="C171" s="29"/>
      <c r="D171" s="29"/>
      <c r="E171" s="29"/>
      <c r="F171" s="29"/>
      <c r="G171" s="66"/>
      <c r="H171" s="29"/>
      <c r="I171" s="29"/>
      <c r="J171" s="74"/>
      <c r="K171" s="79"/>
      <c r="L171" s="29"/>
      <c r="M171" s="30"/>
      <c r="N171" s="30"/>
      <c r="O171" s="29"/>
      <c r="P171" s="29"/>
      <c r="Q171" s="29"/>
      <c r="R171" s="29"/>
    </row>
    <row r="172" spans="1:18" ht="15.75" customHeight="1">
      <c r="A172" s="31"/>
      <c r="B172" s="33"/>
      <c r="C172" s="33">
        <f>SUM(C166:C171)</f>
        <v>0</v>
      </c>
      <c r="D172" s="33"/>
      <c r="E172" s="33"/>
      <c r="F172" s="33"/>
      <c r="G172" s="34">
        <f>SUM(G166:G171)</f>
        <v>0</v>
      </c>
      <c r="H172" s="33"/>
      <c r="I172" s="33">
        <f>SUM(I167:I171)</f>
        <v>0</v>
      </c>
      <c r="J172" s="100">
        <f>SUM(J165:J171)</f>
        <v>2000</v>
      </c>
      <c r="K172" s="36"/>
      <c r="L172" s="33">
        <v>1450</v>
      </c>
      <c r="M172" s="33">
        <f>SUM(M171)</f>
        <v>0</v>
      </c>
      <c r="N172" s="33"/>
      <c r="O172" s="33">
        <f>SUM(O166:O171)</f>
        <v>3450</v>
      </c>
      <c r="P172" s="33">
        <v>2852</v>
      </c>
      <c r="Q172" s="69">
        <v>14268</v>
      </c>
      <c r="R172" s="29"/>
    </row>
    <row r="173" spans="1:18" ht="15.75" customHeight="1">
      <c r="A173" s="317" t="s">
        <v>639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9"/>
      <c r="P173" s="24"/>
      <c r="Q173" s="102"/>
      <c r="R173" s="10"/>
    </row>
    <row r="174" spans="1:18" ht="15.75" customHeight="1">
      <c r="A174" s="2"/>
      <c r="B174" s="107" t="s">
        <v>2</v>
      </c>
      <c r="C174" s="107" t="s">
        <v>3</v>
      </c>
      <c r="D174" s="3" t="s">
        <v>4</v>
      </c>
      <c r="E174" s="107" t="s">
        <v>108</v>
      </c>
      <c r="F174" s="4" t="s">
        <v>109</v>
      </c>
      <c r="G174" s="5" t="s">
        <v>5</v>
      </c>
      <c r="H174" s="6" t="s">
        <v>6</v>
      </c>
      <c r="I174" s="3" t="s">
        <v>7</v>
      </c>
      <c r="J174" s="3" t="s">
        <v>8</v>
      </c>
      <c r="K174" s="3" t="s">
        <v>8</v>
      </c>
      <c r="L174" s="3" t="s">
        <v>9</v>
      </c>
      <c r="M174" s="3" t="s">
        <v>10</v>
      </c>
      <c r="N174" s="3"/>
      <c r="O174" s="7" t="s">
        <v>11</v>
      </c>
      <c r="P174" s="8" t="s">
        <v>12</v>
      </c>
      <c r="Q174" s="108" t="s">
        <v>13</v>
      </c>
      <c r="R174" s="29"/>
    </row>
    <row r="175" spans="1:18" ht="15.75" customHeight="1">
      <c r="A175" s="10"/>
      <c r="B175" s="12">
        <v>14268</v>
      </c>
      <c r="C175" s="10"/>
      <c r="D175" s="10"/>
      <c r="E175" s="10"/>
      <c r="F175" s="10"/>
      <c r="G175" s="13"/>
      <c r="H175" s="10"/>
      <c r="I175" s="10"/>
      <c r="J175" s="14" t="s">
        <v>15</v>
      </c>
      <c r="K175" s="267"/>
      <c r="L175" s="10" t="s">
        <v>72</v>
      </c>
      <c r="M175" s="10"/>
      <c r="N175" s="10"/>
      <c r="O175" s="10"/>
      <c r="P175" s="10"/>
      <c r="Q175" s="10"/>
      <c r="R175" s="29"/>
    </row>
    <row r="176" spans="1:18" ht="15.75" customHeight="1">
      <c r="A176" s="10"/>
      <c r="B176" s="314" t="s">
        <v>65</v>
      </c>
      <c r="C176" s="315"/>
      <c r="D176" s="315"/>
      <c r="E176" s="315"/>
      <c r="F176" s="316"/>
      <c r="G176" s="13"/>
      <c r="H176" s="10"/>
      <c r="I176" s="10"/>
      <c r="J176" s="53"/>
      <c r="K176" s="267"/>
      <c r="L176" s="12"/>
      <c r="M176" s="12"/>
      <c r="N176" s="12"/>
      <c r="O176" s="10"/>
      <c r="P176" s="10"/>
      <c r="Q176" s="10"/>
      <c r="R176" s="29"/>
    </row>
    <row r="177" spans="1:18" ht="15.75" customHeight="1">
      <c r="A177" s="10"/>
      <c r="B177" s="70"/>
      <c r="C177" s="70"/>
      <c r="D177" s="101"/>
      <c r="E177" s="70"/>
      <c r="F177" s="70"/>
      <c r="G177" s="13"/>
      <c r="H177" s="10"/>
      <c r="I177" s="10"/>
      <c r="J177" s="53"/>
      <c r="K177" s="267"/>
      <c r="L177" s="12"/>
      <c r="M177" s="12"/>
      <c r="N177" s="12"/>
      <c r="O177" s="10"/>
      <c r="P177" s="24"/>
      <c r="Q177" s="102"/>
      <c r="R177" s="29"/>
    </row>
    <row r="178" spans="1:18" ht="15.75" customHeight="1">
      <c r="A178" s="10">
        <v>1</v>
      </c>
      <c r="B178" s="27" t="s">
        <v>616</v>
      </c>
      <c r="C178" s="21">
        <v>1000</v>
      </c>
      <c r="D178" s="10"/>
      <c r="E178" s="10"/>
      <c r="F178" s="13"/>
      <c r="G178" s="75"/>
      <c r="H178" s="10"/>
      <c r="I178" s="24">
        <v>3000</v>
      </c>
      <c r="J178" s="25">
        <v>1000</v>
      </c>
      <c r="K178" s="268"/>
      <c r="L178" s="24">
        <v>600</v>
      </c>
      <c r="M178" s="24"/>
      <c r="N178" s="28"/>
      <c r="O178" s="24">
        <v>5600</v>
      </c>
      <c r="P178" s="24"/>
      <c r="Q178" s="102"/>
      <c r="R178" s="29"/>
    </row>
    <row r="179" spans="1:18" ht="15.75" customHeight="1">
      <c r="A179" s="10">
        <v>2</v>
      </c>
      <c r="B179" s="27" t="s">
        <v>623</v>
      </c>
      <c r="C179" s="90"/>
      <c r="D179" s="29"/>
      <c r="E179" s="29"/>
      <c r="F179" s="66"/>
      <c r="G179" s="77"/>
      <c r="H179" s="29"/>
      <c r="I179" s="29"/>
      <c r="J179" s="68">
        <v>1000</v>
      </c>
      <c r="K179" s="269"/>
      <c r="L179" s="29"/>
      <c r="M179" s="29"/>
      <c r="N179" s="30"/>
      <c r="O179" s="29">
        <v>1000</v>
      </c>
      <c r="P179" s="24"/>
      <c r="Q179" s="102"/>
      <c r="R179" s="29"/>
    </row>
    <row r="180" spans="1:18" ht="15.75" customHeight="1">
      <c r="A180" s="10">
        <v>3</v>
      </c>
      <c r="B180" s="27"/>
      <c r="C180" s="21"/>
      <c r="D180" s="21"/>
      <c r="E180" s="22"/>
      <c r="F180" s="22"/>
      <c r="G180" s="46"/>
      <c r="H180" s="24"/>
      <c r="I180" s="24"/>
      <c r="J180" s="25"/>
      <c r="K180" s="268"/>
      <c r="L180" s="24"/>
      <c r="M180" s="24"/>
      <c r="N180" s="103"/>
      <c r="O180" s="24"/>
      <c r="P180" s="90"/>
      <c r="Q180" s="102"/>
      <c r="R180" s="29"/>
    </row>
    <row r="181" spans="1:18" ht="15.75" customHeight="1">
      <c r="A181" s="29">
        <v>4</v>
      </c>
      <c r="B181" s="104"/>
      <c r="C181" s="105"/>
      <c r="D181" s="105"/>
      <c r="E181" s="106"/>
      <c r="F181" s="106"/>
      <c r="G181" s="109"/>
      <c r="H181" s="90"/>
      <c r="I181" s="90"/>
      <c r="J181" s="68"/>
      <c r="K181" s="269"/>
      <c r="L181" s="29"/>
      <c r="M181" s="90"/>
      <c r="N181" s="103"/>
      <c r="O181" s="90"/>
      <c r="P181" s="90"/>
      <c r="Q181" s="102"/>
      <c r="R181" s="10"/>
    </row>
    <row r="182" spans="1:18" ht="15.75" customHeight="1">
      <c r="A182" s="29"/>
      <c r="B182" s="29"/>
      <c r="C182" s="29"/>
      <c r="D182" s="29"/>
      <c r="E182" s="29"/>
      <c r="F182" s="29"/>
      <c r="G182" s="66"/>
      <c r="H182" s="29"/>
      <c r="I182" s="29"/>
      <c r="J182" s="74"/>
      <c r="K182" s="269"/>
      <c r="L182" s="29"/>
      <c r="M182" s="30"/>
      <c r="N182" s="30"/>
      <c r="O182" s="29"/>
      <c r="P182" s="29"/>
      <c r="Q182" s="29"/>
      <c r="R182" s="10"/>
    </row>
    <row r="183" spans="1:18" ht="15.75" customHeight="1">
      <c r="A183" s="31"/>
      <c r="B183" s="33"/>
      <c r="C183" s="33">
        <f>SUM(C178:C182)</f>
        <v>1000</v>
      </c>
      <c r="D183" s="33">
        <f>SUM(D182)</f>
        <v>0</v>
      </c>
      <c r="E183" s="33"/>
      <c r="F183" s="33"/>
      <c r="G183" s="34">
        <f>SUM(G178:G182)</f>
        <v>0</v>
      </c>
      <c r="H183" s="33"/>
      <c r="I183" s="33">
        <f t="shared" ref="I183:M183" si="27">SUM(I178:I182)</f>
        <v>3000</v>
      </c>
      <c r="J183" s="100">
        <f t="shared" si="27"/>
        <v>2000</v>
      </c>
      <c r="K183" s="271">
        <f t="shared" si="27"/>
        <v>0</v>
      </c>
      <c r="L183" s="33">
        <f t="shared" si="27"/>
        <v>600</v>
      </c>
      <c r="M183" s="33">
        <f t="shared" si="27"/>
        <v>0</v>
      </c>
      <c r="N183" s="33"/>
      <c r="O183" s="33">
        <f>SUM(O176:O182)</f>
        <v>6600</v>
      </c>
      <c r="P183" s="33"/>
      <c r="Q183" s="69">
        <v>20868</v>
      </c>
      <c r="R183" s="10"/>
    </row>
    <row r="184" spans="1:18" ht="15.75" customHeight="1">
      <c r="A184" s="311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3"/>
      <c r="P184" s="29"/>
      <c r="Q184" s="10"/>
      <c r="R184" s="10"/>
    </row>
    <row r="185" spans="1:18" ht="15.75" customHeight="1">
      <c r="A185" s="317" t="s">
        <v>640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9"/>
      <c r="P185" s="29"/>
      <c r="Q185" s="185"/>
      <c r="R185" s="29"/>
    </row>
    <row r="186" spans="1:18" ht="15.75" customHeight="1">
      <c r="A186" s="2" t="s">
        <v>1</v>
      </c>
      <c r="B186" s="3" t="s">
        <v>2</v>
      </c>
      <c r="C186" s="3" t="s">
        <v>3</v>
      </c>
      <c r="D186" s="3" t="s">
        <v>4</v>
      </c>
      <c r="E186" s="3" t="s">
        <v>108</v>
      </c>
      <c r="F186" s="4" t="s">
        <v>109</v>
      </c>
      <c r="G186" s="5" t="s">
        <v>5</v>
      </c>
      <c r="H186" s="6" t="s">
        <v>6</v>
      </c>
      <c r="I186" s="3" t="s">
        <v>7</v>
      </c>
      <c r="J186" s="3" t="s">
        <v>8</v>
      </c>
      <c r="K186" s="3" t="s">
        <v>8</v>
      </c>
      <c r="L186" s="3" t="s">
        <v>9</v>
      </c>
      <c r="M186" s="3" t="s">
        <v>10</v>
      </c>
      <c r="N186" s="3"/>
      <c r="O186" s="7" t="s">
        <v>11</v>
      </c>
      <c r="P186" s="8" t="s">
        <v>12</v>
      </c>
      <c r="Q186" s="9" t="s">
        <v>13</v>
      </c>
      <c r="R186" s="29"/>
    </row>
    <row r="187" spans="1:18" ht="15.75" customHeight="1">
      <c r="A187" s="10"/>
      <c r="B187" s="12">
        <v>20868</v>
      </c>
      <c r="C187" s="10"/>
      <c r="D187" s="10"/>
      <c r="E187" s="10"/>
      <c r="F187" s="10"/>
      <c r="G187" s="13"/>
      <c r="H187" s="10"/>
      <c r="I187" s="10"/>
      <c r="J187" s="14" t="s">
        <v>15</v>
      </c>
      <c r="K187" s="52"/>
      <c r="L187" s="10" t="s">
        <v>72</v>
      </c>
      <c r="M187" s="10"/>
      <c r="N187" s="10"/>
      <c r="O187" s="10"/>
      <c r="P187" s="10"/>
      <c r="Q187" s="10"/>
      <c r="R187" s="10"/>
    </row>
    <row r="188" spans="1:18" ht="15.75" customHeight="1">
      <c r="A188" s="10"/>
      <c r="B188" s="314" t="s">
        <v>65</v>
      </c>
      <c r="C188" s="315"/>
      <c r="D188" s="315"/>
      <c r="E188" s="315"/>
      <c r="F188" s="316"/>
      <c r="G188" s="13"/>
      <c r="H188" s="10"/>
      <c r="I188" s="10"/>
      <c r="J188" s="53"/>
      <c r="K188" s="10"/>
      <c r="L188" s="12"/>
      <c r="M188" s="12"/>
      <c r="N188" s="12"/>
      <c r="O188" s="10"/>
      <c r="P188" s="10"/>
      <c r="Q188" s="10"/>
      <c r="R188" s="10"/>
    </row>
    <row r="189" spans="1:18" ht="15.75" customHeight="1">
      <c r="A189" s="10"/>
      <c r="B189" s="70"/>
      <c r="C189" s="70"/>
      <c r="D189" s="101"/>
      <c r="E189" s="70"/>
      <c r="F189" s="70"/>
      <c r="G189" s="13"/>
      <c r="H189" s="10"/>
      <c r="I189" s="10"/>
      <c r="J189" s="19"/>
      <c r="K189" s="10"/>
      <c r="L189" s="12"/>
      <c r="M189" s="12"/>
      <c r="N189" s="12"/>
      <c r="O189" s="10"/>
      <c r="P189" s="10"/>
      <c r="Q189" s="10"/>
      <c r="R189" s="10"/>
    </row>
    <row r="190" spans="1:18" ht="15.75" customHeight="1">
      <c r="A190" s="10">
        <v>1</v>
      </c>
      <c r="B190" s="27" t="s">
        <v>616</v>
      </c>
      <c r="C190" s="21"/>
      <c r="D190" s="21"/>
      <c r="E190" s="22"/>
      <c r="F190" s="22"/>
      <c r="G190" s="46"/>
      <c r="H190" s="24"/>
      <c r="I190" s="24"/>
      <c r="J190" s="86">
        <v>1000</v>
      </c>
      <c r="K190" s="24"/>
      <c r="L190" s="24">
        <v>600</v>
      </c>
      <c r="M190" s="24"/>
      <c r="N190" s="26"/>
      <c r="O190" s="24">
        <v>1600</v>
      </c>
      <c r="P190" s="24"/>
      <c r="Q190" s="102"/>
      <c r="R190" s="29"/>
    </row>
    <row r="191" spans="1:18" ht="15.75" customHeight="1">
      <c r="A191" s="10">
        <v>2</v>
      </c>
      <c r="B191" s="27" t="s">
        <v>641</v>
      </c>
      <c r="C191" s="21">
        <v>1000</v>
      </c>
      <c r="D191" s="21"/>
      <c r="E191" s="22"/>
      <c r="F191" s="22"/>
      <c r="G191" s="46"/>
      <c r="H191" s="24"/>
      <c r="I191" s="24"/>
      <c r="J191" s="86">
        <v>1000</v>
      </c>
      <c r="K191" s="24"/>
      <c r="L191" s="24">
        <v>850</v>
      </c>
      <c r="M191" s="24"/>
      <c r="N191" s="28"/>
      <c r="O191" s="24">
        <v>2850</v>
      </c>
      <c r="P191" s="24"/>
      <c r="Q191" s="102"/>
      <c r="R191" s="29"/>
    </row>
    <row r="192" spans="1:18" ht="15.75" customHeight="1">
      <c r="A192" s="29">
        <v>3</v>
      </c>
      <c r="B192" s="27" t="s">
        <v>614</v>
      </c>
      <c r="C192" s="21"/>
      <c r="D192" s="21"/>
      <c r="E192" s="22"/>
      <c r="F192" s="22"/>
      <c r="G192" s="46"/>
      <c r="H192" s="24"/>
      <c r="I192" s="24"/>
      <c r="J192" s="86">
        <v>1000</v>
      </c>
      <c r="K192" s="24"/>
      <c r="L192" s="24">
        <v>850</v>
      </c>
      <c r="M192" s="24"/>
      <c r="N192" s="28" t="s">
        <v>642</v>
      </c>
      <c r="O192" s="24">
        <v>1900</v>
      </c>
      <c r="P192" s="24"/>
      <c r="Q192" s="102"/>
      <c r="R192" s="29"/>
    </row>
    <row r="193" spans="1:18" ht="15.75" customHeight="1">
      <c r="A193" s="29">
        <v>4</v>
      </c>
      <c r="B193" s="27"/>
      <c r="C193" s="21"/>
      <c r="D193" s="21"/>
      <c r="E193" s="22"/>
      <c r="F193" s="22"/>
      <c r="G193" s="46"/>
      <c r="H193" s="24"/>
      <c r="I193" s="24"/>
      <c r="J193" s="86"/>
      <c r="K193" s="24"/>
      <c r="L193" s="24"/>
      <c r="M193" s="24"/>
      <c r="N193" s="28"/>
      <c r="O193" s="24"/>
      <c r="P193" s="24"/>
      <c r="Q193" s="102"/>
      <c r="R193" s="29"/>
    </row>
    <row r="194" spans="1:18" ht="15.75" customHeight="1">
      <c r="A194" s="10">
        <v>5</v>
      </c>
      <c r="B194" s="27"/>
      <c r="C194" s="21"/>
      <c r="D194" s="21"/>
      <c r="E194" s="22"/>
      <c r="F194" s="22"/>
      <c r="G194" s="46"/>
      <c r="H194" s="24"/>
      <c r="I194" s="24"/>
      <c r="J194" s="86"/>
      <c r="K194" s="24"/>
      <c r="L194" s="24"/>
      <c r="M194" s="24"/>
      <c r="N194" s="28"/>
      <c r="O194" s="24"/>
      <c r="P194" s="24"/>
      <c r="Q194" s="102"/>
      <c r="R194" s="29"/>
    </row>
    <row r="195" spans="1:18" ht="15.75" customHeight="1">
      <c r="A195" s="29">
        <v>6</v>
      </c>
      <c r="B195" s="27"/>
      <c r="C195" s="21"/>
      <c r="D195" s="21"/>
      <c r="E195" s="22"/>
      <c r="F195" s="22"/>
      <c r="G195" s="46"/>
      <c r="H195" s="24"/>
      <c r="I195" s="24"/>
      <c r="J195" s="86"/>
      <c r="K195" s="24"/>
      <c r="L195" s="24"/>
      <c r="M195" s="24"/>
      <c r="N195" s="28"/>
      <c r="O195" s="24"/>
      <c r="P195" s="24"/>
      <c r="Q195" s="102"/>
      <c r="R195" s="29"/>
    </row>
    <row r="196" spans="1:18" ht="15.75" customHeight="1">
      <c r="A196" s="10"/>
      <c r="B196" s="27"/>
      <c r="C196" s="21"/>
      <c r="D196" s="21"/>
      <c r="E196" s="22"/>
      <c r="F196" s="22"/>
      <c r="G196" s="46"/>
      <c r="H196" s="24"/>
      <c r="I196" s="24"/>
      <c r="J196" s="86"/>
      <c r="K196" s="24"/>
      <c r="L196" s="24"/>
      <c r="M196" s="24"/>
      <c r="N196" s="90"/>
      <c r="O196" s="24"/>
      <c r="P196" s="24"/>
      <c r="Q196" s="102"/>
      <c r="R196" s="29"/>
    </row>
    <row r="197" spans="1:18" ht="15.75" customHeight="1">
      <c r="A197" s="31"/>
      <c r="B197" s="32"/>
      <c r="C197" s="33">
        <f t="shared" ref="C197:E197" si="28">SUM(C190:C196)</f>
        <v>1000</v>
      </c>
      <c r="D197" s="33">
        <f t="shared" si="28"/>
        <v>0</v>
      </c>
      <c r="E197" s="33">
        <f t="shared" si="28"/>
        <v>0</v>
      </c>
      <c r="F197" s="33"/>
      <c r="G197" s="34">
        <f>SUM(G190:G196)</f>
        <v>0</v>
      </c>
      <c r="H197" s="33"/>
      <c r="I197" s="33">
        <f t="shared" ref="I197:J197" si="29">SUM(I190:I196)</f>
        <v>0</v>
      </c>
      <c r="J197" s="100">
        <f t="shared" si="29"/>
        <v>3000</v>
      </c>
      <c r="K197" s="36"/>
      <c r="L197" s="33">
        <f t="shared" ref="L197:M197" si="30">SUM(L190:L196)</f>
        <v>2300</v>
      </c>
      <c r="M197" s="33">
        <f t="shared" si="30"/>
        <v>0</v>
      </c>
      <c r="N197" s="33"/>
      <c r="O197" s="33">
        <f>SUM(O190:O196)</f>
        <v>6350</v>
      </c>
      <c r="P197" s="33"/>
      <c r="Q197" s="69"/>
      <c r="R197" s="29"/>
    </row>
    <row r="198" spans="1:18" ht="15.75" customHeight="1">
      <c r="A198" s="31"/>
      <c r="B198" s="33"/>
      <c r="C198" s="33"/>
      <c r="D198" s="33"/>
      <c r="E198" s="33"/>
      <c r="F198" s="33"/>
      <c r="G198" s="34"/>
      <c r="H198" s="33"/>
      <c r="I198" s="33"/>
      <c r="J198" s="100"/>
      <c r="K198" s="36"/>
      <c r="L198" s="33"/>
      <c r="M198" s="33"/>
      <c r="N198" s="33"/>
      <c r="O198" s="33"/>
      <c r="P198" s="33"/>
      <c r="Q198" s="51"/>
      <c r="R198" s="10"/>
    </row>
    <row r="199" spans="1:18" ht="15.75" customHeight="1">
      <c r="A199" s="317" t="s">
        <v>643</v>
      </c>
      <c r="B199" s="318"/>
      <c r="C199" s="318"/>
      <c r="D199" s="318"/>
      <c r="E199" s="318"/>
      <c r="F199" s="318"/>
      <c r="G199" s="318"/>
      <c r="H199" s="318"/>
      <c r="I199" s="318"/>
      <c r="J199" s="318"/>
      <c r="K199" s="318"/>
      <c r="L199" s="318"/>
      <c r="M199" s="318"/>
      <c r="N199" s="318"/>
      <c r="O199" s="319"/>
      <c r="P199" s="10"/>
      <c r="Q199" s="15"/>
      <c r="R199" s="29"/>
    </row>
    <row r="200" spans="1:18" ht="15.75" customHeight="1">
      <c r="A200" s="2" t="s">
        <v>1</v>
      </c>
      <c r="B200" s="3" t="s">
        <v>2</v>
      </c>
      <c r="C200" s="3" t="s">
        <v>3</v>
      </c>
      <c r="D200" s="3" t="s">
        <v>4</v>
      </c>
      <c r="E200" s="3" t="s">
        <v>108</v>
      </c>
      <c r="F200" s="4" t="s">
        <v>109</v>
      </c>
      <c r="G200" s="5" t="s">
        <v>5</v>
      </c>
      <c r="H200" s="6" t="s">
        <v>6</v>
      </c>
      <c r="I200" s="3" t="s">
        <v>7</v>
      </c>
      <c r="J200" s="3" t="s">
        <v>8</v>
      </c>
      <c r="K200" s="3" t="s">
        <v>8</v>
      </c>
      <c r="L200" s="3" t="s">
        <v>9</v>
      </c>
      <c r="M200" s="3" t="s">
        <v>10</v>
      </c>
      <c r="N200" s="3"/>
      <c r="O200" s="7" t="s">
        <v>11</v>
      </c>
      <c r="P200" s="8" t="s">
        <v>12</v>
      </c>
      <c r="Q200" s="9" t="s">
        <v>13</v>
      </c>
      <c r="R200" s="29"/>
    </row>
    <row r="201" spans="1:18" ht="15.75" customHeight="1">
      <c r="A201" s="10"/>
      <c r="B201" s="12"/>
      <c r="C201" s="10"/>
      <c r="D201" s="10"/>
      <c r="E201" s="10"/>
      <c r="F201" s="10"/>
      <c r="G201" s="10"/>
      <c r="H201" s="10"/>
      <c r="I201" s="10"/>
      <c r="J201" s="14"/>
      <c r="K201" s="10"/>
      <c r="L201" s="10" t="s">
        <v>33</v>
      </c>
      <c r="M201" s="10"/>
      <c r="N201" s="10"/>
      <c r="O201" s="10"/>
      <c r="P201" s="10"/>
      <c r="Q201" s="15"/>
      <c r="R201" s="29"/>
    </row>
    <row r="202" spans="1:18" ht="15.75" customHeight="1">
      <c r="A202" s="29"/>
      <c r="B202" s="314" t="s">
        <v>20</v>
      </c>
      <c r="C202" s="315"/>
      <c r="D202" s="315"/>
      <c r="E202" s="315"/>
      <c r="F202" s="316"/>
      <c r="G202" s="29"/>
      <c r="H202" s="29"/>
      <c r="I202" s="29"/>
      <c r="J202" s="74" t="s">
        <v>15</v>
      </c>
      <c r="K202" s="29"/>
      <c r="L202" s="29"/>
      <c r="M202" s="29"/>
      <c r="N202" s="29"/>
      <c r="O202" s="29"/>
      <c r="P202" s="29"/>
      <c r="Q202" s="63"/>
      <c r="R202" s="29"/>
    </row>
    <row r="203" spans="1:18" ht="15.75" customHeight="1">
      <c r="A203" s="10">
        <v>1</v>
      </c>
      <c r="B203" s="29"/>
      <c r="C203" s="29"/>
      <c r="D203" s="29"/>
      <c r="E203" s="29"/>
      <c r="F203" s="29"/>
      <c r="G203" s="29"/>
      <c r="H203" s="29"/>
      <c r="I203" s="29"/>
      <c r="J203" s="74"/>
      <c r="K203" s="29"/>
      <c r="L203" s="29"/>
      <c r="M203" s="29"/>
      <c r="N203" s="29"/>
      <c r="O203" s="29"/>
      <c r="P203" s="29"/>
      <c r="Q203" s="63"/>
      <c r="R203" s="29"/>
    </row>
    <row r="204" spans="1:18" ht="15.75" customHeight="1">
      <c r="A204" s="10">
        <v>2</v>
      </c>
      <c r="B204" s="29"/>
      <c r="C204" s="29"/>
      <c r="D204" s="29"/>
      <c r="E204" s="29"/>
      <c r="F204" s="29"/>
      <c r="G204" s="29"/>
      <c r="H204" s="29"/>
      <c r="I204" s="29"/>
      <c r="J204" s="74"/>
      <c r="K204" s="29"/>
      <c r="L204" s="29"/>
      <c r="M204" s="29"/>
      <c r="N204" s="29"/>
      <c r="O204" s="29"/>
      <c r="P204" s="29"/>
      <c r="Q204" s="63"/>
      <c r="R204" s="29"/>
    </row>
    <row r="205" spans="1:18" ht="15.75" customHeight="1">
      <c r="A205" s="10">
        <v>3</v>
      </c>
      <c r="B205" s="29"/>
      <c r="C205" s="29"/>
      <c r="D205" s="29"/>
      <c r="E205" s="29"/>
      <c r="F205" s="29"/>
      <c r="G205" s="29"/>
      <c r="H205" s="29"/>
      <c r="I205" s="29"/>
      <c r="J205" s="74"/>
      <c r="K205" s="29"/>
      <c r="L205" s="29"/>
      <c r="M205" s="29"/>
      <c r="N205" s="29"/>
      <c r="O205" s="29"/>
      <c r="P205" s="29"/>
      <c r="Q205" s="63"/>
      <c r="R205" s="10"/>
    </row>
    <row r="206" spans="1:18" ht="15.75" customHeight="1">
      <c r="A206" s="29">
        <v>4</v>
      </c>
      <c r="B206" s="29"/>
      <c r="C206" s="29"/>
      <c r="D206" s="29"/>
      <c r="E206" s="29"/>
      <c r="F206" s="29"/>
      <c r="G206" s="29"/>
      <c r="H206" s="29"/>
      <c r="I206" s="29"/>
      <c r="J206" s="74"/>
      <c r="K206" s="29"/>
      <c r="L206" s="29"/>
      <c r="M206" s="29"/>
      <c r="N206" s="29"/>
      <c r="O206" s="29"/>
      <c r="P206" s="29"/>
      <c r="Q206" s="63"/>
      <c r="R206" s="10"/>
    </row>
    <row r="207" spans="1:18" ht="15.75" customHeight="1">
      <c r="A207" s="29">
        <v>5</v>
      </c>
      <c r="B207" s="29"/>
      <c r="C207" s="29"/>
      <c r="D207" s="29"/>
      <c r="E207" s="29"/>
      <c r="F207" s="29"/>
      <c r="G207" s="29"/>
      <c r="H207" s="29"/>
      <c r="I207" s="29"/>
      <c r="J207" s="74"/>
      <c r="K207" s="29"/>
      <c r="L207" s="29"/>
      <c r="M207" s="29"/>
      <c r="N207" s="29"/>
      <c r="O207" s="29"/>
      <c r="P207" s="29"/>
      <c r="Q207" s="63"/>
      <c r="R207" s="10"/>
    </row>
    <row r="208" spans="1:18" ht="15.75" customHeight="1">
      <c r="A208" s="29">
        <v>6</v>
      </c>
      <c r="B208" s="29"/>
      <c r="C208" s="29"/>
      <c r="D208" s="29"/>
      <c r="E208" s="29"/>
      <c r="F208" s="29"/>
      <c r="G208" s="29"/>
      <c r="H208" s="29"/>
      <c r="I208" s="29"/>
      <c r="J208" s="74"/>
      <c r="K208" s="29"/>
      <c r="L208" s="29"/>
      <c r="M208" s="29"/>
      <c r="N208" s="29"/>
      <c r="O208" s="29"/>
      <c r="P208" s="29"/>
      <c r="Q208" s="63"/>
      <c r="R208" s="29"/>
    </row>
    <row r="209" spans="1:18" ht="15.75" customHeight="1">
      <c r="A209" s="29">
        <v>7</v>
      </c>
      <c r="B209" s="29"/>
      <c r="C209" s="29"/>
      <c r="D209" s="29"/>
      <c r="E209" s="29"/>
      <c r="F209" s="29"/>
      <c r="G209" s="29"/>
      <c r="H209" s="29"/>
      <c r="I209" s="29"/>
      <c r="J209" s="74"/>
      <c r="K209" s="29"/>
      <c r="L209" s="29"/>
      <c r="M209" s="29"/>
      <c r="N209" s="29"/>
      <c r="O209" s="29"/>
      <c r="P209" s="29"/>
      <c r="Q209" s="63"/>
      <c r="R209" s="29"/>
    </row>
    <row r="210" spans="1:18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74"/>
      <c r="K210" s="29"/>
      <c r="L210" s="29"/>
      <c r="M210" s="29"/>
      <c r="N210" s="29"/>
      <c r="O210" s="29"/>
      <c r="P210" s="29"/>
      <c r="Q210" s="63"/>
      <c r="R210" s="29"/>
    </row>
    <row r="211" spans="1:18" ht="15.75" customHeight="1">
      <c r="A211" s="29"/>
      <c r="B211" s="29"/>
      <c r="C211" s="29"/>
      <c r="D211" s="29"/>
      <c r="E211" s="29"/>
      <c r="F211" s="66"/>
      <c r="G211" s="77"/>
      <c r="H211" s="29"/>
      <c r="I211" s="29"/>
      <c r="J211" s="74"/>
      <c r="K211" s="29"/>
      <c r="L211" s="29"/>
      <c r="M211" s="29"/>
      <c r="N211" s="29"/>
      <c r="O211" s="29"/>
      <c r="P211" s="29"/>
      <c r="Q211" s="63"/>
      <c r="R211" s="29"/>
    </row>
    <row r="212" spans="1:18" ht="15.75" customHeight="1">
      <c r="A212" s="31"/>
      <c r="B212" s="33"/>
      <c r="C212" s="33">
        <f>SUM(C203:C211)</f>
        <v>0</v>
      </c>
      <c r="D212" s="33"/>
      <c r="E212" s="33"/>
      <c r="F212" s="34"/>
      <c r="G212" s="49">
        <f>SUM(G205:G211)</f>
        <v>0</v>
      </c>
      <c r="H212" s="33"/>
      <c r="I212" s="33">
        <f t="shared" ref="I212:J212" si="31">SUM(I203:I211)</f>
        <v>0</v>
      </c>
      <c r="J212" s="100">
        <f t="shared" si="31"/>
        <v>0</v>
      </c>
      <c r="K212" s="33"/>
      <c r="L212" s="33">
        <f>SUM(L203:L211)</f>
        <v>0</v>
      </c>
      <c r="M212" s="33"/>
      <c r="N212" s="33"/>
      <c r="O212" s="33">
        <f>SUM(O203:O211)</f>
        <v>0</v>
      </c>
      <c r="P212" s="33"/>
      <c r="Q212" s="51"/>
      <c r="R212" s="29"/>
    </row>
    <row r="213" spans="1:18" ht="15.75" customHeight="1">
      <c r="A213" s="182"/>
      <c r="B213" s="141"/>
      <c r="C213" s="141"/>
      <c r="D213" s="141"/>
      <c r="E213" s="141"/>
      <c r="F213" s="183"/>
      <c r="G213" s="257"/>
      <c r="H213" s="141"/>
      <c r="I213" s="141"/>
      <c r="J213" s="258"/>
      <c r="K213" s="141"/>
      <c r="L213" s="141"/>
      <c r="M213" s="141"/>
      <c r="N213" s="141"/>
      <c r="O213" s="141"/>
      <c r="P213" s="141"/>
      <c r="Q213" s="142"/>
      <c r="R213" s="29"/>
    </row>
    <row r="214" spans="1:18" ht="15.75" customHeight="1">
      <c r="A214" s="10">
        <v>1</v>
      </c>
      <c r="B214" s="27"/>
      <c r="C214" s="21"/>
      <c r="D214" s="21"/>
      <c r="E214" s="22"/>
      <c r="F214" s="22"/>
      <c r="G214" s="46"/>
      <c r="H214" s="24"/>
      <c r="I214" s="24"/>
      <c r="J214" s="86"/>
      <c r="K214" s="24"/>
      <c r="L214" s="24"/>
      <c r="M214" s="24"/>
      <c r="N214" s="26"/>
      <c r="O214" s="24"/>
      <c r="P214" s="24"/>
      <c r="Q214" s="102"/>
      <c r="R214" s="29"/>
    </row>
    <row r="215" spans="1:18" ht="15.75" customHeight="1">
      <c r="A215" s="10">
        <v>2</v>
      </c>
      <c r="B215" s="27"/>
      <c r="C215" s="21"/>
      <c r="D215" s="21"/>
      <c r="E215" s="22"/>
      <c r="F215" s="22"/>
      <c r="G215" s="24"/>
      <c r="H215" s="24"/>
      <c r="I215" s="24"/>
      <c r="J215" s="86"/>
      <c r="K215" s="24"/>
      <c r="L215" s="24"/>
      <c r="N215" s="28"/>
      <c r="O215" s="24"/>
      <c r="P215" s="24"/>
      <c r="Q215" s="102"/>
      <c r="R215" s="29"/>
    </row>
    <row r="216" spans="1:18" ht="15.75" customHeight="1">
      <c r="A216" s="29"/>
      <c r="B216" s="29"/>
      <c r="C216" s="29"/>
      <c r="D216" s="29"/>
      <c r="E216" s="29"/>
      <c r="F216" s="29"/>
      <c r="G216" s="66"/>
      <c r="H216" s="29"/>
      <c r="I216" s="29"/>
      <c r="J216" s="74"/>
      <c r="K216" s="79"/>
      <c r="L216" s="29"/>
      <c r="M216" s="29"/>
      <c r="N216" s="30"/>
      <c r="O216" s="29"/>
      <c r="P216" s="29"/>
      <c r="Q216" s="29"/>
      <c r="R216" s="29"/>
    </row>
    <row r="217" spans="1:18" ht="15.75" customHeight="1">
      <c r="A217" s="31"/>
      <c r="B217" s="32"/>
      <c r="C217" s="33">
        <f t="shared" ref="C217:E217" si="32">SUM(C214:C216)</f>
        <v>0</v>
      </c>
      <c r="D217" s="33">
        <f t="shared" si="32"/>
        <v>0</v>
      </c>
      <c r="E217" s="33">
        <f t="shared" si="32"/>
        <v>0</v>
      </c>
      <c r="F217" s="33"/>
      <c r="G217" s="34">
        <f>SUM(G214:G216)</f>
        <v>0</v>
      </c>
      <c r="H217" s="33"/>
      <c r="I217" s="33">
        <f t="shared" ref="I217:J217" si="33">SUM(I214:I216)</f>
        <v>0</v>
      </c>
      <c r="J217" s="100">
        <f t="shared" si="33"/>
        <v>0</v>
      </c>
      <c r="K217" s="36"/>
      <c r="L217" s="33">
        <f t="shared" ref="L217:M217" si="34">SUM(L214:L216)</f>
        <v>0</v>
      </c>
      <c r="M217" s="33">
        <f t="shared" si="34"/>
        <v>0</v>
      </c>
      <c r="N217" s="33"/>
      <c r="O217" s="33">
        <f>SUM(O214:O216)</f>
        <v>0</v>
      </c>
      <c r="P217" s="33"/>
      <c r="Q217" s="69"/>
      <c r="R217" s="29"/>
    </row>
    <row r="218" spans="1:18" ht="15.75" customHeight="1">
      <c r="A218" s="317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9"/>
      <c r="P218" s="10"/>
      <c r="Q218" s="10"/>
      <c r="R218" s="29"/>
    </row>
    <row r="219" spans="1:18" ht="15.75" customHeight="1">
      <c r="A219" s="2" t="s">
        <v>1</v>
      </c>
      <c r="B219" s="3" t="s">
        <v>2</v>
      </c>
      <c r="C219" s="3" t="s">
        <v>3</v>
      </c>
      <c r="D219" s="3" t="s">
        <v>4</v>
      </c>
      <c r="E219" s="3" t="s">
        <v>108</v>
      </c>
      <c r="F219" s="4" t="s">
        <v>109</v>
      </c>
      <c r="G219" s="5" t="s">
        <v>5</v>
      </c>
      <c r="H219" s="6" t="s">
        <v>6</v>
      </c>
      <c r="I219" s="3" t="s">
        <v>7</v>
      </c>
      <c r="J219" s="3" t="s">
        <v>8</v>
      </c>
      <c r="K219" s="3"/>
      <c r="L219" s="3" t="s">
        <v>9</v>
      </c>
      <c r="M219" s="3" t="s">
        <v>10</v>
      </c>
      <c r="N219" s="3"/>
      <c r="O219" s="7" t="s">
        <v>11</v>
      </c>
      <c r="P219" s="8" t="s">
        <v>12</v>
      </c>
      <c r="Q219" s="9" t="s">
        <v>13</v>
      </c>
      <c r="R219" s="10"/>
    </row>
    <row r="220" spans="1:18" ht="15.75" customHeight="1">
      <c r="A220" s="10"/>
      <c r="B220" s="12"/>
      <c r="C220" s="10"/>
      <c r="D220" s="10"/>
      <c r="E220" s="10"/>
      <c r="F220" s="10"/>
      <c r="G220" s="13"/>
      <c r="H220" s="10"/>
      <c r="I220" s="10"/>
      <c r="J220" s="14" t="s">
        <v>15</v>
      </c>
      <c r="K220" s="10"/>
      <c r="L220" s="10" t="s">
        <v>72</v>
      </c>
      <c r="M220" s="10"/>
      <c r="N220" s="10"/>
      <c r="O220" s="10"/>
      <c r="P220" s="10"/>
      <c r="Q220" s="62"/>
      <c r="R220" s="10"/>
    </row>
    <row r="221" spans="1:18" ht="15.75" customHeight="1">
      <c r="A221" s="10"/>
      <c r="B221" s="314" t="s">
        <v>125</v>
      </c>
      <c r="C221" s="315"/>
      <c r="D221" s="315"/>
      <c r="E221" s="315"/>
      <c r="F221" s="316"/>
      <c r="G221" s="13"/>
      <c r="H221" s="10"/>
      <c r="I221" s="10"/>
      <c r="J221" s="19"/>
      <c r="K221" s="10"/>
      <c r="L221" s="12"/>
      <c r="M221" s="12"/>
      <c r="N221" s="12"/>
      <c r="O221" s="10"/>
      <c r="P221" s="10"/>
      <c r="Q221" s="10"/>
      <c r="R221" s="10"/>
    </row>
    <row r="222" spans="1:18" ht="15.75" customHeight="1">
      <c r="A222" s="10">
        <v>1</v>
      </c>
      <c r="B222" s="10"/>
      <c r="C222" s="10"/>
      <c r="D222" s="10"/>
      <c r="E222" s="10"/>
      <c r="F222" s="10"/>
      <c r="G222" s="13"/>
      <c r="H222" s="10"/>
      <c r="I222" s="10"/>
      <c r="J222" s="19"/>
      <c r="K222" s="10"/>
      <c r="L222" s="10"/>
      <c r="M222" s="10"/>
      <c r="N222" s="10"/>
      <c r="O222" s="10"/>
      <c r="P222" s="10"/>
      <c r="Q222" s="10"/>
      <c r="R222" s="29"/>
    </row>
    <row r="223" spans="1:18" ht="15.75" customHeight="1">
      <c r="A223" s="29">
        <v>2</v>
      </c>
      <c r="B223" s="29"/>
      <c r="C223" s="29"/>
      <c r="D223" s="29"/>
      <c r="E223" s="29"/>
      <c r="F223" s="29"/>
      <c r="G223" s="66"/>
      <c r="H223" s="29"/>
      <c r="I223" s="29"/>
      <c r="J223" s="74"/>
      <c r="K223" s="29"/>
      <c r="L223" s="29"/>
      <c r="M223" s="29"/>
      <c r="N223" s="30"/>
      <c r="O223" s="29"/>
      <c r="P223" s="16"/>
      <c r="Q223" s="16"/>
      <c r="R223" s="29"/>
    </row>
    <row r="224" spans="1:18" ht="15.75" customHeight="1">
      <c r="A224" s="29">
        <v>3</v>
      </c>
      <c r="B224" s="29"/>
      <c r="C224" s="29"/>
      <c r="D224" s="29"/>
      <c r="E224" s="29"/>
      <c r="F224" s="29"/>
      <c r="G224" s="66"/>
      <c r="H224" s="29"/>
      <c r="I224" s="29"/>
      <c r="J224" s="74"/>
      <c r="K224" s="29"/>
      <c r="L224" s="29"/>
      <c r="M224" s="29"/>
      <c r="N224" s="29"/>
      <c r="O224" s="29"/>
      <c r="P224" s="10"/>
      <c r="Q224" s="10"/>
      <c r="R224" s="29"/>
    </row>
    <row r="225" spans="1:32" ht="15.75" customHeight="1">
      <c r="A225" s="29">
        <v>4</v>
      </c>
      <c r="B225" s="29"/>
      <c r="C225" s="29"/>
      <c r="D225" s="29"/>
      <c r="E225" s="29"/>
      <c r="F225" s="29"/>
      <c r="G225" s="66"/>
      <c r="H225" s="29"/>
      <c r="I225" s="29"/>
      <c r="J225" s="74"/>
      <c r="K225" s="29"/>
      <c r="L225" s="29"/>
      <c r="M225" s="29"/>
      <c r="N225" s="29"/>
      <c r="O225" s="29"/>
      <c r="P225" s="29"/>
      <c r="Q225" s="10"/>
      <c r="R225" s="29"/>
    </row>
    <row r="226" spans="1:32" ht="15.75" customHeight="1">
      <c r="A226" s="29">
        <v>5</v>
      </c>
      <c r="B226" s="29"/>
      <c r="C226" s="29"/>
      <c r="D226" s="29"/>
      <c r="E226" s="29"/>
      <c r="F226" s="29"/>
      <c r="G226" s="66"/>
      <c r="H226" s="29"/>
      <c r="I226" s="29"/>
      <c r="J226" s="74"/>
      <c r="K226" s="29"/>
      <c r="L226" s="29"/>
      <c r="M226" s="29"/>
      <c r="N226" s="30"/>
      <c r="O226" s="29"/>
      <c r="P226" s="29"/>
      <c r="Q226" s="10"/>
      <c r="R226" s="29"/>
    </row>
    <row r="227" spans="1:32" ht="15.75" customHeight="1">
      <c r="A227" s="29">
        <v>6</v>
      </c>
      <c r="B227" s="29"/>
      <c r="C227" s="29"/>
      <c r="D227" s="29"/>
      <c r="E227" s="29"/>
      <c r="F227" s="29"/>
      <c r="G227" s="66"/>
      <c r="H227" s="29"/>
      <c r="I227" s="29"/>
      <c r="J227" s="74"/>
      <c r="K227" s="29"/>
      <c r="L227" s="29"/>
      <c r="M227" s="29"/>
      <c r="N227" s="30"/>
      <c r="O227" s="29"/>
      <c r="P227" s="29"/>
      <c r="Q227" s="10"/>
      <c r="R227" s="29"/>
    </row>
    <row r="228" spans="1:32" ht="15.75" customHeight="1">
      <c r="A228" s="29">
        <v>7</v>
      </c>
      <c r="B228" s="29"/>
      <c r="C228" s="29"/>
      <c r="D228" s="29"/>
      <c r="E228" s="29"/>
      <c r="F228" s="29"/>
      <c r="G228" s="66"/>
      <c r="H228" s="29"/>
      <c r="I228" s="29"/>
      <c r="J228" s="74"/>
      <c r="K228" s="29"/>
      <c r="L228" s="29"/>
      <c r="M228" s="29"/>
      <c r="N228" s="29"/>
      <c r="O228" s="29"/>
      <c r="P228" s="29"/>
      <c r="Q228" s="10"/>
      <c r="R228" s="10"/>
    </row>
    <row r="229" spans="1:32" ht="15.75" customHeight="1">
      <c r="A229" s="29">
        <v>8</v>
      </c>
      <c r="B229" s="29"/>
      <c r="C229" s="29"/>
      <c r="D229" s="29"/>
      <c r="E229" s="29"/>
      <c r="F229" s="29"/>
      <c r="G229" s="66"/>
      <c r="H229" s="29"/>
      <c r="I229" s="29"/>
      <c r="J229" s="74"/>
      <c r="K229" s="29"/>
      <c r="L229" s="29"/>
      <c r="M229" s="29"/>
      <c r="N229" s="30"/>
      <c r="O229" s="29"/>
      <c r="P229" s="29"/>
      <c r="Q229" s="10"/>
      <c r="R229" s="10"/>
    </row>
    <row r="230" spans="1:32" ht="15.75" customHeight="1">
      <c r="A230" s="29">
        <v>9</v>
      </c>
      <c r="B230" s="29"/>
      <c r="C230" s="29"/>
      <c r="D230" s="29"/>
      <c r="E230" s="29"/>
      <c r="F230" s="29"/>
      <c r="G230" s="66"/>
      <c r="H230" s="29"/>
      <c r="I230" s="29"/>
      <c r="J230" s="74"/>
      <c r="K230" s="29"/>
      <c r="L230" s="29"/>
      <c r="M230" s="29"/>
      <c r="N230" s="30"/>
      <c r="O230" s="29"/>
      <c r="P230" s="29"/>
      <c r="Q230" s="10"/>
      <c r="R230" s="10"/>
    </row>
    <row r="231" spans="1:32" ht="15.75" customHeight="1">
      <c r="A231" s="182"/>
      <c r="B231" s="141"/>
      <c r="C231" s="141"/>
      <c r="D231" s="141"/>
      <c r="E231" s="141"/>
      <c r="F231" s="141"/>
      <c r="G231" s="183"/>
      <c r="H231" s="141"/>
      <c r="I231" s="141"/>
      <c r="J231" s="258"/>
      <c r="K231" s="141"/>
      <c r="L231" s="141"/>
      <c r="M231" s="141"/>
      <c r="N231" s="141"/>
      <c r="O231" s="141"/>
      <c r="P231" s="29"/>
      <c r="Q231" s="29"/>
      <c r="R231" s="29"/>
    </row>
    <row r="232" spans="1:32" ht="15.75" customHeight="1">
      <c r="A232" s="31"/>
      <c r="B232" s="33"/>
      <c r="C232" s="33">
        <f>SUM(C222:C230)</f>
        <v>0</v>
      </c>
      <c r="D232" s="33">
        <f>SUM(D222:D231)</f>
        <v>0</v>
      </c>
      <c r="E232" s="33">
        <f t="shared" ref="E232:F232" si="35">SUM(E222:E230)</f>
        <v>0</v>
      </c>
      <c r="F232" s="33">
        <f t="shared" si="35"/>
        <v>0</v>
      </c>
      <c r="G232" s="34">
        <f>SUM(G222:G231)</f>
        <v>0</v>
      </c>
      <c r="H232" s="33">
        <f>SUM(H222:H230)</f>
        <v>0</v>
      </c>
      <c r="I232" s="33">
        <f t="shared" ref="I232:J232" si="36">SUM(I222:I231)</f>
        <v>0</v>
      </c>
      <c r="J232" s="100">
        <f t="shared" si="36"/>
        <v>0</v>
      </c>
      <c r="K232" s="33"/>
      <c r="L232" s="33">
        <f t="shared" ref="L232:M232" si="37">SUM(L222:L230)</f>
        <v>0</v>
      </c>
      <c r="M232" s="33">
        <f t="shared" si="37"/>
        <v>0</v>
      </c>
      <c r="N232" s="33"/>
      <c r="O232" s="33">
        <f t="shared" ref="O232:P232" si="38">SUM(O222:O231)</f>
        <v>0</v>
      </c>
      <c r="P232" s="38">
        <f t="shared" si="38"/>
        <v>0</v>
      </c>
      <c r="Q232" s="39">
        <f>B220-P232+O232</f>
        <v>0</v>
      </c>
      <c r="R232" s="29"/>
    </row>
    <row r="233" spans="1:32" ht="15.75" customHeight="1">
      <c r="A233" s="29"/>
      <c r="B233" s="111"/>
      <c r="C233" s="29"/>
      <c r="D233" s="29"/>
      <c r="E233" s="29"/>
      <c r="F233" s="29"/>
      <c r="G233" s="66"/>
      <c r="H233" s="29"/>
      <c r="I233" s="29"/>
      <c r="J233" s="14"/>
      <c r="K233" s="74"/>
      <c r="L233" s="10" t="s">
        <v>33</v>
      </c>
      <c r="M233" s="30"/>
      <c r="N233" s="29"/>
      <c r="O233" s="29"/>
      <c r="P233" s="29"/>
      <c r="Q233" s="29"/>
      <c r="R233" s="29"/>
    </row>
    <row r="234" spans="1:32" ht="15.75" customHeight="1">
      <c r="A234" s="10"/>
      <c r="B234" s="314" t="s">
        <v>579</v>
      </c>
      <c r="C234" s="315"/>
      <c r="D234" s="315"/>
      <c r="E234" s="315"/>
      <c r="F234" s="316"/>
      <c r="G234" s="13"/>
      <c r="H234" s="10"/>
      <c r="I234" s="10"/>
      <c r="J234" s="19"/>
      <c r="K234" s="41"/>
      <c r="L234" s="10"/>
      <c r="M234" s="54"/>
      <c r="N234" s="10"/>
      <c r="O234" s="10"/>
      <c r="P234" s="10"/>
      <c r="Q234" s="10"/>
      <c r="R234" s="29"/>
    </row>
    <row r="235" spans="1:32" ht="15.75" customHeight="1">
      <c r="A235" s="10">
        <v>1</v>
      </c>
      <c r="B235" s="29"/>
      <c r="C235" s="29"/>
      <c r="D235" s="29"/>
      <c r="E235" s="29"/>
      <c r="F235" s="29"/>
      <c r="G235" s="66"/>
      <c r="H235" s="29"/>
      <c r="I235" s="29"/>
      <c r="J235" s="74"/>
      <c r="K235" s="79"/>
      <c r="L235" s="29"/>
      <c r="M235" s="30"/>
      <c r="N235" s="29"/>
      <c r="O235" s="29"/>
      <c r="P235" s="29"/>
      <c r="Q235" s="29"/>
      <c r="R235" s="29"/>
    </row>
    <row r="236" spans="1:32" ht="15.75" customHeight="1">
      <c r="A236" s="16">
        <v>2</v>
      </c>
      <c r="B236" s="29"/>
      <c r="C236" s="29"/>
      <c r="D236" s="29"/>
      <c r="E236" s="29"/>
      <c r="F236" s="29"/>
      <c r="G236" s="66"/>
      <c r="H236" s="29"/>
      <c r="I236" s="29"/>
      <c r="J236" s="74"/>
      <c r="K236" s="79"/>
      <c r="L236" s="29"/>
      <c r="M236" s="30"/>
      <c r="N236" s="30"/>
      <c r="O236" s="29"/>
      <c r="P236" s="29"/>
      <c r="Q236" s="29"/>
      <c r="R236" s="29"/>
    </row>
    <row r="237" spans="1:32" ht="15.75" customHeight="1">
      <c r="A237" s="31"/>
      <c r="B237" s="33"/>
      <c r="C237" s="33"/>
      <c r="D237" s="33"/>
      <c r="E237" s="33">
        <f>SUM(E235:E236)</f>
        <v>0</v>
      </c>
      <c r="F237" s="33"/>
      <c r="G237" s="34"/>
      <c r="H237" s="33"/>
      <c r="I237" s="33"/>
      <c r="J237" s="100"/>
      <c r="K237" s="36"/>
      <c r="L237" s="33">
        <f>SUM(L235:L236)</f>
        <v>0</v>
      </c>
      <c r="M237" s="33"/>
      <c r="N237" s="33"/>
      <c r="O237" s="33">
        <f>SUM(O234:O236)</f>
        <v>0</v>
      </c>
      <c r="P237" s="33"/>
      <c r="Q237" s="69">
        <v>10005</v>
      </c>
    </row>
    <row r="238" spans="1:32" ht="15.75" customHeight="1">
      <c r="A238" s="317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9"/>
      <c r="P238" s="317"/>
      <c r="Q238" s="318"/>
      <c r="R238" s="318"/>
      <c r="S238" s="318"/>
      <c r="T238" s="318"/>
      <c r="U238" s="318"/>
      <c r="V238" s="318"/>
      <c r="W238" s="318"/>
      <c r="X238" s="318"/>
      <c r="Y238" s="318"/>
      <c r="Z238" s="318"/>
      <c r="AA238" s="318"/>
      <c r="AB238" s="318"/>
      <c r="AC238" s="318"/>
      <c r="AD238" s="319"/>
      <c r="AE238" s="10"/>
      <c r="AF238" s="10"/>
    </row>
    <row r="239" spans="1:32" ht="15.75" customHeight="1">
      <c r="A239" s="2" t="s">
        <v>1</v>
      </c>
      <c r="B239" s="3" t="s">
        <v>2</v>
      </c>
      <c r="C239" s="3" t="s">
        <v>3</v>
      </c>
      <c r="D239" s="3" t="s">
        <v>4</v>
      </c>
      <c r="E239" s="3" t="s">
        <v>108</v>
      </c>
      <c r="F239" s="4" t="s">
        <v>109</v>
      </c>
      <c r="G239" s="5" t="s">
        <v>5</v>
      </c>
      <c r="H239" s="6" t="s">
        <v>6</v>
      </c>
      <c r="I239" s="3" t="s">
        <v>7</v>
      </c>
      <c r="J239" s="3" t="s">
        <v>8</v>
      </c>
      <c r="K239" s="3" t="s">
        <v>8</v>
      </c>
      <c r="L239" s="3" t="s">
        <v>9</v>
      </c>
      <c r="M239" s="3" t="s">
        <v>10</v>
      </c>
      <c r="N239" s="3"/>
      <c r="O239" s="7" t="s">
        <v>11</v>
      </c>
      <c r="P239" s="8" t="s">
        <v>12</v>
      </c>
      <c r="Q239" s="9" t="s">
        <v>13</v>
      </c>
    </row>
    <row r="240" spans="1:32" ht="15.75" customHeight="1">
      <c r="A240" s="10"/>
      <c r="B240" s="12"/>
      <c r="C240" s="10"/>
      <c r="D240" s="10"/>
      <c r="E240" s="10"/>
      <c r="F240" s="10"/>
      <c r="G240" s="13"/>
      <c r="H240" s="10"/>
      <c r="I240" s="10"/>
      <c r="J240" s="14" t="s">
        <v>15</v>
      </c>
      <c r="K240" s="52"/>
      <c r="L240" s="10" t="s">
        <v>33</v>
      </c>
      <c r="M240" s="10"/>
      <c r="N240" s="10"/>
      <c r="O240" s="10"/>
      <c r="P240" s="10"/>
      <c r="Q240" s="62"/>
      <c r="R240" s="10"/>
    </row>
    <row r="241" spans="1:18" ht="15.75" customHeight="1">
      <c r="A241" s="10"/>
      <c r="B241" s="314" t="s">
        <v>125</v>
      </c>
      <c r="C241" s="315"/>
      <c r="D241" s="315"/>
      <c r="E241" s="315"/>
      <c r="F241" s="316"/>
      <c r="G241" s="13"/>
      <c r="H241" s="10"/>
      <c r="I241" s="10"/>
      <c r="J241" s="53"/>
      <c r="K241" s="10"/>
      <c r="L241" s="12"/>
      <c r="M241" s="12"/>
      <c r="N241" s="12"/>
      <c r="O241" s="10"/>
      <c r="P241" s="10"/>
      <c r="Q241" s="10"/>
      <c r="R241" s="29"/>
    </row>
    <row r="242" spans="1:18" ht="15.75" customHeight="1">
      <c r="A242" s="10">
        <v>1</v>
      </c>
      <c r="B242" s="10"/>
      <c r="C242" s="10"/>
      <c r="D242" s="10"/>
      <c r="E242" s="10"/>
      <c r="F242" s="10"/>
      <c r="G242" s="13"/>
      <c r="H242" s="10"/>
      <c r="I242" s="10"/>
      <c r="J242" s="41"/>
      <c r="K242" s="10"/>
      <c r="L242" s="10"/>
      <c r="M242" s="10"/>
      <c r="N242" s="54"/>
      <c r="O242" s="10"/>
      <c r="P242" s="10"/>
      <c r="Q242" s="10"/>
      <c r="R242" s="29"/>
    </row>
    <row r="243" spans="1:18" ht="15.75" customHeight="1">
      <c r="A243" s="10">
        <v>2</v>
      </c>
      <c r="B243" s="10"/>
      <c r="C243" s="10"/>
      <c r="D243" s="10"/>
      <c r="E243" s="10"/>
      <c r="F243" s="10"/>
      <c r="G243" s="13"/>
      <c r="H243" s="10"/>
      <c r="I243" s="10"/>
      <c r="J243" s="41"/>
      <c r="K243" s="10"/>
      <c r="L243" s="10"/>
      <c r="M243" s="10"/>
      <c r="N243" s="54"/>
      <c r="O243" s="10"/>
      <c r="P243" s="16"/>
      <c r="Q243" s="16"/>
      <c r="R243" s="29"/>
    </row>
    <row r="244" spans="1:18" ht="15.75" customHeight="1">
      <c r="A244" s="10">
        <v>3</v>
      </c>
      <c r="B244" s="10"/>
      <c r="C244" s="10"/>
      <c r="D244" s="10"/>
      <c r="E244" s="10"/>
      <c r="F244" s="10"/>
      <c r="G244" s="13"/>
      <c r="H244" s="10"/>
      <c r="I244" s="10"/>
      <c r="J244" s="41"/>
      <c r="K244" s="10"/>
      <c r="L244" s="29"/>
      <c r="M244" s="29"/>
      <c r="N244" s="30"/>
      <c r="O244" s="10"/>
      <c r="P244" s="10"/>
      <c r="Q244" s="10"/>
      <c r="R244" s="29"/>
    </row>
    <row r="245" spans="1:18" ht="15.75" customHeight="1">
      <c r="A245" s="29">
        <v>4</v>
      </c>
      <c r="B245" s="29"/>
      <c r="C245" s="29"/>
      <c r="D245" s="29"/>
      <c r="E245" s="29"/>
      <c r="F245" s="29"/>
      <c r="G245" s="66"/>
      <c r="H245" s="29"/>
      <c r="I245" s="29"/>
      <c r="J245" s="68"/>
      <c r="K245" s="29"/>
      <c r="L245" s="29"/>
      <c r="M245" s="29"/>
      <c r="N245" s="30"/>
      <c r="O245" s="29"/>
      <c r="P245" s="29"/>
      <c r="Q245" s="10"/>
      <c r="R245" s="29"/>
    </row>
    <row r="246" spans="1:18" ht="15.75" customHeight="1">
      <c r="A246" s="29">
        <v>5</v>
      </c>
      <c r="B246" s="29"/>
      <c r="C246" s="29"/>
      <c r="D246" s="29"/>
      <c r="E246" s="29"/>
      <c r="F246" s="29"/>
      <c r="G246" s="66"/>
      <c r="H246" s="29"/>
      <c r="I246" s="29"/>
      <c r="J246" s="68"/>
      <c r="K246" s="29"/>
      <c r="L246" s="29"/>
      <c r="M246" s="29"/>
      <c r="N246" s="30"/>
      <c r="O246" s="29"/>
      <c r="P246" s="29"/>
      <c r="Q246" s="10"/>
      <c r="R246" s="29"/>
    </row>
    <row r="247" spans="1:18" ht="15.75" customHeight="1">
      <c r="A247" s="29">
        <v>6</v>
      </c>
      <c r="B247" s="29"/>
      <c r="C247" s="29"/>
      <c r="D247" s="29"/>
      <c r="E247" s="29"/>
      <c r="F247" s="29"/>
      <c r="G247" s="66"/>
      <c r="H247" s="29"/>
      <c r="I247" s="29"/>
      <c r="J247" s="68"/>
      <c r="K247" s="29"/>
      <c r="L247" s="29"/>
      <c r="M247" s="29"/>
      <c r="N247" s="30"/>
      <c r="O247" s="29"/>
      <c r="P247" s="29"/>
      <c r="Q247" s="10"/>
      <c r="R247" s="10"/>
    </row>
    <row r="248" spans="1:18" ht="15.75" customHeight="1">
      <c r="A248" s="29"/>
      <c r="B248" s="29"/>
      <c r="C248" s="29"/>
      <c r="D248" s="29"/>
      <c r="E248" s="29"/>
      <c r="F248" s="29"/>
      <c r="G248" s="66"/>
      <c r="H248" s="29"/>
      <c r="I248" s="29"/>
      <c r="J248" s="68"/>
      <c r="K248" s="79"/>
      <c r="L248" s="29"/>
      <c r="M248" s="29"/>
      <c r="N248" s="30"/>
      <c r="O248" s="29"/>
      <c r="P248" s="10"/>
      <c r="Q248" s="29"/>
      <c r="R248" s="10"/>
    </row>
    <row r="249" spans="1:18" ht="15.75" customHeight="1">
      <c r="A249" s="31"/>
      <c r="B249" s="33"/>
      <c r="C249" s="33">
        <f t="shared" ref="C249:E249" si="39">SUM(C242:C248)</f>
        <v>0</v>
      </c>
      <c r="D249" s="33">
        <f t="shared" si="39"/>
        <v>0</v>
      </c>
      <c r="E249" s="33">
        <f t="shared" si="39"/>
        <v>0</v>
      </c>
      <c r="F249" s="33"/>
      <c r="G249" s="34">
        <f>SUM(G242:G248)</f>
        <v>0</v>
      </c>
      <c r="H249" s="33"/>
      <c r="I249" s="33">
        <f t="shared" ref="I249:J249" si="40">SUM(I242:I248)</f>
        <v>0</v>
      </c>
      <c r="J249" s="35">
        <f t="shared" si="40"/>
        <v>0</v>
      </c>
      <c r="K249" s="36"/>
      <c r="L249" s="33">
        <f>SUM(L242:L248)</f>
        <v>0</v>
      </c>
      <c r="M249" s="33"/>
      <c r="N249" s="33"/>
      <c r="O249" s="33">
        <v>7900</v>
      </c>
      <c r="P249" s="38">
        <f>SUM(P242:P248)</f>
        <v>0</v>
      </c>
      <c r="Q249" s="39">
        <v>2905</v>
      </c>
      <c r="R249" s="29"/>
    </row>
    <row r="250" spans="1:18" ht="15.75" customHeight="1">
      <c r="A250" s="31"/>
      <c r="B250" s="33"/>
      <c r="C250" s="33"/>
      <c r="D250" s="33"/>
      <c r="E250" s="33"/>
      <c r="F250" s="33"/>
      <c r="G250" s="34"/>
      <c r="H250" s="33"/>
      <c r="I250" s="33"/>
      <c r="J250" s="100"/>
      <c r="K250" s="36"/>
      <c r="L250" s="33"/>
      <c r="M250" s="33"/>
      <c r="N250" s="33"/>
      <c r="O250" s="33"/>
      <c r="P250" s="33"/>
      <c r="Q250" s="69"/>
      <c r="R250" s="29"/>
    </row>
    <row r="251" spans="1:18" ht="15.75" customHeight="1">
      <c r="A251" s="317" t="s">
        <v>644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9"/>
      <c r="P251" s="10"/>
      <c r="Q251" s="10"/>
      <c r="R251" s="29"/>
    </row>
    <row r="252" spans="1:18" ht="15.75" customHeight="1">
      <c r="A252" s="2" t="s">
        <v>1</v>
      </c>
      <c r="B252" s="3" t="s">
        <v>2</v>
      </c>
      <c r="C252" s="3" t="s">
        <v>3</v>
      </c>
      <c r="D252" s="3" t="s">
        <v>4</v>
      </c>
      <c r="E252" s="3" t="s">
        <v>108</v>
      </c>
      <c r="F252" s="4" t="s">
        <v>109</v>
      </c>
      <c r="G252" s="5" t="s">
        <v>5</v>
      </c>
      <c r="H252" s="6" t="s">
        <v>6</v>
      </c>
      <c r="I252" s="3" t="s">
        <v>7</v>
      </c>
      <c r="J252" s="3" t="s">
        <v>8</v>
      </c>
      <c r="K252" s="3" t="s">
        <v>8</v>
      </c>
      <c r="L252" s="3" t="s">
        <v>9</v>
      </c>
      <c r="M252" s="3" t="s">
        <v>10</v>
      </c>
      <c r="N252" s="3"/>
      <c r="O252" s="7" t="s">
        <v>11</v>
      </c>
      <c r="P252" s="8" t="s">
        <v>12</v>
      </c>
      <c r="Q252" s="9" t="s">
        <v>13</v>
      </c>
      <c r="R252" s="10"/>
    </row>
    <row r="253" spans="1:18" ht="15.75" customHeight="1">
      <c r="A253" s="10"/>
      <c r="B253" s="12"/>
      <c r="C253" s="10"/>
      <c r="D253" s="10"/>
      <c r="E253" s="10"/>
      <c r="F253" s="10"/>
      <c r="G253" s="13"/>
      <c r="H253" s="10"/>
      <c r="I253" s="10"/>
      <c r="J253" s="14" t="s">
        <v>15</v>
      </c>
      <c r="K253" s="52"/>
      <c r="L253" s="10" t="s">
        <v>33</v>
      </c>
      <c r="M253" s="10"/>
      <c r="N253" s="10"/>
      <c r="O253" s="10"/>
      <c r="P253" s="10"/>
      <c r="Q253" s="62"/>
      <c r="R253" s="29"/>
    </row>
    <row r="254" spans="1:18" ht="15.75" customHeight="1">
      <c r="A254" s="10"/>
      <c r="B254" s="314" t="s">
        <v>125</v>
      </c>
      <c r="C254" s="315"/>
      <c r="D254" s="315"/>
      <c r="E254" s="315"/>
      <c r="F254" s="316"/>
      <c r="G254" s="13"/>
      <c r="H254" s="10"/>
      <c r="I254" s="10"/>
      <c r="J254" s="53"/>
      <c r="K254" s="10"/>
      <c r="L254" s="12"/>
      <c r="M254" s="12"/>
      <c r="N254" s="12"/>
      <c r="O254" s="10"/>
      <c r="P254" s="10"/>
      <c r="Q254" s="10"/>
      <c r="R254" s="29"/>
    </row>
    <row r="255" spans="1:18" ht="15.75" customHeight="1">
      <c r="A255" s="10">
        <v>1</v>
      </c>
      <c r="B255" s="10"/>
      <c r="C255" s="10"/>
      <c r="D255" s="10"/>
      <c r="E255" s="10"/>
      <c r="F255" s="10"/>
      <c r="G255" s="13"/>
      <c r="H255" s="10"/>
      <c r="I255" s="10"/>
      <c r="J255" s="68"/>
      <c r="K255" s="29"/>
      <c r="L255" s="29"/>
      <c r="M255" s="10"/>
      <c r="N255" s="54"/>
      <c r="O255" s="10"/>
      <c r="P255" s="10"/>
      <c r="Q255" s="10"/>
      <c r="R255" s="29"/>
    </row>
    <row r="256" spans="1:18" ht="15.75" customHeight="1">
      <c r="A256" s="10">
        <v>2</v>
      </c>
      <c r="B256" s="10"/>
      <c r="C256" s="10"/>
      <c r="D256" s="10"/>
      <c r="E256" s="10"/>
      <c r="F256" s="10"/>
      <c r="G256" s="13"/>
      <c r="H256" s="10"/>
      <c r="I256" s="10"/>
      <c r="J256" s="68"/>
      <c r="K256" s="29"/>
      <c r="L256" s="29"/>
      <c r="M256" s="10"/>
      <c r="N256" s="54"/>
      <c r="O256" s="10"/>
      <c r="P256" s="16"/>
      <c r="Q256" s="16"/>
      <c r="R256" s="29"/>
    </row>
    <row r="257" spans="1:18" ht="15.75" customHeight="1">
      <c r="A257" s="10">
        <v>3</v>
      </c>
      <c r="B257" s="10"/>
      <c r="C257" s="10"/>
      <c r="D257" s="10"/>
      <c r="E257" s="10"/>
      <c r="F257" s="10"/>
      <c r="G257" s="13"/>
      <c r="H257" s="10"/>
      <c r="I257" s="10"/>
      <c r="J257" s="41"/>
      <c r="K257" s="10"/>
      <c r="L257" s="29"/>
      <c r="M257" s="29"/>
      <c r="N257" s="30"/>
      <c r="O257" s="10"/>
      <c r="P257" s="10"/>
      <c r="Q257" s="10"/>
      <c r="R257" s="29"/>
    </row>
    <row r="258" spans="1:18" ht="15.75" customHeight="1">
      <c r="A258" s="29">
        <v>4</v>
      </c>
      <c r="B258" s="29"/>
      <c r="C258" s="29"/>
      <c r="D258" s="29"/>
      <c r="E258" s="29"/>
      <c r="F258" s="29"/>
      <c r="G258" s="66"/>
      <c r="H258" s="29"/>
      <c r="I258" s="29"/>
      <c r="J258" s="68"/>
      <c r="K258" s="29"/>
      <c r="L258" s="29"/>
      <c r="M258" s="29"/>
      <c r="N258" s="30"/>
      <c r="O258" s="29"/>
      <c r="P258" s="29"/>
      <c r="Q258" s="10"/>
      <c r="R258" s="29"/>
    </row>
    <row r="259" spans="1:18" ht="15.75" customHeight="1">
      <c r="A259" s="29">
        <v>5</v>
      </c>
      <c r="B259" s="29"/>
      <c r="C259" s="29"/>
      <c r="D259" s="29"/>
      <c r="E259" s="29"/>
      <c r="F259" s="29"/>
      <c r="G259" s="66"/>
      <c r="H259" s="29"/>
      <c r="I259" s="29"/>
      <c r="J259" s="68"/>
      <c r="K259" s="29"/>
      <c r="L259" s="29"/>
      <c r="M259" s="29"/>
      <c r="N259" s="30"/>
      <c r="O259" s="29"/>
      <c r="P259" s="29"/>
      <c r="Q259" s="10"/>
      <c r="R259" s="10"/>
    </row>
    <row r="260" spans="1:18" ht="15.75" customHeight="1">
      <c r="A260" s="29">
        <v>6</v>
      </c>
      <c r="B260" s="29"/>
      <c r="C260" s="29"/>
      <c r="D260" s="29"/>
      <c r="E260" s="29"/>
      <c r="F260" s="29"/>
      <c r="G260" s="66"/>
      <c r="H260" s="29"/>
      <c r="I260" s="29"/>
      <c r="J260" s="68"/>
      <c r="K260" s="29"/>
      <c r="L260" s="29"/>
      <c r="M260" s="29"/>
      <c r="N260" s="30"/>
      <c r="O260" s="29"/>
      <c r="P260" s="29"/>
      <c r="Q260" s="10"/>
      <c r="R260" s="10"/>
    </row>
    <row r="261" spans="1:18" ht="15.75" customHeight="1">
      <c r="A261" s="29">
        <v>7</v>
      </c>
      <c r="B261" s="29"/>
      <c r="C261" s="29"/>
      <c r="D261" s="29"/>
      <c r="E261" s="29"/>
      <c r="F261" s="29"/>
      <c r="G261" s="66"/>
      <c r="H261" s="29"/>
      <c r="I261" s="29"/>
      <c r="J261" s="68"/>
      <c r="K261" s="79"/>
      <c r="L261" s="29"/>
      <c r="M261" s="29"/>
      <c r="N261" s="30"/>
      <c r="O261" s="29"/>
      <c r="P261" s="29"/>
      <c r="Q261" s="10"/>
      <c r="R261" s="10"/>
    </row>
    <row r="262" spans="1:18" ht="15.75" customHeight="1">
      <c r="A262" s="29"/>
      <c r="B262" s="29"/>
      <c r="C262" s="29"/>
      <c r="D262" s="29"/>
      <c r="E262" s="29"/>
      <c r="F262" s="29"/>
      <c r="G262" s="66"/>
      <c r="H262" s="29"/>
      <c r="I262" s="29"/>
      <c r="J262" s="68"/>
      <c r="K262" s="79"/>
      <c r="L262" s="29"/>
      <c r="M262" s="29"/>
      <c r="N262" s="30"/>
      <c r="O262" s="29"/>
      <c r="P262" s="10"/>
      <c r="Q262" s="29"/>
      <c r="R262" s="29"/>
    </row>
    <row r="263" spans="1:18" ht="15.75" customHeight="1">
      <c r="A263" s="31"/>
      <c r="B263" s="33"/>
      <c r="C263" s="33">
        <v>4000</v>
      </c>
      <c r="D263" s="33">
        <f t="shared" ref="D263:E263" si="41">SUM(D255:D262)</f>
        <v>0</v>
      </c>
      <c r="E263" s="33">
        <f t="shared" si="41"/>
        <v>0</v>
      </c>
      <c r="F263" s="33"/>
      <c r="G263" s="34">
        <f>SUM(G255:G262)</f>
        <v>0</v>
      </c>
      <c r="H263" s="33"/>
      <c r="I263" s="33">
        <f t="shared" ref="I263:J263" si="42">SUM(I255:I262)</f>
        <v>0</v>
      </c>
      <c r="J263" s="35">
        <f t="shared" si="42"/>
        <v>0</v>
      </c>
      <c r="K263" s="36"/>
      <c r="L263" s="33">
        <f>SUM(L255:L262)</f>
        <v>0</v>
      </c>
      <c r="M263" s="33"/>
      <c r="N263" s="33"/>
      <c r="O263" s="33">
        <f>SUM(O255:O262)</f>
        <v>0</v>
      </c>
      <c r="P263" s="38">
        <v>16000</v>
      </c>
      <c r="Q263" s="39">
        <v>4505</v>
      </c>
      <c r="R263" s="29"/>
    </row>
    <row r="264" spans="1:18" ht="15.75" customHeight="1">
      <c r="A264" s="317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18"/>
      <c r="N264" s="318"/>
      <c r="O264" s="319"/>
      <c r="P264" s="10"/>
      <c r="Q264" s="10"/>
      <c r="R264" s="29"/>
    </row>
    <row r="265" spans="1:18" ht="15.75" customHeight="1">
      <c r="A265" s="2" t="s">
        <v>1</v>
      </c>
      <c r="B265" s="3" t="s">
        <v>2</v>
      </c>
      <c r="C265" s="3" t="s">
        <v>3</v>
      </c>
      <c r="D265" s="3" t="s">
        <v>4</v>
      </c>
      <c r="E265" s="3" t="s">
        <v>108</v>
      </c>
      <c r="F265" s="4" t="s">
        <v>109</v>
      </c>
      <c r="G265" s="5" t="s">
        <v>5</v>
      </c>
      <c r="H265" s="6" t="s">
        <v>6</v>
      </c>
      <c r="I265" s="3" t="s">
        <v>7</v>
      </c>
      <c r="J265" s="3" t="s">
        <v>8</v>
      </c>
      <c r="K265" s="3" t="s">
        <v>8</v>
      </c>
      <c r="L265" s="3" t="s">
        <v>9</v>
      </c>
      <c r="M265" s="3" t="s">
        <v>10</v>
      </c>
      <c r="N265" s="3"/>
      <c r="O265" s="7" t="s">
        <v>11</v>
      </c>
      <c r="P265" s="8" t="s">
        <v>12</v>
      </c>
      <c r="Q265" s="108" t="s">
        <v>13</v>
      </c>
      <c r="R265" s="10"/>
    </row>
    <row r="266" spans="1:18" ht="15.75" customHeight="1">
      <c r="A266" s="10"/>
      <c r="B266" s="12">
        <v>4505</v>
      </c>
      <c r="C266" s="10"/>
      <c r="D266" s="10"/>
      <c r="E266" s="10"/>
      <c r="F266" s="10"/>
      <c r="G266" s="13"/>
      <c r="H266" s="10"/>
      <c r="I266" s="10"/>
      <c r="J266" s="14" t="s">
        <v>15</v>
      </c>
      <c r="K266" s="10"/>
      <c r="L266" s="10" t="s">
        <v>33</v>
      </c>
      <c r="M266" s="12"/>
      <c r="N266" s="12"/>
      <c r="O266" s="10"/>
      <c r="P266" s="10"/>
      <c r="Q266" s="10"/>
      <c r="R266" s="29"/>
    </row>
    <row r="267" spans="1:18" ht="15.75" customHeight="1">
      <c r="A267" s="10"/>
      <c r="B267" s="314" t="s">
        <v>645</v>
      </c>
      <c r="C267" s="315"/>
      <c r="D267" s="315"/>
      <c r="E267" s="315"/>
      <c r="F267" s="316"/>
      <c r="G267" s="13"/>
      <c r="H267" s="10"/>
      <c r="I267" s="10"/>
      <c r="J267" s="19"/>
      <c r="K267" s="10"/>
      <c r="L267" s="10"/>
      <c r="M267" s="10"/>
      <c r="N267" s="10"/>
      <c r="O267" s="10"/>
      <c r="P267" s="10"/>
      <c r="Q267" s="10"/>
      <c r="R267" s="29"/>
    </row>
    <row r="268" spans="1:18" ht="15.75" customHeight="1">
      <c r="A268" s="10"/>
      <c r="B268" s="112"/>
      <c r="C268" s="113"/>
      <c r="D268" s="113"/>
      <c r="E268" s="113"/>
      <c r="F268" s="114"/>
      <c r="G268" s="13"/>
      <c r="H268" s="10"/>
      <c r="I268" s="10"/>
      <c r="J268" s="19"/>
      <c r="K268" s="10"/>
      <c r="L268" s="10"/>
      <c r="M268" s="10"/>
      <c r="N268" s="10"/>
      <c r="O268" s="10"/>
      <c r="P268" s="10"/>
      <c r="Q268" s="10"/>
      <c r="R268" s="29"/>
    </row>
    <row r="269" spans="1:18" ht="15.75" customHeight="1">
      <c r="A269" s="10">
        <v>1</v>
      </c>
      <c r="B269" s="10"/>
      <c r="C269" s="10"/>
      <c r="D269" s="10"/>
      <c r="E269" s="10"/>
      <c r="F269" s="10"/>
      <c r="G269" s="13"/>
      <c r="H269" s="10"/>
      <c r="I269" s="10"/>
      <c r="J269" s="19"/>
      <c r="K269" s="10"/>
      <c r="L269" s="10"/>
      <c r="M269" s="10"/>
      <c r="N269" s="54"/>
      <c r="O269" s="10"/>
      <c r="P269" s="16"/>
      <c r="Q269" s="16"/>
      <c r="R269" s="29"/>
    </row>
    <row r="270" spans="1:18" ht="15.75" customHeight="1">
      <c r="A270" s="29"/>
      <c r="B270" s="29"/>
      <c r="C270" s="29"/>
      <c r="D270" s="29"/>
      <c r="E270" s="29"/>
      <c r="F270" s="29"/>
      <c r="G270" s="66"/>
      <c r="H270" s="29"/>
      <c r="I270" s="29"/>
      <c r="J270" s="74"/>
      <c r="K270" s="29"/>
      <c r="L270" s="29"/>
      <c r="M270" s="30"/>
      <c r="N270" s="29"/>
      <c r="O270" s="29"/>
      <c r="P270" s="29"/>
      <c r="Q270" s="10"/>
      <c r="R270" s="29"/>
    </row>
    <row r="271" spans="1:18" ht="15.75" customHeight="1">
      <c r="A271" s="31"/>
      <c r="B271" s="33"/>
      <c r="C271" s="33">
        <f t="shared" ref="C271:G271" si="43">SUM(C269:C270)</f>
        <v>0</v>
      </c>
      <c r="D271" s="33">
        <f t="shared" si="43"/>
        <v>0</v>
      </c>
      <c r="E271" s="33">
        <f t="shared" si="43"/>
        <v>0</v>
      </c>
      <c r="F271" s="33">
        <f t="shared" si="43"/>
        <v>0</v>
      </c>
      <c r="G271" s="34">
        <f t="shared" si="43"/>
        <v>0</v>
      </c>
      <c r="H271" s="33"/>
      <c r="I271" s="33">
        <f t="shared" ref="I271:J271" si="44">SUM(I269:I270)</f>
        <v>0</v>
      </c>
      <c r="J271" s="100">
        <f t="shared" si="44"/>
        <v>0</v>
      </c>
      <c r="K271" s="33"/>
      <c r="L271" s="33">
        <f>SUM(L269:L270)</f>
        <v>0</v>
      </c>
      <c r="M271" s="33">
        <f>SUM(M270)</f>
        <v>0</v>
      </c>
      <c r="N271" s="33"/>
      <c r="O271" s="33">
        <f t="shared" ref="O271:P271" si="45">SUM(O269:O270)</f>
        <v>0</v>
      </c>
      <c r="P271" s="33">
        <f t="shared" si="45"/>
        <v>0</v>
      </c>
      <c r="Q271" s="51">
        <v>5505</v>
      </c>
      <c r="R271" s="29"/>
    </row>
    <row r="272" spans="1:18" ht="15.75" customHeight="1">
      <c r="A272" s="311" t="s">
        <v>646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3"/>
      <c r="P272" s="10"/>
      <c r="Q272" s="10"/>
      <c r="R272" s="29"/>
    </row>
    <row r="273" spans="1:18" ht="15.75" customHeight="1">
      <c r="A273" s="2" t="s">
        <v>1</v>
      </c>
      <c r="B273" s="3" t="s">
        <v>2</v>
      </c>
      <c r="C273" s="3" t="s">
        <v>3</v>
      </c>
      <c r="D273" s="3" t="s">
        <v>4</v>
      </c>
      <c r="E273" s="3" t="s">
        <v>108</v>
      </c>
      <c r="F273" s="4" t="s">
        <v>109</v>
      </c>
      <c r="G273" s="117" t="s">
        <v>5</v>
      </c>
      <c r="H273" s="6" t="s">
        <v>6</v>
      </c>
      <c r="I273" s="3" t="s">
        <v>7</v>
      </c>
      <c r="J273" s="3" t="s">
        <v>8</v>
      </c>
      <c r="K273" s="3" t="s">
        <v>8</v>
      </c>
      <c r="L273" s="3" t="s">
        <v>9</v>
      </c>
      <c r="M273" s="3" t="s">
        <v>10</v>
      </c>
      <c r="N273" s="3"/>
      <c r="O273" s="7" t="s">
        <v>11</v>
      </c>
      <c r="P273" s="8" t="s">
        <v>12</v>
      </c>
      <c r="Q273" s="108" t="s">
        <v>13</v>
      </c>
      <c r="R273" s="10"/>
    </row>
    <row r="274" spans="1:18" ht="15.75" customHeight="1">
      <c r="A274" s="10"/>
      <c r="B274" s="12"/>
      <c r="C274" s="10"/>
      <c r="D274" s="10"/>
      <c r="E274" s="10"/>
      <c r="F274" s="10"/>
      <c r="G274" s="75"/>
      <c r="H274" s="10"/>
      <c r="I274" s="10"/>
      <c r="J274" s="14" t="s">
        <v>15</v>
      </c>
      <c r="K274" s="52"/>
      <c r="L274" s="10" t="s">
        <v>72</v>
      </c>
      <c r="M274" s="10"/>
      <c r="N274" s="10"/>
      <c r="O274" s="10"/>
      <c r="P274" s="10"/>
      <c r="Q274" s="10"/>
      <c r="R274" s="29"/>
    </row>
    <row r="275" spans="1:18" ht="15.75" customHeight="1">
      <c r="A275" s="10"/>
      <c r="B275" s="314" t="s">
        <v>125</v>
      </c>
      <c r="C275" s="315"/>
      <c r="D275" s="315"/>
      <c r="E275" s="315"/>
      <c r="F275" s="316"/>
      <c r="G275" s="75"/>
      <c r="H275" s="10"/>
      <c r="I275" s="10"/>
      <c r="J275" s="53"/>
      <c r="K275" s="10"/>
      <c r="L275" s="12"/>
      <c r="M275" s="12"/>
      <c r="N275" s="12"/>
      <c r="O275" s="10"/>
      <c r="P275" s="10"/>
      <c r="Q275" s="10"/>
      <c r="R275" s="29"/>
    </row>
    <row r="276" spans="1:18" ht="15.75" customHeight="1">
      <c r="A276" s="10">
        <v>1</v>
      </c>
      <c r="B276" s="10"/>
      <c r="C276" s="10"/>
      <c r="D276" s="10"/>
      <c r="E276" s="10"/>
      <c r="F276" s="10"/>
      <c r="G276" s="13"/>
      <c r="H276" s="10"/>
      <c r="I276" s="10"/>
      <c r="J276" s="53"/>
      <c r="K276" s="10"/>
      <c r="L276" s="10"/>
      <c r="M276" s="10"/>
      <c r="N276" s="10"/>
      <c r="O276" s="10"/>
      <c r="P276" s="10"/>
      <c r="Q276" s="10"/>
      <c r="R276" s="29"/>
    </row>
    <row r="277" spans="1:18" ht="15.75" customHeight="1">
      <c r="A277" s="10">
        <v>2</v>
      </c>
      <c r="B277" s="10"/>
      <c r="C277" s="10"/>
      <c r="D277" s="10"/>
      <c r="E277" s="10"/>
      <c r="F277" s="10"/>
      <c r="G277" s="13"/>
      <c r="H277" s="10"/>
      <c r="I277" s="10"/>
      <c r="J277" s="53"/>
      <c r="K277" s="10"/>
      <c r="L277" s="10"/>
      <c r="M277" s="10"/>
      <c r="N277" s="10"/>
      <c r="O277" s="10"/>
      <c r="P277" s="16"/>
      <c r="Q277" s="16"/>
      <c r="R277" s="29"/>
    </row>
    <row r="278" spans="1:18" ht="15.75" customHeight="1">
      <c r="A278" s="10">
        <v>3</v>
      </c>
      <c r="B278" s="10"/>
      <c r="C278" s="10"/>
      <c r="D278" s="10"/>
      <c r="E278" s="10"/>
      <c r="F278" s="10"/>
      <c r="G278" s="13"/>
      <c r="H278" s="10"/>
      <c r="I278" s="10"/>
      <c r="J278" s="53"/>
      <c r="K278" s="10"/>
      <c r="L278" s="29"/>
      <c r="M278" s="29"/>
      <c r="N278" s="29"/>
      <c r="O278" s="10"/>
      <c r="P278" s="10"/>
      <c r="Q278" s="10"/>
      <c r="R278" s="29"/>
    </row>
    <row r="279" spans="1:18" ht="15.75" customHeight="1">
      <c r="A279" s="29">
        <v>4</v>
      </c>
      <c r="B279" s="29"/>
      <c r="C279" s="29"/>
      <c r="D279" s="29"/>
      <c r="E279" s="29"/>
      <c r="F279" s="74"/>
      <c r="G279" s="66"/>
      <c r="H279" s="29"/>
      <c r="I279" s="29"/>
      <c r="J279" s="78"/>
      <c r="K279" s="29"/>
      <c r="L279" s="29"/>
      <c r="M279" s="29"/>
      <c r="N279" s="29"/>
      <c r="O279" s="29"/>
      <c r="P279" s="29"/>
      <c r="Q279" s="10"/>
      <c r="R279" s="29"/>
    </row>
    <row r="280" spans="1:18" ht="15.75" customHeight="1">
      <c r="A280" s="29">
        <v>5</v>
      </c>
      <c r="B280" s="29"/>
      <c r="C280" s="29"/>
      <c r="D280" s="29"/>
      <c r="E280" s="29"/>
      <c r="F280" s="74"/>
      <c r="G280" s="66"/>
      <c r="H280" s="29"/>
      <c r="I280" s="29"/>
      <c r="J280" s="78"/>
      <c r="K280" s="29"/>
      <c r="L280" s="29"/>
      <c r="M280" s="29"/>
      <c r="N280" s="29"/>
      <c r="O280" s="29"/>
      <c r="P280" s="29"/>
      <c r="Q280" s="10"/>
      <c r="R280" s="10"/>
    </row>
    <row r="281" spans="1:18" ht="15.75" customHeight="1">
      <c r="A281" s="29"/>
      <c r="B281" s="29"/>
      <c r="C281" s="29"/>
      <c r="D281" s="29"/>
      <c r="E281" s="29"/>
      <c r="F281" s="29"/>
      <c r="G281" s="66"/>
      <c r="H281" s="29"/>
      <c r="I281" s="29"/>
      <c r="J281" s="78"/>
      <c r="K281" s="29"/>
      <c r="L281" s="29"/>
      <c r="M281" s="29"/>
      <c r="N281" s="29"/>
      <c r="O281" s="29"/>
      <c r="P281" s="29"/>
      <c r="Q281" s="29"/>
      <c r="R281" s="29"/>
    </row>
    <row r="282" spans="1:18" ht="15.75" customHeight="1">
      <c r="A282" s="31"/>
      <c r="B282" s="33"/>
      <c r="C282" s="33">
        <f t="shared" ref="C282:D282" si="46">SUM(C276:C281)</f>
        <v>0</v>
      </c>
      <c r="D282" s="33">
        <f t="shared" si="46"/>
        <v>0</v>
      </c>
      <c r="E282" s="33"/>
      <c r="F282" s="33"/>
      <c r="G282" s="34">
        <v>3000</v>
      </c>
      <c r="H282" s="33"/>
      <c r="I282" s="33">
        <f t="shared" ref="I282:J282" si="47">SUM(I276:I281)</f>
        <v>0</v>
      </c>
      <c r="J282" s="80">
        <f t="shared" si="47"/>
        <v>0</v>
      </c>
      <c r="K282" s="33"/>
      <c r="L282" s="33">
        <f>SUM(L276:L281)</f>
        <v>0</v>
      </c>
      <c r="M282" s="33">
        <f>SUM(M277:M281)</f>
        <v>0</v>
      </c>
      <c r="N282" s="33"/>
      <c r="O282" s="33">
        <f t="shared" ref="O282:P282" si="48">SUM(O276:O281)</f>
        <v>0</v>
      </c>
      <c r="P282" s="38">
        <f t="shared" si="48"/>
        <v>0</v>
      </c>
      <c r="Q282" s="39">
        <v>18255</v>
      </c>
      <c r="R282" s="29"/>
    </row>
    <row r="283" spans="1:18" ht="15.75" customHeight="1">
      <c r="A283" s="311" t="s">
        <v>647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3"/>
      <c r="P283" s="10"/>
      <c r="Q283" s="10"/>
      <c r="R283" s="10"/>
    </row>
    <row r="284" spans="1:18" ht="15.75" customHeight="1">
      <c r="A284" s="2" t="s">
        <v>1</v>
      </c>
      <c r="B284" s="3" t="s">
        <v>2</v>
      </c>
      <c r="C284" s="3" t="s">
        <v>3</v>
      </c>
      <c r="D284" s="3" t="s">
        <v>4</v>
      </c>
      <c r="E284" s="3" t="s">
        <v>108</v>
      </c>
      <c r="F284" s="4" t="s">
        <v>109</v>
      </c>
      <c r="G284" s="117" t="s">
        <v>5</v>
      </c>
      <c r="H284" s="6" t="s">
        <v>6</v>
      </c>
      <c r="I284" s="3" t="s">
        <v>7</v>
      </c>
      <c r="J284" s="3" t="s">
        <v>8</v>
      </c>
      <c r="K284" s="3" t="s">
        <v>8</v>
      </c>
      <c r="L284" s="3" t="s">
        <v>9</v>
      </c>
      <c r="M284" s="3" t="s">
        <v>10</v>
      </c>
      <c r="N284" s="3"/>
      <c r="O284" s="7" t="s">
        <v>11</v>
      </c>
      <c r="P284" s="8" t="s">
        <v>12</v>
      </c>
      <c r="Q284" s="9" t="s">
        <v>13</v>
      </c>
      <c r="R284" s="29"/>
    </row>
    <row r="285" spans="1:18" ht="15.75" customHeight="1">
      <c r="A285" s="10"/>
      <c r="B285" s="12"/>
      <c r="C285" s="10"/>
      <c r="D285" s="10"/>
      <c r="E285" s="10"/>
      <c r="F285" s="10"/>
      <c r="G285" s="10"/>
      <c r="H285" s="10"/>
      <c r="I285" s="10"/>
      <c r="J285" s="14" t="s">
        <v>15</v>
      </c>
      <c r="K285" s="10"/>
      <c r="L285" s="10" t="s">
        <v>72</v>
      </c>
      <c r="M285" s="10"/>
      <c r="N285" s="10"/>
      <c r="O285" s="10"/>
      <c r="P285" s="10"/>
      <c r="Q285" s="62"/>
      <c r="R285" s="29"/>
    </row>
    <row r="286" spans="1:18" ht="15.75" customHeight="1">
      <c r="A286" s="10"/>
      <c r="B286" s="314" t="s">
        <v>125</v>
      </c>
      <c r="C286" s="315"/>
      <c r="D286" s="315"/>
      <c r="E286" s="315"/>
      <c r="F286" s="316"/>
      <c r="G286" s="10"/>
      <c r="H286" s="10"/>
      <c r="I286" s="10"/>
      <c r="J286" s="53"/>
      <c r="K286" s="10"/>
      <c r="L286" s="12"/>
      <c r="M286" s="12"/>
      <c r="N286" s="12"/>
      <c r="O286" s="10"/>
      <c r="P286" s="10"/>
      <c r="Q286" s="10"/>
      <c r="R286" s="29"/>
    </row>
    <row r="287" spans="1:18" ht="15.75" customHeight="1">
      <c r="A287" s="10"/>
      <c r="B287" s="112"/>
      <c r="C287" s="70"/>
      <c r="D287" s="10"/>
      <c r="E287" s="10"/>
      <c r="F287" s="70"/>
      <c r="G287" s="10"/>
      <c r="H287" s="10"/>
      <c r="I287" s="10"/>
      <c r="J287" s="53"/>
      <c r="K287" s="10"/>
      <c r="L287" s="12"/>
      <c r="M287" s="12"/>
      <c r="N287" s="12"/>
      <c r="O287" s="10"/>
      <c r="P287" s="10"/>
      <c r="Q287" s="10"/>
      <c r="R287" s="29"/>
    </row>
    <row r="288" spans="1:18" ht="15.75" customHeight="1">
      <c r="A288" s="10">
        <v>1</v>
      </c>
      <c r="B288" s="15"/>
      <c r="C288" s="10"/>
      <c r="D288" s="24"/>
      <c r="E288" s="10"/>
      <c r="F288" s="10"/>
      <c r="G288" s="75"/>
      <c r="H288" s="10"/>
      <c r="I288" s="10"/>
      <c r="J288" s="41"/>
      <c r="K288" s="10"/>
      <c r="L288" s="10"/>
      <c r="M288" s="10"/>
      <c r="N288" s="10"/>
      <c r="O288" s="10"/>
      <c r="P288" s="10"/>
      <c r="Q288" s="10"/>
      <c r="R288" s="29"/>
    </row>
    <row r="289" spans="1:18" ht="15.75" customHeight="1">
      <c r="A289" s="10">
        <v>2</v>
      </c>
      <c r="B289" s="15"/>
      <c r="C289" s="10"/>
      <c r="D289" s="22"/>
      <c r="E289" s="70"/>
      <c r="F289" s="10"/>
      <c r="G289" s="75"/>
      <c r="H289" s="10"/>
      <c r="I289" s="10"/>
      <c r="J289" s="41"/>
      <c r="K289" s="10"/>
      <c r="L289" s="10"/>
      <c r="M289" s="10"/>
      <c r="N289" s="10"/>
      <c r="O289" s="10"/>
      <c r="P289" s="16"/>
      <c r="Q289" s="16"/>
      <c r="R289" s="29"/>
    </row>
    <row r="290" spans="1:18" ht="15.75" customHeight="1">
      <c r="A290" s="10">
        <v>3</v>
      </c>
      <c r="B290" s="10"/>
      <c r="C290" s="29"/>
      <c r="D290" s="24"/>
      <c r="E290" s="10"/>
      <c r="F290" s="29"/>
      <c r="G290" s="77"/>
      <c r="H290" s="29"/>
      <c r="I290" s="29"/>
      <c r="J290" s="68"/>
      <c r="K290" s="29"/>
      <c r="L290" s="10"/>
      <c r="M290" s="30"/>
      <c r="N290" s="29"/>
      <c r="O290" s="29"/>
      <c r="P290" s="10"/>
      <c r="Q290" s="10"/>
      <c r="R290" s="10"/>
    </row>
    <row r="291" spans="1:18" ht="15.75" customHeight="1">
      <c r="A291" s="29">
        <v>4</v>
      </c>
      <c r="B291" s="29"/>
      <c r="C291" s="29"/>
      <c r="D291" s="90"/>
      <c r="E291" s="29"/>
      <c r="F291" s="29"/>
      <c r="G291" s="77"/>
      <c r="H291" s="29"/>
      <c r="I291" s="29"/>
      <c r="J291" s="68"/>
      <c r="K291" s="29"/>
      <c r="L291" s="10"/>
      <c r="M291" s="30"/>
      <c r="N291" s="30"/>
      <c r="O291" s="29"/>
      <c r="P291" s="29"/>
      <c r="Q291" s="10"/>
      <c r="R291" s="10"/>
    </row>
    <row r="292" spans="1:18" ht="15.75" customHeight="1">
      <c r="A292" s="29">
        <v>5</v>
      </c>
      <c r="B292" s="29"/>
      <c r="C292" s="29"/>
      <c r="D292" s="90"/>
      <c r="E292" s="29"/>
      <c r="F292" s="29"/>
      <c r="G292" s="77"/>
      <c r="H292" s="29"/>
      <c r="I292" s="29"/>
      <c r="J292" s="68"/>
      <c r="K292" s="29"/>
      <c r="L292" s="29"/>
      <c r="M292" s="30"/>
      <c r="N292" s="30"/>
      <c r="O292" s="29"/>
      <c r="P292" s="29"/>
      <c r="Q292" s="10"/>
      <c r="R292" s="10"/>
    </row>
    <row r="293" spans="1:18" ht="15.75" customHeight="1">
      <c r="A293" s="29">
        <v>6</v>
      </c>
      <c r="B293" s="29"/>
      <c r="C293" s="29"/>
      <c r="D293" s="90"/>
      <c r="E293" s="29"/>
      <c r="F293" s="29"/>
      <c r="G293" s="77"/>
      <c r="H293" s="29"/>
      <c r="I293" s="29"/>
      <c r="J293" s="68"/>
      <c r="K293" s="29"/>
      <c r="L293" s="29"/>
      <c r="M293" s="29"/>
      <c r="N293" s="29"/>
      <c r="O293" s="29"/>
      <c r="P293" s="29"/>
      <c r="Q293" s="10"/>
      <c r="R293" s="29"/>
    </row>
    <row r="294" spans="1:18" ht="15.75" customHeight="1">
      <c r="A294" s="29">
        <v>7</v>
      </c>
      <c r="B294" s="29"/>
      <c r="C294" s="29"/>
      <c r="D294" s="90"/>
      <c r="E294" s="29"/>
      <c r="F294" s="29"/>
      <c r="G294" s="77"/>
      <c r="H294" s="29"/>
      <c r="I294" s="29"/>
      <c r="J294" s="68"/>
      <c r="K294" s="29"/>
      <c r="L294" s="29"/>
      <c r="M294" s="29"/>
      <c r="N294" s="29"/>
      <c r="O294" s="29"/>
      <c r="P294" s="29"/>
      <c r="Q294" s="10"/>
      <c r="R294" s="29"/>
    </row>
    <row r="295" spans="1:18" ht="15.75" customHeight="1">
      <c r="A295" s="29">
        <v>8</v>
      </c>
      <c r="B295" s="29"/>
      <c r="C295" s="29"/>
      <c r="D295" s="90"/>
      <c r="E295" s="29"/>
      <c r="F295" s="29"/>
      <c r="G295" s="77"/>
      <c r="H295" s="29"/>
      <c r="I295" s="29"/>
      <c r="J295" s="68"/>
      <c r="K295" s="29"/>
      <c r="L295" s="29"/>
      <c r="M295" s="29"/>
      <c r="N295" s="29"/>
      <c r="O295" s="29"/>
      <c r="P295" s="29"/>
      <c r="Q295" s="29"/>
      <c r="R295" s="29"/>
    </row>
    <row r="296" spans="1:18" ht="15.75" customHeight="1">
      <c r="A296" s="29">
        <v>9</v>
      </c>
      <c r="B296" s="29"/>
      <c r="C296" s="29"/>
      <c r="D296" s="90"/>
      <c r="E296" s="29"/>
      <c r="F296" s="29"/>
      <c r="G296" s="77"/>
      <c r="H296" s="29"/>
      <c r="I296" s="29"/>
      <c r="J296" s="68"/>
      <c r="K296" s="29"/>
      <c r="L296" s="29"/>
      <c r="M296" s="29"/>
      <c r="N296" s="29"/>
      <c r="O296" s="29"/>
      <c r="P296" s="29"/>
      <c r="Q296" s="29"/>
      <c r="R296" s="29"/>
    </row>
    <row r="297" spans="1:18" ht="15.75" customHeight="1">
      <c r="A297" s="29">
        <v>10</v>
      </c>
      <c r="B297" s="29"/>
      <c r="C297" s="29"/>
      <c r="D297" s="90"/>
      <c r="E297" s="29"/>
      <c r="F297" s="29"/>
      <c r="G297" s="77"/>
      <c r="H297" s="29"/>
      <c r="I297" s="29"/>
      <c r="J297" s="68"/>
      <c r="K297" s="29"/>
      <c r="L297" s="29"/>
      <c r="M297" s="29"/>
      <c r="N297" s="29"/>
      <c r="O297" s="29"/>
      <c r="P297" s="29"/>
      <c r="Q297" s="29"/>
      <c r="R297" s="29"/>
    </row>
    <row r="298" spans="1:18" ht="15.75" customHeight="1">
      <c r="A298" s="29">
        <v>11</v>
      </c>
      <c r="B298" s="29"/>
      <c r="C298" s="29"/>
      <c r="D298" s="90"/>
      <c r="E298" s="29"/>
      <c r="F298" s="29"/>
      <c r="G298" s="77"/>
      <c r="H298" s="29"/>
      <c r="I298" s="29"/>
      <c r="J298" s="68"/>
      <c r="K298" s="29"/>
      <c r="L298" s="29"/>
      <c r="M298" s="29"/>
      <c r="N298" s="29"/>
      <c r="O298" s="29"/>
      <c r="P298" s="29"/>
      <c r="Q298" s="29"/>
      <c r="R298" s="29"/>
    </row>
    <row r="299" spans="1:18" ht="15.75" customHeight="1">
      <c r="A299" s="29">
        <v>12</v>
      </c>
      <c r="B299" s="29"/>
      <c r="C299" s="29"/>
      <c r="D299" s="90"/>
      <c r="E299" s="29"/>
      <c r="F299" s="29"/>
      <c r="G299" s="77"/>
      <c r="H299" s="29"/>
      <c r="I299" s="29"/>
      <c r="J299" s="68"/>
      <c r="K299" s="29"/>
      <c r="L299" s="29"/>
      <c r="M299" s="29"/>
      <c r="N299" s="29"/>
      <c r="O299" s="29"/>
      <c r="P299" s="29"/>
      <c r="Q299" s="29"/>
      <c r="R299" s="29"/>
    </row>
    <row r="300" spans="1:18" ht="15.75" customHeight="1">
      <c r="A300" s="29"/>
      <c r="B300" s="29"/>
      <c r="C300" s="29"/>
      <c r="D300" s="90"/>
      <c r="E300" s="29"/>
      <c r="F300" s="29"/>
      <c r="G300" s="77"/>
      <c r="H300" s="29"/>
      <c r="I300" s="29"/>
      <c r="J300" s="68"/>
      <c r="K300" s="29"/>
      <c r="L300" s="29"/>
      <c r="M300" s="29"/>
      <c r="N300" s="29"/>
      <c r="O300" s="29"/>
      <c r="P300" s="29"/>
      <c r="Q300" s="29"/>
      <c r="R300" s="10"/>
    </row>
    <row r="301" spans="1:18" ht="15.75" customHeight="1">
      <c r="A301" s="31"/>
      <c r="B301" s="33"/>
      <c r="C301" s="33">
        <f t="shared" ref="C301:G301" si="49">SUM(C288:C300)</f>
        <v>0</v>
      </c>
      <c r="D301" s="48">
        <f t="shared" si="49"/>
        <v>0</v>
      </c>
      <c r="E301" s="33">
        <f t="shared" si="49"/>
        <v>0</v>
      </c>
      <c r="F301" s="33">
        <f t="shared" si="49"/>
        <v>0</v>
      </c>
      <c r="G301" s="49">
        <f t="shared" si="49"/>
        <v>0</v>
      </c>
      <c r="H301" s="33"/>
      <c r="I301" s="33">
        <f t="shared" ref="I301:J301" si="50">SUM(I288:I300)</f>
        <v>0</v>
      </c>
      <c r="J301" s="35">
        <f t="shared" si="50"/>
        <v>0</v>
      </c>
      <c r="K301" s="33"/>
      <c r="L301" s="33">
        <f t="shared" ref="L301:M301" si="51">SUM(L288:L300)</f>
        <v>0</v>
      </c>
      <c r="M301" s="33">
        <f t="shared" si="51"/>
        <v>0</v>
      </c>
      <c r="N301" s="33"/>
      <c r="O301" s="33">
        <f>SUM(O288:O300)</f>
        <v>0</v>
      </c>
      <c r="P301" s="8">
        <v>35000</v>
      </c>
      <c r="Q301" s="9">
        <v>7305</v>
      </c>
      <c r="R301" s="29"/>
    </row>
    <row r="302" spans="1:18" ht="15.75" customHeight="1">
      <c r="A302" s="29"/>
      <c r="B302" s="111"/>
      <c r="C302" s="29"/>
      <c r="D302" s="29"/>
      <c r="E302" s="29"/>
      <c r="F302" s="29"/>
      <c r="G302" s="66"/>
      <c r="H302" s="29"/>
      <c r="I302" s="29"/>
      <c r="J302" s="74"/>
      <c r="K302" s="74"/>
      <c r="L302" s="10" t="s">
        <v>72</v>
      </c>
      <c r="M302" s="30"/>
      <c r="N302" s="29"/>
      <c r="O302" s="29"/>
      <c r="P302" s="29"/>
      <c r="Q302" s="29"/>
      <c r="R302" s="29"/>
    </row>
    <row r="303" spans="1:18" ht="15.75" customHeight="1">
      <c r="A303" s="10"/>
      <c r="B303" s="314" t="s">
        <v>125</v>
      </c>
      <c r="C303" s="315"/>
      <c r="D303" s="315"/>
      <c r="E303" s="315"/>
      <c r="F303" s="316"/>
      <c r="G303" s="13"/>
      <c r="H303" s="10"/>
      <c r="I303" s="10"/>
      <c r="J303" s="19"/>
      <c r="K303" s="41"/>
      <c r="L303" s="10"/>
      <c r="M303" s="54"/>
      <c r="N303" s="10"/>
      <c r="O303" s="10"/>
      <c r="P303" s="10"/>
      <c r="Q303" s="10"/>
      <c r="R303" s="29"/>
    </row>
    <row r="304" spans="1:18" ht="15.75" customHeight="1">
      <c r="A304" s="10">
        <v>1</v>
      </c>
      <c r="B304" s="29"/>
      <c r="C304" s="29"/>
      <c r="D304" s="29"/>
      <c r="E304" s="29"/>
      <c r="F304" s="29"/>
      <c r="G304" s="66"/>
      <c r="H304" s="29"/>
      <c r="I304" s="29"/>
      <c r="J304" s="74"/>
      <c r="K304" s="79"/>
      <c r="L304" s="29"/>
      <c r="M304" s="30"/>
      <c r="N304" s="29"/>
      <c r="O304" s="29"/>
      <c r="P304" s="29"/>
      <c r="Q304" s="29"/>
      <c r="R304" s="29"/>
    </row>
    <row r="305" spans="1:18" ht="15.75" customHeight="1">
      <c r="A305" s="16">
        <v>2</v>
      </c>
      <c r="B305" s="29"/>
      <c r="C305" s="29"/>
      <c r="D305" s="29"/>
      <c r="E305" s="29"/>
      <c r="F305" s="29"/>
      <c r="G305" s="66"/>
      <c r="H305" s="29"/>
      <c r="I305" s="29"/>
      <c r="J305" s="74"/>
      <c r="K305" s="79"/>
      <c r="L305" s="29"/>
      <c r="M305" s="30"/>
      <c r="N305" s="30"/>
      <c r="O305" s="29"/>
      <c r="P305" s="29"/>
      <c r="Q305" s="29"/>
      <c r="R305" s="29"/>
    </row>
    <row r="306" spans="1:18" ht="15.75" customHeight="1">
      <c r="A306" s="29">
        <v>3</v>
      </c>
      <c r="B306" s="29"/>
      <c r="C306" s="29"/>
      <c r="D306" s="29"/>
      <c r="E306" s="29"/>
      <c r="F306" s="29"/>
      <c r="G306" s="66"/>
      <c r="H306" s="29"/>
      <c r="I306" s="29"/>
      <c r="J306" s="74"/>
      <c r="K306" s="79"/>
      <c r="L306" s="29"/>
      <c r="M306" s="30"/>
      <c r="N306" s="29"/>
      <c r="O306" s="29"/>
      <c r="P306" s="29"/>
      <c r="Q306" s="29"/>
      <c r="R306" s="29"/>
    </row>
    <row r="307" spans="1:18" ht="15.75" customHeight="1">
      <c r="A307" s="29"/>
      <c r="B307" s="29"/>
      <c r="C307" s="29"/>
      <c r="D307" s="29"/>
      <c r="E307" s="29"/>
      <c r="F307" s="29"/>
      <c r="G307" s="66"/>
      <c r="H307" s="29"/>
      <c r="I307" s="29"/>
      <c r="J307" s="74"/>
      <c r="K307" s="79"/>
      <c r="L307" s="29"/>
      <c r="M307" s="30"/>
      <c r="N307" s="29"/>
      <c r="O307" s="29"/>
      <c r="P307" s="29"/>
      <c r="Q307" s="29"/>
      <c r="R307" s="10"/>
    </row>
    <row r="308" spans="1:18" ht="15.75" customHeight="1">
      <c r="A308" s="29">
        <v>4</v>
      </c>
      <c r="B308" s="29"/>
      <c r="C308" s="29"/>
      <c r="D308" s="29"/>
      <c r="E308" s="29"/>
      <c r="F308" s="29"/>
      <c r="G308" s="66"/>
      <c r="H308" s="29"/>
      <c r="I308" s="29"/>
      <c r="J308" s="74"/>
      <c r="K308" s="79"/>
      <c r="L308" s="29"/>
      <c r="M308" s="30"/>
      <c r="N308" s="29"/>
      <c r="O308" s="29"/>
      <c r="P308" s="29"/>
      <c r="Q308" s="29"/>
      <c r="R308" s="29"/>
    </row>
    <row r="309" spans="1:18" ht="15.75" customHeight="1">
      <c r="A309" s="29">
        <v>5</v>
      </c>
      <c r="B309" s="29"/>
      <c r="C309" s="29"/>
      <c r="D309" s="29"/>
      <c r="E309" s="29"/>
      <c r="F309" s="29"/>
      <c r="G309" s="66"/>
      <c r="H309" s="29"/>
      <c r="I309" s="29"/>
      <c r="J309" s="74"/>
      <c r="K309" s="79"/>
      <c r="L309" s="29"/>
      <c r="M309" s="30"/>
      <c r="N309" s="29"/>
      <c r="O309" s="29"/>
      <c r="P309" s="29"/>
      <c r="Q309" s="29"/>
      <c r="R309" s="29"/>
    </row>
    <row r="310" spans="1:18" ht="15.75" customHeight="1">
      <c r="A310" s="31"/>
      <c r="B310" s="33"/>
      <c r="C310" s="33"/>
      <c r="D310" s="33">
        <f t="shared" ref="D310:E310" si="52">SUM(D304:D309)</f>
        <v>0</v>
      </c>
      <c r="E310" s="33">
        <f t="shared" si="52"/>
        <v>0</v>
      </c>
      <c r="F310" s="33"/>
      <c r="G310" s="34"/>
      <c r="H310" s="33"/>
      <c r="I310" s="33">
        <f>SUM(I304:I309)</f>
        <v>0</v>
      </c>
      <c r="J310" s="100"/>
      <c r="K310" s="36">
        <f t="shared" ref="K310:L310" si="53">SUM(K304:K309)</f>
        <v>0</v>
      </c>
      <c r="L310" s="33">
        <f t="shared" si="53"/>
        <v>0</v>
      </c>
      <c r="M310" s="33"/>
      <c r="N310" s="33"/>
      <c r="O310" s="33">
        <f t="shared" ref="O310:P310" si="54">SUM(O304:O309)</f>
        <v>0</v>
      </c>
      <c r="P310" s="33">
        <f t="shared" si="54"/>
        <v>0</v>
      </c>
      <c r="Q310" s="69">
        <v>16705</v>
      </c>
      <c r="R310" s="10"/>
    </row>
    <row r="311" spans="1:18" ht="15.75" customHeight="1">
      <c r="A311" s="311" t="s">
        <v>648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3"/>
      <c r="P311" s="10"/>
      <c r="Q311" s="63"/>
      <c r="R311" s="29"/>
    </row>
    <row r="312" spans="1:18" ht="15.75" customHeight="1">
      <c r="A312" s="2" t="s">
        <v>1</v>
      </c>
      <c r="B312" s="3" t="s">
        <v>2</v>
      </c>
      <c r="C312" s="3" t="s">
        <v>3</v>
      </c>
      <c r="D312" s="3" t="s">
        <v>4</v>
      </c>
      <c r="E312" s="3" t="s">
        <v>108</v>
      </c>
      <c r="F312" s="4" t="s">
        <v>109</v>
      </c>
      <c r="G312" s="117" t="s">
        <v>5</v>
      </c>
      <c r="H312" s="6" t="s">
        <v>6</v>
      </c>
      <c r="I312" s="3" t="s">
        <v>7</v>
      </c>
      <c r="J312" s="3" t="s">
        <v>8</v>
      </c>
      <c r="K312" s="3" t="s">
        <v>8</v>
      </c>
      <c r="L312" s="3" t="s">
        <v>9</v>
      </c>
      <c r="M312" s="3" t="s">
        <v>10</v>
      </c>
      <c r="N312" s="3"/>
      <c r="O312" s="7" t="s">
        <v>11</v>
      </c>
      <c r="P312" s="8" t="s">
        <v>12</v>
      </c>
      <c r="Q312" s="108" t="s">
        <v>13</v>
      </c>
      <c r="R312" s="29"/>
    </row>
    <row r="313" spans="1:18" ht="15.75" customHeight="1">
      <c r="A313" s="10"/>
      <c r="B313" s="12"/>
      <c r="C313" s="10"/>
      <c r="D313" s="10"/>
      <c r="E313" s="10"/>
      <c r="F313" s="10"/>
      <c r="G313" s="75"/>
      <c r="H313" s="10"/>
      <c r="I313" s="10"/>
      <c r="J313" s="14" t="s">
        <v>15</v>
      </c>
      <c r="K313" s="52"/>
      <c r="L313" s="10" t="s">
        <v>72</v>
      </c>
      <c r="M313" s="10"/>
      <c r="N313" s="10"/>
      <c r="O313" s="10"/>
      <c r="P313" s="10"/>
      <c r="Q313" s="10"/>
      <c r="R313" s="29"/>
    </row>
    <row r="314" spans="1:18" ht="15.75" customHeight="1">
      <c r="A314" s="10"/>
      <c r="B314" s="314" t="s">
        <v>102</v>
      </c>
      <c r="C314" s="315"/>
      <c r="D314" s="315"/>
      <c r="E314" s="315"/>
      <c r="F314" s="316"/>
      <c r="G314" s="75"/>
      <c r="H314" s="10"/>
      <c r="I314" s="10"/>
      <c r="J314" s="53"/>
      <c r="K314" s="10"/>
      <c r="L314" s="12"/>
      <c r="M314" s="12"/>
      <c r="N314" s="12"/>
      <c r="O314" s="10"/>
      <c r="P314" s="10"/>
      <c r="Q314" s="10"/>
      <c r="R314" s="29"/>
    </row>
    <row r="315" spans="1:18" ht="15.75" customHeight="1">
      <c r="A315" s="10">
        <v>1</v>
      </c>
      <c r="B315" s="10"/>
      <c r="C315" s="10"/>
      <c r="D315" s="10"/>
      <c r="E315" s="10"/>
      <c r="F315" s="10"/>
      <c r="G315" s="13"/>
      <c r="H315" s="10"/>
      <c r="I315" s="10"/>
      <c r="J315" s="19"/>
      <c r="K315" s="10"/>
      <c r="L315" s="10"/>
      <c r="M315" s="10"/>
      <c r="N315" s="10"/>
      <c r="O315" s="10"/>
      <c r="P315" s="10"/>
      <c r="Q315" s="10"/>
      <c r="R315" s="29"/>
    </row>
    <row r="316" spans="1:18" ht="15.75" customHeight="1">
      <c r="A316" s="10">
        <v>2</v>
      </c>
      <c r="B316" s="10"/>
      <c r="C316" s="10"/>
      <c r="D316" s="10"/>
      <c r="E316" s="10"/>
      <c r="F316" s="10"/>
      <c r="G316" s="13"/>
      <c r="H316" s="10"/>
      <c r="I316" s="10"/>
      <c r="J316" s="19"/>
      <c r="K316" s="10"/>
      <c r="L316" s="10"/>
      <c r="M316" s="10"/>
      <c r="N316" s="10"/>
      <c r="O316" s="10"/>
      <c r="P316" s="16"/>
      <c r="Q316" s="16"/>
      <c r="R316" s="29"/>
    </row>
    <row r="317" spans="1:18" ht="15.75" customHeight="1">
      <c r="A317" s="10">
        <v>3</v>
      </c>
      <c r="B317" s="10"/>
      <c r="C317" s="10"/>
      <c r="D317" s="10"/>
      <c r="E317" s="10"/>
      <c r="F317" s="10"/>
      <c r="G317" s="13"/>
      <c r="H317" s="10"/>
      <c r="I317" s="10"/>
      <c r="J317" s="19"/>
      <c r="K317" s="10"/>
      <c r="L317" s="29"/>
      <c r="M317" s="29"/>
      <c r="N317" s="30"/>
      <c r="O317" s="10"/>
      <c r="P317" s="10"/>
      <c r="Q317" s="10"/>
      <c r="R317" s="10"/>
    </row>
    <row r="318" spans="1:18" ht="15.75" customHeight="1">
      <c r="A318" s="29">
        <v>4</v>
      </c>
      <c r="B318" s="29"/>
      <c r="C318" s="29"/>
      <c r="D318" s="29"/>
      <c r="E318" s="29"/>
      <c r="F318" s="74"/>
      <c r="G318" s="66"/>
      <c r="H318" s="29"/>
      <c r="I318" s="29"/>
      <c r="J318" s="74"/>
      <c r="K318" s="29"/>
      <c r="L318" s="29"/>
      <c r="M318" s="29"/>
      <c r="N318" s="29"/>
      <c r="O318" s="29"/>
      <c r="P318" s="29"/>
      <c r="Q318" s="10"/>
      <c r="R318" s="10"/>
    </row>
    <row r="319" spans="1:18" ht="15.75" customHeight="1">
      <c r="A319" s="29">
        <v>5</v>
      </c>
      <c r="B319" s="29"/>
      <c r="C319" s="29"/>
      <c r="D319" s="29"/>
      <c r="E319" s="29"/>
      <c r="F319" s="74"/>
      <c r="G319" s="66"/>
      <c r="H319" s="29"/>
      <c r="I319" s="29"/>
      <c r="J319" s="74"/>
      <c r="K319" s="29"/>
      <c r="L319" s="29"/>
      <c r="M319" s="29"/>
      <c r="N319" s="29"/>
      <c r="O319" s="29"/>
      <c r="P319" s="29"/>
      <c r="Q319" s="10"/>
      <c r="R319" s="10"/>
    </row>
    <row r="320" spans="1:18" ht="15.75" customHeight="1">
      <c r="A320" s="29">
        <v>6</v>
      </c>
      <c r="B320" s="29"/>
      <c r="C320" s="29"/>
      <c r="D320" s="29"/>
      <c r="E320" s="29"/>
      <c r="F320" s="74"/>
      <c r="G320" s="66"/>
      <c r="H320" s="29"/>
      <c r="I320" s="29"/>
      <c r="J320" s="74"/>
      <c r="K320" s="29"/>
      <c r="L320" s="29"/>
      <c r="M320" s="29"/>
      <c r="N320" s="29"/>
      <c r="O320" s="29"/>
      <c r="P320" s="29"/>
      <c r="Q320" s="10"/>
      <c r="R320" s="29"/>
    </row>
    <row r="321" spans="1:18" ht="15.75" customHeight="1">
      <c r="A321" s="29">
        <v>7</v>
      </c>
      <c r="B321" s="29"/>
      <c r="C321" s="29"/>
      <c r="D321" s="29"/>
      <c r="E321" s="29"/>
      <c r="F321" s="29"/>
      <c r="G321" s="66"/>
      <c r="H321" s="29"/>
      <c r="I321" s="29"/>
      <c r="J321" s="74"/>
      <c r="K321" s="29"/>
      <c r="L321" s="29"/>
      <c r="M321" s="29"/>
      <c r="N321" s="30"/>
      <c r="O321" s="29"/>
      <c r="P321" s="29"/>
      <c r="Q321" s="10"/>
      <c r="R321" s="29"/>
    </row>
    <row r="322" spans="1:18" ht="15.75" customHeight="1">
      <c r="A322" s="29">
        <v>8</v>
      </c>
      <c r="B322" s="29"/>
      <c r="C322" s="29"/>
      <c r="D322" s="29"/>
      <c r="E322" s="29"/>
      <c r="F322" s="29"/>
      <c r="G322" s="66"/>
      <c r="H322" s="29"/>
      <c r="I322" s="29"/>
      <c r="J322" s="74"/>
      <c r="K322" s="29"/>
      <c r="L322" s="29"/>
      <c r="M322" s="29"/>
      <c r="N322" s="29"/>
      <c r="O322" s="29"/>
      <c r="P322" s="29"/>
      <c r="Q322" s="10"/>
      <c r="R322" s="29"/>
    </row>
    <row r="323" spans="1:18" ht="15.75" customHeight="1">
      <c r="A323" s="29">
        <v>9</v>
      </c>
      <c r="B323" s="29"/>
      <c r="C323" s="29"/>
      <c r="D323" s="29"/>
      <c r="E323" s="29"/>
      <c r="F323" s="29"/>
      <c r="G323" s="66"/>
      <c r="H323" s="29"/>
      <c r="I323" s="29"/>
      <c r="J323" s="74"/>
      <c r="K323" s="29"/>
      <c r="L323" s="29"/>
      <c r="M323" s="29"/>
      <c r="N323" s="29"/>
      <c r="O323" s="29"/>
      <c r="P323" s="29"/>
      <c r="Q323" s="10"/>
      <c r="R323" s="29"/>
    </row>
    <row r="324" spans="1:18" ht="15.75" customHeight="1">
      <c r="A324" s="29">
        <v>10</v>
      </c>
      <c r="B324" s="29"/>
      <c r="C324" s="29"/>
      <c r="D324" s="29"/>
      <c r="E324" s="29"/>
      <c r="F324" s="29"/>
      <c r="G324" s="66"/>
      <c r="H324" s="29"/>
      <c r="I324" s="29"/>
      <c r="J324" s="74"/>
      <c r="K324" s="29"/>
      <c r="L324" s="29"/>
      <c r="M324" s="29"/>
      <c r="N324" s="29"/>
      <c r="O324" s="29"/>
      <c r="P324" s="29"/>
      <c r="Q324" s="10"/>
      <c r="R324" s="29"/>
    </row>
    <row r="325" spans="1:18" ht="15.75" customHeight="1">
      <c r="A325" s="29"/>
      <c r="B325" s="29"/>
      <c r="C325" s="29"/>
      <c r="D325" s="29"/>
      <c r="E325" s="29"/>
      <c r="F325" s="29"/>
      <c r="G325" s="66"/>
      <c r="H325" s="29"/>
      <c r="I325" s="29"/>
      <c r="J325" s="74"/>
      <c r="K325" s="29"/>
      <c r="L325" s="29"/>
      <c r="M325" s="29"/>
      <c r="N325" s="29"/>
      <c r="O325" s="29"/>
      <c r="P325" s="29"/>
      <c r="Q325" s="10"/>
      <c r="R325" s="29"/>
    </row>
    <row r="326" spans="1:18" ht="15.75" customHeight="1">
      <c r="A326" s="29"/>
      <c r="B326" s="29"/>
      <c r="C326" s="29"/>
      <c r="D326" s="29"/>
      <c r="E326" s="29"/>
      <c r="F326" s="29"/>
      <c r="G326" s="66"/>
      <c r="H326" s="29"/>
      <c r="I326" s="29"/>
      <c r="J326" s="74"/>
      <c r="K326" s="29"/>
      <c r="L326" s="29"/>
      <c r="M326" s="29"/>
      <c r="N326" s="29"/>
      <c r="O326" s="29"/>
      <c r="P326" s="29"/>
      <c r="Q326" s="10"/>
      <c r="R326" s="29"/>
    </row>
    <row r="327" spans="1:18" ht="15.75" customHeight="1">
      <c r="A327" s="31"/>
      <c r="B327" s="33"/>
      <c r="C327" s="33">
        <f t="shared" ref="C327:D327" si="55">SUM(C315:C326)</f>
        <v>0</v>
      </c>
      <c r="D327" s="33">
        <f t="shared" si="55"/>
        <v>0</v>
      </c>
      <c r="E327" s="33"/>
      <c r="F327" s="33"/>
      <c r="G327" s="34">
        <f>SUM(G315:G326)</f>
        <v>0</v>
      </c>
      <c r="H327" s="33"/>
      <c r="I327" s="33">
        <f t="shared" ref="I327:J327" si="56">SUM(I315:I326)</f>
        <v>0</v>
      </c>
      <c r="J327" s="35">
        <f t="shared" si="56"/>
        <v>0</v>
      </c>
      <c r="K327" s="33"/>
      <c r="L327" s="33">
        <f t="shared" ref="L327:M327" si="57">SUM(L315:L326)</f>
        <v>0</v>
      </c>
      <c r="M327" s="33">
        <f t="shared" si="57"/>
        <v>0</v>
      </c>
      <c r="N327" s="33"/>
      <c r="O327" s="33">
        <f t="shared" ref="O327:P327" si="58">SUM(O315:O326)</f>
        <v>0</v>
      </c>
      <c r="P327" s="38">
        <f t="shared" si="58"/>
        <v>0</v>
      </c>
      <c r="Q327" s="39">
        <f>B313-P327+O327</f>
        <v>0</v>
      </c>
    </row>
    <row r="328" spans="1:18" ht="15.75" customHeight="1">
      <c r="C328" s="118"/>
      <c r="D328" s="67"/>
      <c r="E328" s="118"/>
      <c r="F328" s="67"/>
      <c r="G328" s="67"/>
      <c r="H328" s="110"/>
      <c r="I328" s="110" t="s">
        <v>373</v>
      </c>
      <c r="J328" s="110" t="s">
        <v>15</v>
      </c>
      <c r="K328" s="110" t="s">
        <v>374</v>
      </c>
      <c r="L328" s="110" t="s">
        <v>375</v>
      </c>
      <c r="M328" s="110" t="s">
        <v>376</v>
      </c>
      <c r="N328" s="110" t="s">
        <v>76</v>
      </c>
      <c r="O328" s="110" t="s">
        <v>77</v>
      </c>
      <c r="P328" s="110" t="s">
        <v>269</v>
      </c>
      <c r="Q328" s="110" t="s">
        <v>270</v>
      </c>
    </row>
    <row r="329" spans="1:18" ht="15.75" customHeight="1">
      <c r="C329" s="118"/>
      <c r="D329" s="67"/>
      <c r="E329" s="118"/>
      <c r="F329" s="67"/>
      <c r="G329" s="67"/>
      <c r="H329" s="67"/>
      <c r="I329" s="67"/>
      <c r="J329" s="110"/>
      <c r="K329" s="110"/>
      <c r="L329" s="110"/>
      <c r="M329" s="110"/>
      <c r="N329" s="110"/>
      <c r="O329" s="110"/>
      <c r="P329" s="110"/>
      <c r="Q329" s="110"/>
    </row>
    <row r="330" spans="1:18" ht="15.75" customHeight="1">
      <c r="C330" s="118"/>
      <c r="D330" s="67"/>
      <c r="E330" s="118"/>
      <c r="F330" s="67"/>
      <c r="G330" s="67"/>
      <c r="H330" s="67"/>
      <c r="I330" s="67"/>
      <c r="J330" s="67"/>
      <c r="K330" s="67"/>
      <c r="L330" s="67"/>
      <c r="M330" s="67"/>
    </row>
    <row r="331" spans="1:18" ht="15.75" customHeight="1">
      <c r="C331" s="118"/>
      <c r="D331" s="67"/>
      <c r="E331" s="118"/>
      <c r="F331" s="67"/>
      <c r="G331" s="67"/>
      <c r="H331" s="67"/>
      <c r="I331" s="67"/>
      <c r="J331" s="67"/>
      <c r="K331" s="67"/>
      <c r="L331" s="67"/>
      <c r="M331" s="67"/>
    </row>
    <row r="332" spans="1:18" ht="15.75" customHeight="1">
      <c r="C332" s="119"/>
      <c r="D332" s="67"/>
      <c r="E332" s="118"/>
      <c r="F332" s="67"/>
      <c r="G332" s="67"/>
      <c r="H332" s="67"/>
      <c r="I332" s="67"/>
      <c r="J332" s="67"/>
      <c r="K332" s="67"/>
      <c r="L332" s="67"/>
      <c r="M332" s="67"/>
    </row>
    <row r="333" spans="1:18" ht="15.75" customHeight="1">
      <c r="C333" s="120"/>
      <c r="D333" s="67"/>
      <c r="E333" s="119"/>
      <c r="F333" s="67"/>
      <c r="G333" s="67"/>
      <c r="H333" s="67"/>
      <c r="I333" s="67"/>
      <c r="J333" s="67"/>
      <c r="K333" s="67"/>
      <c r="L333" s="67"/>
      <c r="M333" s="67"/>
    </row>
    <row r="334" spans="1:18" ht="15.75" customHeight="1">
      <c r="C334" s="120"/>
      <c r="D334" s="67"/>
      <c r="E334" s="120"/>
      <c r="F334" s="67"/>
      <c r="G334" s="67"/>
      <c r="H334" s="67"/>
      <c r="I334" s="67"/>
      <c r="J334" s="67"/>
      <c r="K334" s="67"/>
      <c r="L334" s="67"/>
      <c r="M334" s="67"/>
    </row>
    <row r="335" spans="1:18" ht="15.75" customHeight="1">
      <c r="C335" s="120"/>
      <c r="D335" s="67"/>
      <c r="E335" s="120"/>
      <c r="G335" s="67"/>
      <c r="H335" s="67"/>
      <c r="I335" s="67"/>
      <c r="J335" s="67"/>
      <c r="K335" s="67"/>
      <c r="L335" s="67"/>
      <c r="M335" s="67"/>
    </row>
    <row r="336" spans="1:18" ht="15.75" customHeight="1">
      <c r="C336" s="120"/>
      <c r="D336" s="67"/>
      <c r="E336" s="120"/>
      <c r="F336" s="67"/>
      <c r="G336" s="67"/>
      <c r="H336" s="67"/>
      <c r="I336" s="67"/>
      <c r="J336" s="67"/>
      <c r="K336" s="67"/>
      <c r="L336" s="67"/>
      <c r="M336" s="67"/>
    </row>
    <row r="337" spans="3:13" ht="15.75" customHeight="1">
      <c r="C337" s="120"/>
      <c r="D337" s="67"/>
      <c r="E337" s="120"/>
      <c r="F337" s="67"/>
      <c r="G337" s="67"/>
      <c r="H337" s="67"/>
      <c r="I337" s="67"/>
      <c r="J337" s="67"/>
      <c r="K337" s="67"/>
      <c r="L337" s="67"/>
      <c r="M337" s="67"/>
    </row>
    <row r="338" spans="3:13" ht="15.75" customHeight="1">
      <c r="C338" s="120"/>
      <c r="D338" s="67"/>
      <c r="E338" s="120"/>
      <c r="F338" s="67"/>
      <c r="G338" s="67"/>
      <c r="H338" s="67"/>
      <c r="I338" s="67"/>
      <c r="J338" s="67"/>
      <c r="K338" s="67"/>
      <c r="L338" s="67"/>
      <c r="M338" s="67"/>
    </row>
    <row r="339" spans="3:13" ht="15.75" customHeight="1">
      <c r="C339" s="120"/>
      <c r="D339" s="67"/>
      <c r="E339" s="120"/>
      <c r="F339" s="67"/>
      <c r="G339" s="67"/>
      <c r="H339" s="67"/>
      <c r="I339" s="67"/>
      <c r="J339" s="67"/>
      <c r="K339" s="67"/>
      <c r="L339" s="67"/>
      <c r="M339" s="67"/>
    </row>
    <row r="340" spans="3:13" ht="15.75" customHeight="1">
      <c r="C340" s="120"/>
      <c r="D340" s="67"/>
      <c r="E340" s="120"/>
      <c r="F340" s="67"/>
      <c r="G340" s="67"/>
      <c r="H340" s="67"/>
      <c r="I340" s="67"/>
      <c r="J340" s="67"/>
      <c r="K340" s="67"/>
      <c r="L340" s="67"/>
      <c r="M340" s="67"/>
    </row>
    <row r="341" spans="3:13" ht="15.75" customHeight="1">
      <c r="C341" s="120"/>
      <c r="D341" s="67"/>
      <c r="E341" s="120"/>
      <c r="F341" s="67"/>
      <c r="G341" s="67"/>
      <c r="H341" s="67"/>
      <c r="I341" s="67"/>
      <c r="J341" s="67"/>
      <c r="K341" s="67"/>
      <c r="L341" s="67"/>
      <c r="M341" s="67"/>
    </row>
    <row r="342" spans="3:13" ht="15.75" customHeight="1">
      <c r="C342" s="120"/>
      <c r="D342" s="67"/>
      <c r="E342" s="67"/>
      <c r="F342" s="67"/>
      <c r="G342" s="67"/>
      <c r="H342" s="67"/>
      <c r="I342" s="67"/>
      <c r="J342" s="67"/>
      <c r="K342" s="67"/>
      <c r="L342" s="67"/>
      <c r="M342" s="67"/>
    </row>
    <row r="343" spans="3:13" ht="15.75" customHeight="1"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</row>
    <row r="344" spans="3:13" ht="15.75" customHeight="1"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</row>
    <row r="345" spans="3:13" ht="15.75" customHeight="1"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</row>
    <row r="346" spans="3:13" ht="15.75" customHeight="1"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</row>
    <row r="347" spans="3:13" ht="15.75" customHeight="1"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</row>
    <row r="348" spans="3:13" ht="15.75" customHeight="1"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</row>
    <row r="349" spans="3:13" ht="15.75" customHeight="1"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</row>
    <row r="350" spans="3:13" ht="15.75" customHeight="1"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</row>
    <row r="351" spans="3:13" ht="15.75" customHeight="1"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</row>
    <row r="352" spans="3:1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A238:O238"/>
    <mergeCell ref="P238:AD238"/>
    <mergeCell ref="B241:F241"/>
    <mergeCell ref="A185:O185"/>
    <mergeCell ref="B188:F188"/>
    <mergeCell ref="A199:O199"/>
    <mergeCell ref="B202:F202"/>
    <mergeCell ref="A218:O218"/>
    <mergeCell ref="B221:F221"/>
    <mergeCell ref="B234:F234"/>
    <mergeCell ref="A161:O161"/>
    <mergeCell ref="B164:F164"/>
    <mergeCell ref="A173:O173"/>
    <mergeCell ref="B176:F176"/>
    <mergeCell ref="A184:O184"/>
    <mergeCell ref="B121:F121"/>
    <mergeCell ref="A134:O134"/>
    <mergeCell ref="B137:F137"/>
    <mergeCell ref="A148:O148"/>
    <mergeCell ref="B151:F151"/>
    <mergeCell ref="B90:F90"/>
    <mergeCell ref="A103:O103"/>
    <mergeCell ref="N105:R105"/>
    <mergeCell ref="B106:F106"/>
    <mergeCell ref="A118:O118"/>
    <mergeCell ref="N68:R68"/>
    <mergeCell ref="B69:F69"/>
    <mergeCell ref="A83:O83"/>
    <mergeCell ref="N85:R85"/>
    <mergeCell ref="B86:F86"/>
    <mergeCell ref="B46:F46"/>
    <mergeCell ref="A56:O56"/>
    <mergeCell ref="N58:R58"/>
    <mergeCell ref="B59:F59"/>
    <mergeCell ref="A66:O66"/>
    <mergeCell ref="A28:O28"/>
    <mergeCell ref="N30:R30"/>
    <mergeCell ref="B31:F31"/>
    <mergeCell ref="A43:O43"/>
    <mergeCell ref="N45:R45"/>
    <mergeCell ref="A1:R1"/>
    <mergeCell ref="B4:F4"/>
    <mergeCell ref="A11:O11"/>
    <mergeCell ref="M13:Q13"/>
    <mergeCell ref="B14:F14"/>
    <mergeCell ref="B286:F286"/>
    <mergeCell ref="B303:F303"/>
    <mergeCell ref="A311:O311"/>
    <mergeCell ref="B314:F314"/>
    <mergeCell ref="A251:O251"/>
    <mergeCell ref="B254:F254"/>
    <mergeCell ref="A264:O264"/>
    <mergeCell ref="B267:F267"/>
    <mergeCell ref="A272:O272"/>
    <mergeCell ref="B275:F275"/>
    <mergeCell ref="A283:O283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4.42578125" defaultRowHeight="15" customHeight="1"/>
  <cols>
    <col min="1" max="1" width="6.140625" customWidth="1"/>
    <col min="2" max="2" width="14.7109375" customWidth="1"/>
    <col min="3" max="3" width="8.7109375" customWidth="1"/>
    <col min="4" max="4" width="11.5703125" customWidth="1"/>
    <col min="5" max="5" width="11.28515625" customWidth="1"/>
    <col min="6" max="6" width="9.5703125" customWidth="1"/>
    <col min="7" max="7" width="10.7109375" customWidth="1"/>
    <col min="8" max="8" width="8.140625" customWidth="1"/>
    <col min="9" max="9" width="8.28515625" customWidth="1"/>
    <col min="10" max="10" width="10.28515625" customWidth="1"/>
    <col min="11" max="11" width="10.140625" customWidth="1"/>
    <col min="12" max="12" width="10" customWidth="1"/>
    <col min="13" max="13" width="10.140625" customWidth="1"/>
    <col min="14" max="14" width="11.42578125" customWidth="1"/>
    <col min="15" max="15" width="12.140625" customWidth="1"/>
    <col min="16" max="16" width="10.85546875" customWidth="1"/>
    <col min="17" max="17" width="15.140625" customWidth="1"/>
    <col min="18" max="18" width="7.42578125" customWidth="1"/>
    <col min="19" max="32" width="8.7109375" customWidth="1"/>
  </cols>
  <sheetData>
    <row r="1" spans="1:32" ht="15.75">
      <c r="A1" s="317" t="s">
        <v>649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22"/>
      <c r="S1" s="197"/>
      <c r="T1" s="197"/>
      <c r="U1" s="197"/>
      <c r="V1" s="197"/>
      <c r="W1" s="198"/>
    </row>
    <row r="2" spans="1:32" ht="51.75">
      <c r="A2" s="2" t="s">
        <v>1</v>
      </c>
      <c r="B2" s="3" t="s">
        <v>2</v>
      </c>
      <c r="C2" s="3" t="s">
        <v>3</v>
      </c>
      <c r="D2" s="3" t="s">
        <v>4</v>
      </c>
      <c r="E2" s="3" t="s">
        <v>108</v>
      </c>
      <c r="F2" s="4" t="s">
        <v>109</v>
      </c>
      <c r="G2" s="5" t="s">
        <v>5</v>
      </c>
      <c r="H2" s="6" t="s">
        <v>6</v>
      </c>
      <c r="I2" s="3" t="s">
        <v>7</v>
      </c>
      <c r="J2" s="3" t="s">
        <v>8</v>
      </c>
      <c r="K2" s="3" t="s">
        <v>8</v>
      </c>
      <c r="L2" s="3" t="s">
        <v>9</v>
      </c>
      <c r="M2" s="3" t="s">
        <v>10</v>
      </c>
      <c r="N2" s="3"/>
      <c r="O2" s="7" t="s">
        <v>11</v>
      </c>
      <c r="P2" s="8" t="s">
        <v>12</v>
      </c>
      <c r="Q2" s="9" t="s">
        <v>13</v>
      </c>
      <c r="R2" s="10" t="s">
        <v>14</v>
      </c>
      <c r="W2" s="11" t="e">
        <f>SUM(#REF!+O24+#REF!+#REF!+#REF!+#REF!+#REF!+#REF!+#REF!+#REF!+#REF!+#REF!+#REF!+#REF!+#REF!+#REF!+#REF!+#REF!+#REF!+#REF!+#REF!+O248)</f>
        <v>#REF!</v>
      </c>
    </row>
    <row r="3" spans="1:32">
      <c r="A3" s="10"/>
      <c r="B3" s="12">
        <v>20868</v>
      </c>
      <c r="C3" s="10"/>
      <c r="D3" s="10"/>
      <c r="E3" s="10"/>
      <c r="F3" s="10"/>
      <c r="G3" s="13"/>
      <c r="H3" s="10"/>
      <c r="I3" s="10"/>
      <c r="J3" s="14" t="s">
        <v>15</v>
      </c>
      <c r="K3" s="52"/>
      <c r="L3" s="10" t="s">
        <v>33</v>
      </c>
      <c r="M3" s="10"/>
      <c r="N3" s="10"/>
      <c r="O3" s="10"/>
      <c r="P3" s="10"/>
      <c r="Q3" s="62"/>
      <c r="R3" s="16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>
      <c r="A4" s="10"/>
      <c r="B4" s="314" t="s">
        <v>20</v>
      </c>
      <c r="C4" s="315"/>
      <c r="D4" s="315"/>
      <c r="E4" s="315"/>
      <c r="F4" s="316"/>
      <c r="G4" s="13"/>
      <c r="H4" s="10"/>
      <c r="I4" s="10"/>
      <c r="J4" s="53"/>
      <c r="K4" s="10"/>
      <c r="L4" s="12"/>
      <c r="M4" s="12"/>
      <c r="N4" s="12"/>
      <c r="O4" s="10"/>
      <c r="P4" s="24"/>
      <c r="Q4" s="10"/>
      <c r="R4" s="10"/>
    </row>
    <row r="5" spans="1:32">
      <c r="A5" s="10">
        <v>1</v>
      </c>
      <c r="B5" s="10" t="s">
        <v>626</v>
      </c>
      <c r="C5" s="10"/>
      <c r="D5" s="10"/>
      <c r="E5" s="10"/>
      <c r="F5" s="10"/>
      <c r="G5" s="13"/>
      <c r="H5" s="10"/>
      <c r="I5" s="10"/>
      <c r="J5" s="68">
        <v>1000</v>
      </c>
      <c r="K5" s="29"/>
      <c r="L5" s="29">
        <v>600</v>
      </c>
      <c r="M5" s="10"/>
      <c r="N5" s="54"/>
      <c r="O5" s="10">
        <v>1600</v>
      </c>
      <c r="P5" s="24"/>
      <c r="Q5" s="10"/>
      <c r="R5" s="10"/>
    </row>
    <row r="6" spans="1:32">
      <c r="A6" s="10">
        <v>2</v>
      </c>
      <c r="B6" s="10" t="s">
        <v>641</v>
      </c>
      <c r="C6" s="10">
        <v>1000</v>
      </c>
      <c r="D6" s="10"/>
      <c r="E6" s="10"/>
      <c r="F6" s="10"/>
      <c r="G6" s="13"/>
      <c r="H6" s="10"/>
      <c r="I6" s="10"/>
      <c r="J6" s="68">
        <v>1000</v>
      </c>
      <c r="K6" s="29"/>
      <c r="L6" s="29">
        <v>850</v>
      </c>
      <c r="M6" s="10"/>
      <c r="N6" s="54"/>
      <c r="O6" s="10">
        <v>2850</v>
      </c>
      <c r="P6" s="24"/>
      <c r="Q6" s="10"/>
      <c r="R6" s="10"/>
    </row>
    <row r="7" spans="1:32">
      <c r="A7" s="10">
        <v>3</v>
      </c>
      <c r="B7" s="10" t="s">
        <v>614</v>
      </c>
      <c r="C7" s="10"/>
      <c r="D7" s="10"/>
      <c r="E7" s="10"/>
      <c r="F7" s="10"/>
      <c r="G7" s="13"/>
      <c r="H7" s="10"/>
      <c r="I7" s="10"/>
      <c r="J7" s="41">
        <v>1000</v>
      </c>
      <c r="K7" s="10"/>
      <c r="L7" s="29">
        <v>850</v>
      </c>
      <c r="M7" s="29"/>
      <c r="N7" s="30" t="s">
        <v>642</v>
      </c>
      <c r="O7" s="10">
        <v>1900</v>
      </c>
      <c r="P7" s="10"/>
      <c r="Q7" s="10"/>
      <c r="R7" s="29"/>
    </row>
    <row r="8" spans="1:32">
      <c r="A8" s="29">
        <v>4</v>
      </c>
      <c r="B8" s="29" t="s">
        <v>600</v>
      </c>
      <c r="C8" s="29"/>
      <c r="D8" s="29"/>
      <c r="E8" s="29"/>
      <c r="F8" s="29"/>
      <c r="G8" s="66"/>
      <c r="H8" s="29"/>
      <c r="I8" s="29"/>
      <c r="J8" s="68">
        <v>1000</v>
      </c>
      <c r="K8" s="29"/>
      <c r="L8" s="29"/>
      <c r="M8" s="29"/>
      <c r="N8" s="30"/>
      <c r="O8" s="29">
        <v>1000</v>
      </c>
      <c r="P8" s="29"/>
      <c r="Q8" s="10"/>
      <c r="R8" s="29"/>
    </row>
    <row r="9" spans="1:32">
      <c r="A9" s="31"/>
      <c r="B9" s="32"/>
      <c r="C9" s="32">
        <f t="shared" ref="C9:E9" si="0">SUM(C3:C8)</f>
        <v>1000</v>
      </c>
      <c r="D9" s="33">
        <f t="shared" si="0"/>
        <v>0</v>
      </c>
      <c r="E9" s="33">
        <f t="shared" si="0"/>
        <v>0</v>
      </c>
      <c r="F9" s="33"/>
      <c r="G9" s="34">
        <f>SUM(G3:G8)</f>
        <v>0</v>
      </c>
      <c r="H9" s="33"/>
      <c r="I9" s="33">
        <f t="shared" ref="I9:J9" si="1">SUM(I3:I8)</f>
        <v>0</v>
      </c>
      <c r="J9" s="35">
        <f t="shared" si="1"/>
        <v>4000</v>
      </c>
      <c r="K9" s="36"/>
      <c r="L9" s="33">
        <f>SUM(L3:L8)</f>
        <v>2300</v>
      </c>
      <c r="M9" s="37"/>
      <c r="N9" s="33"/>
      <c r="O9" s="33">
        <f>SUM(O4:O8)</f>
        <v>7350</v>
      </c>
      <c r="P9" s="38">
        <f>SUM(P5:P8)</f>
        <v>0</v>
      </c>
      <c r="Q9" s="39">
        <f>B3-P9+O9</f>
        <v>28218</v>
      </c>
      <c r="R9" s="199"/>
    </row>
    <row r="10" spans="1:32" ht="15.75">
      <c r="A10" s="317" t="s">
        <v>650</v>
      </c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9"/>
      <c r="P10" s="1"/>
    </row>
    <row r="11" spans="1:32" ht="51.75">
      <c r="A11" s="2" t="s">
        <v>1</v>
      </c>
      <c r="B11" s="3" t="s">
        <v>2</v>
      </c>
      <c r="C11" s="3" t="s">
        <v>3</v>
      </c>
      <c r="D11" s="3" t="s">
        <v>4</v>
      </c>
      <c r="E11" s="3" t="s">
        <v>108</v>
      </c>
      <c r="F11" s="4" t="s">
        <v>109</v>
      </c>
      <c r="G11" s="5" t="s">
        <v>5</v>
      </c>
      <c r="H11" s="6" t="s">
        <v>6</v>
      </c>
      <c r="I11" s="3" t="s">
        <v>7</v>
      </c>
      <c r="J11" s="3" t="s">
        <v>8</v>
      </c>
      <c r="K11" s="3" t="s">
        <v>8</v>
      </c>
      <c r="L11" s="3" t="s">
        <v>9</v>
      </c>
      <c r="M11" s="3" t="s">
        <v>10</v>
      </c>
      <c r="N11" s="3"/>
      <c r="O11" s="7" t="s">
        <v>11</v>
      </c>
      <c r="P11" s="8" t="s">
        <v>12</v>
      </c>
      <c r="Q11" s="40" t="s">
        <v>13</v>
      </c>
      <c r="R11" s="10" t="s">
        <v>14</v>
      </c>
    </row>
    <row r="12" spans="1:32">
      <c r="A12" s="10"/>
      <c r="B12" s="12">
        <v>28218</v>
      </c>
      <c r="C12" s="10"/>
      <c r="D12" s="10"/>
      <c r="E12" s="10"/>
      <c r="F12" s="10"/>
      <c r="G12" s="75"/>
      <c r="H12" s="10"/>
      <c r="I12" s="10"/>
      <c r="J12" s="14" t="s">
        <v>15</v>
      </c>
      <c r="K12" s="52"/>
      <c r="L12" s="10" t="s">
        <v>72</v>
      </c>
      <c r="M12" s="10"/>
      <c r="N12" s="10"/>
      <c r="O12" s="10"/>
      <c r="P12" s="10"/>
      <c r="Q12" s="10"/>
      <c r="R12" s="10"/>
    </row>
    <row r="13" spans="1:32">
      <c r="A13" s="10"/>
      <c r="B13" s="314" t="s">
        <v>65</v>
      </c>
      <c r="C13" s="315"/>
      <c r="D13" s="315"/>
      <c r="E13" s="315"/>
      <c r="F13" s="316"/>
      <c r="G13" s="75"/>
      <c r="H13" s="10"/>
      <c r="I13" s="10"/>
      <c r="J13" s="53"/>
      <c r="K13" s="10"/>
      <c r="L13" s="12"/>
      <c r="M13" s="12"/>
      <c r="N13" s="12"/>
      <c r="O13" s="10"/>
      <c r="P13" s="10" t="s">
        <v>651</v>
      </c>
      <c r="Q13" s="10"/>
      <c r="R13" s="10"/>
    </row>
    <row r="14" spans="1:32">
      <c r="A14" s="10">
        <v>1</v>
      </c>
      <c r="B14" s="10" t="s">
        <v>616</v>
      </c>
      <c r="C14" s="10">
        <v>1000</v>
      </c>
      <c r="D14" s="10"/>
      <c r="E14" s="10"/>
      <c r="F14" s="10"/>
      <c r="G14" s="13"/>
      <c r="H14" s="10"/>
      <c r="I14" s="10">
        <v>3000</v>
      </c>
      <c r="J14" s="53">
        <v>1000</v>
      </c>
      <c r="K14" s="10"/>
      <c r="L14" s="10">
        <v>600</v>
      </c>
      <c r="M14" s="10"/>
      <c r="N14" s="10"/>
      <c r="O14" s="10">
        <v>5600</v>
      </c>
      <c r="P14" s="10" t="s">
        <v>652</v>
      </c>
      <c r="Q14" s="10"/>
      <c r="R14" s="10"/>
    </row>
    <row r="15" spans="1:32">
      <c r="A15" s="10">
        <v>2</v>
      </c>
      <c r="B15" s="10" t="s">
        <v>614</v>
      </c>
      <c r="C15" s="10"/>
      <c r="D15" s="10"/>
      <c r="E15" s="10"/>
      <c r="F15" s="10"/>
      <c r="G15" s="13"/>
      <c r="H15" s="10"/>
      <c r="I15" s="10"/>
      <c r="J15" s="53">
        <v>1000</v>
      </c>
      <c r="K15" s="10"/>
      <c r="L15" s="10">
        <v>850</v>
      </c>
      <c r="M15" s="10"/>
      <c r="N15" s="10"/>
      <c r="O15" s="10">
        <v>1850</v>
      </c>
      <c r="P15" s="16"/>
      <c r="Q15" s="16"/>
      <c r="R15" s="10"/>
    </row>
    <row r="16" spans="1:32">
      <c r="A16" s="10">
        <v>3</v>
      </c>
      <c r="B16" s="10" t="s">
        <v>600</v>
      </c>
      <c r="C16" s="10"/>
      <c r="D16" s="10"/>
      <c r="E16" s="10"/>
      <c r="F16" s="10"/>
      <c r="G16" s="13"/>
      <c r="H16" s="10"/>
      <c r="I16" s="10"/>
      <c r="J16" s="53">
        <v>1000</v>
      </c>
      <c r="K16" s="10"/>
      <c r="L16" s="29"/>
      <c r="M16" s="29"/>
      <c r="N16" s="29"/>
      <c r="O16" s="10">
        <v>1000</v>
      </c>
      <c r="P16" s="10"/>
      <c r="Q16" s="10"/>
      <c r="R16" s="10"/>
    </row>
    <row r="17" spans="1:32">
      <c r="A17" s="29">
        <v>4</v>
      </c>
      <c r="B17" s="29" t="s">
        <v>641</v>
      </c>
      <c r="C17" s="29"/>
      <c r="D17" s="29"/>
      <c r="E17" s="29"/>
      <c r="F17" s="74"/>
      <c r="G17" s="66"/>
      <c r="H17" s="29"/>
      <c r="I17" s="29"/>
      <c r="J17" s="78">
        <v>1000</v>
      </c>
      <c r="K17" s="29"/>
      <c r="L17" s="29"/>
      <c r="M17" s="29"/>
      <c r="N17" s="29"/>
      <c r="O17" s="29">
        <v>1000</v>
      </c>
      <c r="P17" s="29"/>
      <c r="Q17" s="10"/>
      <c r="R17" s="10"/>
    </row>
    <row r="18" spans="1:32">
      <c r="A18" s="29"/>
      <c r="B18" s="29"/>
      <c r="C18" s="29"/>
      <c r="D18" s="29"/>
      <c r="E18" s="29"/>
      <c r="F18" s="74"/>
      <c r="G18" s="66"/>
      <c r="H18" s="29"/>
      <c r="I18" s="29"/>
      <c r="J18" s="78"/>
      <c r="K18" s="29"/>
      <c r="L18" s="29"/>
      <c r="M18" s="29"/>
      <c r="N18" s="29"/>
      <c r="O18" s="29"/>
      <c r="P18" s="29"/>
      <c r="Q18" s="10"/>
      <c r="R18" s="10"/>
    </row>
    <row r="19" spans="1:32">
      <c r="A19" s="29"/>
      <c r="B19" s="111" t="s">
        <v>451</v>
      </c>
      <c r="C19" s="29"/>
      <c r="D19" s="29"/>
      <c r="E19" s="29"/>
      <c r="F19" s="74"/>
      <c r="G19" s="66"/>
      <c r="H19" s="29"/>
      <c r="I19" s="29"/>
      <c r="J19" s="78"/>
      <c r="K19" s="29"/>
      <c r="L19" s="29"/>
      <c r="M19" s="29"/>
      <c r="N19" s="29"/>
      <c r="O19" s="29"/>
      <c r="P19" s="29"/>
      <c r="Q19" s="29"/>
      <c r="R19" s="10"/>
    </row>
    <row r="20" spans="1:32">
      <c r="A20" s="29">
        <v>5</v>
      </c>
      <c r="B20" s="29" t="s">
        <v>653</v>
      </c>
      <c r="C20" s="29"/>
      <c r="D20" s="29"/>
      <c r="E20" s="29">
        <v>1000</v>
      </c>
      <c r="F20" s="74"/>
      <c r="G20" s="66"/>
      <c r="H20" s="29"/>
      <c r="I20" s="29"/>
      <c r="J20" s="78"/>
      <c r="K20" s="29"/>
      <c r="L20" s="29"/>
      <c r="M20" s="29"/>
      <c r="N20" s="29"/>
      <c r="O20" s="29">
        <v>1000</v>
      </c>
      <c r="P20" s="29"/>
      <c r="Q20" s="29"/>
      <c r="R20" s="10"/>
    </row>
    <row r="21" spans="1:32" ht="15.75" customHeight="1">
      <c r="A21" s="29">
        <v>6</v>
      </c>
      <c r="B21" s="29" t="s">
        <v>563</v>
      </c>
      <c r="C21" s="29"/>
      <c r="D21" s="29"/>
      <c r="E21" s="29">
        <v>1000</v>
      </c>
      <c r="F21" s="74"/>
      <c r="G21" s="66"/>
      <c r="H21" s="29"/>
      <c r="I21" s="29">
        <v>3000</v>
      </c>
      <c r="J21" s="78"/>
      <c r="K21" s="29"/>
      <c r="L21" s="29"/>
      <c r="M21" s="29"/>
      <c r="N21" s="29"/>
      <c r="O21" s="29">
        <v>4000</v>
      </c>
      <c r="P21" s="29"/>
      <c r="Q21" s="29"/>
      <c r="R21" s="10"/>
    </row>
    <row r="22" spans="1:32" ht="15.75" customHeight="1">
      <c r="A22" s="29">
        <v>7</v>
      </c>
      <c r="B22" s="29"/>
      <c r="C22" s="29"/>
      <c r="D22" s="29"/>
      <c r="E22" s="29"/>
      <c r="F22" s="74"/>
      <c r="G22" s="66"/>
      <c r="H22" s="29"/>
      <c r="I22" s="29"/>
      <c r="J22" s="78"/>
      <c r="K22" s="29"/>
      <c r="L22" s="29"/>
      <c r="M22" s="29"/>
      <c r="N22" s="29"/>
      <c r="O22" s="29"/>
      <c r="P22" s="29"/>
      <c r="Q22" s="29"/>
      <c r="R22" s="10"/>
    </row>
    <row r="23" spans="1:32" ht="15.75" customHeight="1">
      <c r="A23" s="29"/>
      <c r="B23" s="29"/>
      <c r="C23" s="29"/>
      <c r="D23" s="29"/>
      <c r="E23" s="29"/>
      <c r="F23" s="29"/>
      <c r="G23" s="66"/>
      <c r="H23" s="29"/>
      <c r="I23" s="29"/>
      <c r="J23" s="78"/>
      <c r="K23" s="29"/>
      <c r="L23" s="29"/>
      <c r="M23" s="29"/>
      <c r="N23" s="29"/>
      <c r="O23" s="29"/>
      <c r="P23" s="29"/>
      <c r="Q23" s="29"/>
      <c r="R23" s="16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customHeight="1">
      <c r="A24" s="31"/>
      <c r="B24" s="33"/>
      <c r="C24" s="33">
        <f t="shared" ref="C24:D24" si="2">SUM(C14:C23)</f>
        <v>1000</v>
      </c>
      <c r="D24" s="33">
        <f t="shared" si="2"/>
        <v>0</v>
      </c>
      <c r="E24" s="33">
        <v>2000</v>
      </c>
      <c r="F24" s="33"/>
      <c r="G24" s="34"/>
      <c r="H24" s="33"/>
      <c r="I24" s="33">
        <f t="shared" ref="I24:J24" si="3">SUM(I14:I23)</f>
        <v>6000</v>
      </c>
      <c r="J24" s="80">
        <f t="shared" si="3"/>
        <v>4000</v>
      </c>
      <c r="K24" s="33"/>
      <c r="L24" s="33">
        <f>SUM(L14:L23)</f>
        <v>1450</v>
      </c>
      <c r="M24" s="33"/>
      <c r="N24" s="33"/>
      <c r="O24" s="33">
        <f>SUM(O14:O23)</f>
        <v>14450</v>
      </c>
      <c r="P24" s="38">
        <v>32000</v>
      </c>
      <c r="Q24" s="39">
        <v>10668</v>
      </c>
      <c r="R24" s="12"/>
    </row>
    <row r="25" spans="1:32" ht="15.75" customHeight="1">
      <c r="A25" s="317" t="s">
        <v>654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9"/>
      <c r="P25" s="1"/>
    </row>
    <row r="26" spans="1:32" ht="15.75" customHeight="1">
      <c r="A26" s="2" t="s">
        <v>1</v>
      </c>
      <c r="B26" s="3" t="s">
        <v>2</v>
      </c>
      <c r="C26" s="3" t="s">
        <v>3</v>
      </c>
      <c r="D26" s="3" t="s">
        <v>4</v>
      </c>
      <c r="E26" s="3" t="s">
        <v>108</v>
      </c>
      <c r="F26" s="4" t="s">
        <v>109</v>
      </c>
      <c r="G26" s="5" t="s">
        <v>5</v>
      </c>
      <c r="H26" s="6" t="s">
        <v>6</v>
      </c>
      <c r="I26" s="3" t="s">
        <v>7</v>
      </c>
      <c r="J26" s="3" t="s">
        <v>8</v>
      </c>
      <c r="K26" s="3" t="s">
        <v>8</v>
      </c>
      <c r="L26" s="3" t="s">
        <v>9</v>
      </c>
      <c r="M26" s="3" t="s">
        <v>10</v>
      </c>
      <c r="N26" s="3"/>
      <c r="O26" s="7" t="s">
        <v>11</v>
      </c>
      <c r="P26" s="8" t="s">
        <v>12</v>
      </c>
      <c r="Q26" s="40" t="s">
        <v>13</v>
      </c>
      <c r="R26" s="10" t="s">
        <v>14</v>
      </c>
    </row>
    <row r="27" spans="1:32" ht="15.75" customHeight="1">
      <c r="A27" s="10"/>
      <c r="B27" s="12">
        <v>10668</v>
      </c>
      <c r="C27" s="10"/>
      <c r="D27" s="10"/>
      <c r="E27" s="10"/>
      <c r="F27" s="10"/>
      <c r="G27" s="13"/>
      <c r="H27" s="10"/>
      <c r="I27" s="10"/>
      <c r="J27" s="14" t="s">
        <v>15</v>
      </c>
      <c r="K27" s="52"/>
      <c r="L27" s="10" t="s">
        <v>451</v>
      </c>
      <c r="M27" s="10"/>
      <c r="N27" s="314"/>
      <c r="O27" s="315"/>
      <c r="P27" s="315"/>
      <c r="Q27" s="315"/>
      <c r="R27" s="316"/>
    </row>
    <row r="28" spans="1:32" ht="15.75" customHeight="1">
      <c r="A28" s="10"/>
      <c r="B28" s="314" t="s">
        <v>65</v>
      </c>
      <c r="C28" s="315"/>
      <c r="D28" s="315"/>
      <c r="E28" s="315"/>
      <c r="F28" s="316"/>
      <c r="G28" s="13"/>
      <c r="H28" s="10"/>
      <c r="I28" s="10"/>
      <c r="J28" s="53"/>
      <c r="K28" s="10"/>
      <c r="L28" s="10"/>
      <c r="M28" s="10"/>
      <c r="N28" s="10"/>
      <c r="O28" s="10"/>
      <c r="P28" s="10"/>
      <c r="Q28" s="15"/>
      <c r="R28" s="10"/>
    </row>
    <row r="29" spans="1:32" ht="15.75" customHeight="1">
      <c r="A29" s="10"/>
      <c r="B29" s="112"/>
      <c r="C29" s="70"/>
      <c r="D29" s="10"/>
      <c r="E29" s="10"/>
      <c r="F29" s="70"/>
      <c r="G29" s="10"/>
      <c r="H29" s="10"/>
      <c r="I29" s="10"/>
      <c r="J29" s="53"/>
      <c r="K29" s="10"/>
      <c r="L29" s="12"/>
      <c r="M29" s="12"/>
      <c r="N29" s="12"/>
      <c r="O29" s="10"/>
      <c r="P29" s="10"/>
      <c r="Q29" s="10"/>
      <c r="R29" s="16"/>
    </row>
    <row r="30" spans="1:32" ht="15.75" customHeight="1">
      <c r="A30" s="10">
        <v>1</v>
      </c>
      <c r="B30" s="15" t="s">
        <v>67</v>
      </c>
      <c r="C30" s="10"/>
      <c r="D30" s="24"/>
      <c r="E30" s="10"/>
      <c r="F30" s="10"/>
      <c r="G30" s="75"/>
      <c r="H30" s="10"/>
      <c r="I30" s="10"/>
      <c r="J30" s="41">
        <v>1000</v>
      </c>
      <c r="K30" s="10"/>
      <c r="L30" s="10"/>
      <c r="M30" s="10"/>
      <c r="N30" s="10"/>
      <c r="O30" s="10">
        <v>1000</v>
      </c>
      <c r="P30" s="10" t="s">
        <v>655</v>
      </c>
      <c r="Q30" s="10"/>
      <c r="R30" s="10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>
      <c r="A31" s="10">
        <v>2</v>
      </c>
      <c r="B31" s="15" t="s">
        <v>616</v>
      </c>
      <c r="C31" s="10">
        <v>1000</v>
      </c>
      <c r="D31" s="22"/>
      <c r="E31" s="70"/>
      <c r="F31" s="10"/>
      <c r="G31" s="75"/>
      <c r="H31" s="10"/>
      <c r="I31" s="10">
        <v>3000</v>
      </c>
      <c r="J31" s="41">
        <v>1000</v>
      </c>
      <c r="K31" s="10"/>
      <c r="L31" s="10">
        <v>600</v>
      </c>
      <c r="M31" s="10"/>
      <c r="N31" s="10"/>
      <c r="O31" s="10">
        <v>5600</v>
      </c>
      <c r="P31" s="16"/>
      <c r="Q31" s="16"/>
      <c r="R31" s="10"/>
    </row>
    <row r="32" spans="1:32" ht="15.75" customHeight="1">
      <c r="A32" s="10">
        <v>3</v>
      </c>
      <c r="B32" s="10" t="s">
        <v>614</v>
      </c>
      <c r="C32" s="29"/>
      <c r="D32" s="24"/>
      <c r="E32" s="10"/>
      <c r="F32" s="29"/>
      <c r="G32" s="77"/>
      <c r="H32" s="29"/>
      <c r="I32" s="29"/>
      <c r="J32" s="68">
        <v>1000</v>
      </c>
      <c r="K32" s="29"/>
      <c r="L32" s="10">
        <v>850</v>
      </c>
      <c r="M32" s="30"/>
      <c r="N32" s="29" t="s">
        <v>656</v>
      </c>
      <c r="O32" s="29">
        <v>1800</v>
      </c>
      <c r="P32" s="10"/>
      <c r="Q32" s="10"/>
      <c r="R32" s="29"/>
    </row>
    <row r="33" spans="1:32" ht="15.75" customHeight="1">
      <c r="A33" s="29">
        <v>4</v>
      </c>
      <c r="B33" s="29" t="s">
        <v>600</v>
      </c>
      <c r="C33" s="29"/>
      <c r="D33" s="90"/>
      <c r="E33" s="29"/>
      <c r="F33" s="29"/>
      <c r="G33" s="77"/>
      <c r="H33" s="29"/>
      <c r="I33" s="29"/>
      <c r="J33" s="68">
        <v>1000</v>
      </c>
      <c r="K33" s="29"/>
      <c r="L33" s="10"/>
      <c r="M33" s="30"/>
      <c r="N33" s="30"/>
      <c r="O33" s="29">
        <v>1000</v>
      </c>
      <c r="P33" s="29"/>
      <c r="Q33" s="10"/>
      <c r="R33" s="29"/>
    </row>
    <row r="34" spans="1:32" ht="15.75" customHeight="1">
      <c r="A34" s="29">
        <v>5</v>
      </c>
      <c r="B34" s="29" t="s">
        <v>641</v>
      </c>
      <c r="C34" s="29"/>
      <c r="D34" s="90"/>
      <c r="E34" s="29"/>
      <c r="F34" s="29"/>
      <c r="G34" s="77"/>
      <c r="H34" s="29"/>
      <c r="I34" s="29"/>
      <c r="J34" s="68">
        <v>1000</v>
      </c>
      <c r="K34" s="29"/>
      <c r="L34" s="29"/>
      <c r="M34" s="30"/>
      <c r="N34" s="30"/>
      <c r="O34" s="29">
        <v>1000</v>
      </c>
      <c r="P34" s="29"/>
      <c r="Q34" s="10"/>
      <c r="R34" s="29"/>
    </row>
    <row r="35" spans="1:32" ht="15.75" customHeight="1">
      <c r="A35" s="29">
        <v>6</v>
      </c>
      <c r="B35" s="29"/>
      <c r="C35" s="29"/>
      <c r="D35" s="90"/>
      <c r="E35" s="29"/>
      <c r="F35" s="29"/>
      <c r="G35" s="77"/>
      <c r="H35" s="29"/>
      <c r="I35" s="29"/>
      <c r="J35" s="68"/>
      <c r="K35" s="29"/>
      <c r="L35" s="29"/>
      <c r="M35" s="29"/>
      <c r="N35" s="29"/>
      <c r="O35" s="29"/>
      <c r="P35" s="29"/>
      <c r="Q35" s="10"/>
      <c r="R35" s="29"/>
    </row>
    <row r="36" spans="1:32" ht="15.75" customHeight="1">
      <c r="A36" s="29">
        <v>7</v>
      </c>
      <c r="B36" s="29"/>
      <c r="C36" s="29"/>
      <c r="D36" s="90"/>
      <c r="E36" s="29"/>
      <c r="F36" s="29"/>
      <c r="G36" s="77"/>
      <c r="H36" s="29"/>
      <c r="I36" s="29"/>
      <c r="J36" s="68"/>
      <c r="K36" s="29"/>
      <c r="L36" s="29"/>
      <c r="M36" s="29"/>
      <c r="N36" s="29"/>
      <c r="O36" s="29"/>
      <c r="P36" s="29"/>
      <c r="Q36" s="10"/>
      <c r="R36" s="29"/>
    </row>
    <row r="37" spans="1:32" ht="15.75" customHeight="1">
      <c r="A37" s="29"/>
      <c r="B37" s="29" t="s">
        <v>657</v>
      </c>
      <c r="C37" s="29"/>
      <c r="D37" s="90"/>
      <c r="E37" s="29"/>
      <c r="F37" s="29"/>
      <c r="G37" s="77"/>
      <c r="H37" s="29"/>
      <c r="I37" s="29"/>
      <c r="J37" s="68"/>
      <c r="K37" s="29"/>
      <c r="L37" s="29"/>
      <c r="M37" s="29"/>
      <c r="N37" s="29"/>
      <c r="O37" s="29"/>
      <c r="P37" s="29"/>
      <c r="Q37" s="29"/>
      <c r="R37" s="29"/>
    </row>
    <row r="38" spans="1:32" ht="15.75" customHeight="1">
      <c r="A38" s="29">
        <v>8</v>
      </c>
      <c r="B38" s="29" t="s">
        <v>658</v>
      </c>
      <c r="C38" s="29"/>
      <c r="D38" s="90"/>
      <c r="E38" s="29">
        <v>1000</v>
      </c>
      <c r="F38" s="29"/>
      <c r="G38" s="77"/>
      <c r="H38" s="29"/>
      <c r="I38" s="29"/>
      <c r="J38" s="68">
        <v>1000</v>
      </c>
      <c r="K38" s="29"/>
      <c r="L38" s="29"/>
      <c r="M38" s="29"/>
      <c r="N38" s="29"/>
      <c r="O38" s="29">
        <v>2000</v>
      </c>
      <c r="P38" s="29"/>
      <c r="Q38" s="29"/>
      <c r="R38" s="29"/>
    </row>
    <row r="39" spans="1:32" ht="15.75" customHeight="1">
      <c r="A39" s="29">
        <v>10</v>
      </c>
      <c r="B39" s="29" t="s">
        <v>659</v>
      </c>
      <c r="C39" s="29"/>
      <c r="D39" s="90"/>
      <c r="E39" s="29">
        <v>1000</v>
      </c>
      <c r="F39" s="29"/>
      <c r="G39" s="77"/>
      <c r="H39" s="29"/>
      <c r="I39" s="29"/>
      <c r="J39" s="68"/>
      <c r="K39" s="29"/>
      <c r="L39" s="29"/>
      <c r="M39" s="29"/>
      <c r="N39" s="29"/>
      <c r="O39" s="29">
        <v>1000</v>
      </c>
      <c r="P39" s="29"/>
      <c r="Q39" s="29"/>
      <c r="R39" s="29"/>
    </row>
    <row r="40" spans="1:32" ht="15.75" customHeight="1">
      <c r="A40" s="29">
        <v>11</v>
      </c>
      <c r="B40" s="29"/>
      <c r="C40" s="29"/>
      <c r="D40" s="90"/>
      <c r="E40" s="29"/>
      <c r="F40" s="29"/>
      <c r="G40" s="77"/>
      <c r="H40" s="29"/>
      <c r="I40" s="29"/>
      <c r="J40" s="68"/>
      <c r="K40" s="29"/>
      <c r="L40" s="29"/>
      <c r="M40" s="29"/>
      <c r="N40" s="29"/>
      <c r="O40" s="29"/>
      <c r="P40" s="29"/>
      <c r="Q40" s="29"/>
      <c r="R40" s="29"/>
    </row>
    <row r="41" spans="1:32" ht="15.75" customHeight="1">
      <c r="A41" s="29">
        <v>12</v>
      </c>
      <c r="B41" s="29"/>
      <c r="C41" s="29"/>
      <c r="D41" s="90"/>
      <c r="E41" s="29"/>
      <c r="F41" s="29"/>
      <c r="G41" s="77"/>
      <c r="H41" s="29"/>
      <c r="I41" s="29"/>
      <c r="J41" s="68"/>
      <c r="K41" s="29"/>
      <c r="L41" s="29"/>
      <c r="M41" s="29"/>
      <c r="N41" s="29"/>
      <c r="O41" s="29"/>
      <c r="P41" s="29"/>
      <c r="Q41" s="29"/>
      <c r="R41" s="29"/>
    </row>
    <row r="42" spans="1:32" ht="15.75" customHeight="1">
      <c r="A42" s="29"/>
      <c r="B42" s="29"/>
      <c r="C42" s="29"/>
      <c r="D42" s="90"/>
      <c r="E42" s="29"/>
      <c r="F42" s="29"/>
      <c r="G42" s="77"/>
      <c r="H42" s="29"/>
      <c r="I42" s="29"/>
      <c r="J42" s="68"/>
      <c r="K42" s="29"/>
      <c r="L42" s="29"/>
      <c r="M42" s="29"/>
      <c r="N42" s="29"/>
      <c r="O42" s="29"/>
      <c r="P42" s="29"/>
      <c r="Q42" s="29"/>
      <c r="R42" s="29"/>
    </row>
    <row r="43" spans="1:32" ht="15.75" customHeight="1">
      <c r="A43" s="31"/>
      <c r="B43" s="33"/>
      <c r="C43" s="33">
        <f t="shared" ref="C43:G43" si="4">SUM(C30:C42)</f>
        <v>1000</v>
      </c>
      <c r="D43" s="48">
        <f t="shared" si="4"/>
        <v>0</v>
      </c>
      <c r="E43" s="33">
        <f t="shared" si="4"/>
        <v>2000</v>
      </c>
      <c r="F43" s="33">
        <f t="shared" si="4"/>
        <v>0</v>
      </c>
      <c r="G43" s="49">
        <f t="shared" si="4"/>
        <v>0</v>
      </c>
      <c r="H43" s="33"/>
      <c r="I43" s="33">
        <f t="shared" ref="I43:J43" si="5">SUM(I30:I42)</f>
        <v>3000</v>
      </c>
      <c r="J43" s="35">
        <f t="shared" si="5"/>
        <v>6000</v>
      </c>
      <c r="K43" s="33"/>
      <c r="L43" s="33">
        <f t="shared" ref="L43:M43" si="6">SUM(L30:L42)</f>
        <v>1450</v>
      </c>
      <c r="M43" s="33">
        <f t="shared" si="6"/>
        <v>0</v>
      </c>
      <c r="N43" s="33"/>
      <c r="O43" s="33">
        <f>SUM(O30:O42)</f>
        <v>13400</v>
      </c>
      <c r="P43" s="8">
        <v>16000</v>
      </c>
      <c r="Q43" s="9">
        <v>8068</v>
      </c>
      <c r="R43" s="10"/>
      <c r="S43" s="10"/>
      <c r="T43" s="10"/>
    </row>
    <row r="44" spans="1:32" ht="15.75" customHeight="1">
      <c r="A44" s="311" t="s">
        <v>660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3"/>
      <c r="P44" s="33"/>
      <c r="Q44" s="40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>
      <c r="A45" s="2" t="s">
        <v>1</v>
      </c>
      <c r="B45" s="3" t="s">
        <v>2</v>
      </c>
      <c r="C45" s="3" t="s">
        <v>3</v>
      </c>
      <c r="D45" s="3" t="s">
        <v>4</v>
      </c>
      <c r="E45" s="3" t="s">
        <v>108</v>
      </c>
      <c r="F45" s="4" t="s">
        <v>109</v>
      </c>
      <c r="G45" s="5" t="s">
        <v>5</v>
      </c>
      <c r="H45" s="6" t="s">
        <v>6</v>
      </c>
      <c r="I45" s="3" t="s">
        <v>7</v>
      </c>
      <c r="J45" s="3" t="s">
        <v>8</v>
      </c>
      <c r="K45" s="3" t="s">
        <v>8</v>
      </c>
      <c r="L45" s="3" t="s">
        <v>9</v>
      </c>
      <c r="M45" s="3" t="s">
        <v>10</v>
      </c>
      <c r="N45" s="3"/>
      <c r="O45" s="7" t="s">
        <v>11</v>
      </c>
      <c r="P45" s="8" t="s">
        <v>12</v>
      </c>
      <c r="Q45" s="40" t="s">
        <v>13</v>
      </c>
      <c r="R45" s="10" t="s">
        <v>14</v>
      </c>
    </row>
    <row r="46" spans="1:32" ht="15.75" customHeight="1">
      <c r="A46" s="10"/>
      <c r="B46" s="12">
        <v>8068</v>
      </c>
      <c r="C46" s="10"/>
      <c r="D46" s="10"/>
      <c r="E46" s="10"/>
      <c r="F46" s="10"/>
      <c r="G46" s="10"/>
      <c r="H46" s="10"/>
      <c r="I46" s="10"/>
      <c r="J46" s="14" t="s">
        <v>15</v>
      </c>
      <c r="K46" s="10"/>
      <c r="L46" s="10" t="s">
        <v>53</v>
      </c>
      <c r="M46" s="10"/>
      <c r="N46" s="320"/>
      <c r="O46" s="315"/>
      <c r="P46" s="315"/>
      <c r="Q46" s="315"/>
      <c r="R46" s="316"/>
    </row>
    <row r="47" spans="1:32" ht="15.75" customHeight="1">
      <c r="A47" s="16"/>
      <c r="B47" s="314" t="s">
        <v>661</v>
      </c>
      <c r="C47" s="315"/>
      <c r="D47" s="315"/>
      <c r="E47" s="315"/>
      <c r="F47" s="316"/>
      <c r="G47" s="10"/>
      <c r="H47" s="10"/>
      <c r="I47" s="10"/>
      <c r="J47" s="53"/>
      <c r="K47" s="10"/>
      <c r="L47" s="10"/>
      <c r="M47" s="10"/>
      <c r="N47" s="10"/>
      <c r="O47" s="10"/>
      <c r="P47" s="10"/>
      <c r="Q47" s="15"/>
      <c r="R47" s="1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customHeight="1">
      <c r="A48" s="10">
        <v>1</v>
      </c>
      <c r="B48" s="10" t="s">
        <v>67</v>
      </c>
      <c r="C48" s="10"/>
      <c r="D48" s="10"/>
      <c r="E48" s="10"/>
      <c r="F48" s="10"/>
      <c r="G48" s="13"/>
      <c r="H48" s="10"/>
      <c r="I48" s="10"/>
      <c r="J48" s="19">
        <v>1000</v>
      </c>
      <c r="K48" s="10"/>
      <c r="L48" s="10"/>
      <c r="M48" s="10"/>
      <c r="N48" s="10"/>
      <c r="O48" s="10">
        <v>1000</v>
      </c>
      <c r="P48" s="10"/>
      <c r="Q48" s="10"/>
      <c r="R48" s="16"/>
    </row>
    <row r="49" spans="1:32" ht="15.75" customHeight="1">
      <c r="A49" s="29">
        <v>2</v>
      </c>
      <c r="B49" s="10" t="s">
        <v>662</v>
      </c>
      <c r="C49" s="10"/>
      <c r="D49" s="10"/>
      <c r="E49" s="10"/>
      <c r="F49" s="10"/>
      <c r="G49" s="13">
        <v>2650</v>
      </c>
      <c r="H49" s="10"/>
      <c r="I49" s="10">
        <v>3000</v>
      </c>
      <c r="J49" s="19"/>
      <c r="K49" s="10"/>
      <c r="L49" s="10"/>
      <c r="M49" s="10"/>
      <c r="N49" s="10"/>
      <c r="O49" s="10">
        <v>5650</v>
      </c>
      <c r="P49" s="16"/>
      <c r="Q49" s="16"/>
      <c r="R49" s="10"/>
    </row>
    <row r="50" spans="1:32" ht="15.75" customHeight="1">
      <c r="A50" s="29">
        <v>3</v>
      </c>
      <c r="B50" s="10" t="s">
        <v>600</v>
      </c>
      <c r="C50" s="10"/>
      <c r="D50" s="10"/>
      <c r="E50" s="10"/>
      <c r="F50" s="10"/>
      <c r="G50" s="13"/>
      <c r="H50" s="10"/>
      <c r="I50" s="10"/>
      <c r="J50" s="19">
        <v>1000</v>
      </c>
      <c r="K50" s="10"/>
      <c r="L50" s="29"/>
      <c r="M50" s="29"/>
      <c r="N50" s="30"/>
      <c r="O50" s="10">
        <v>1000</v>
      </c>
      <c r="P50" s="10"/>
      <c r="Q50" s="10"/>
      <c r="R50" s="10"/>
    </row>
    <row r="51" spans="1:32" ht="15.75" customHeight="1">
      <c r="A51" s="10">
        <v>4</v>
      </c>
      <c r="B51" s="29" t="s">
        <v>614</v>
      </c>
      <c r="C51" s="29"/>
      <c r="D51" s="29"/>
      <c r="E51" s="29"/>
      <c r="F51" s="74"/>
      <c r="G51" s="66"/>
      <c r="H51" s="29"/>
      <c r="I51" s="29"/>
      <c r="J51" s="74">
        <v>1000</v>
      </c>
      <c r="K51" s="29"/>
      <c r="L51" s="29">
        <v>850</v>
      </c>
      <c r="M51" s="29"/>
      <c r="N51" s="29"/>
      <c r="O51" s="29">
        <v>1850</v>
      </c>
      <c r="P51" s="29"/>
      <c r="Q51" s="10"/>
      <c r="R51" s="29"/>
    </row>
    <row r="52" spans="1:32" ht="15.75" customHeight="1">
      <c r="A52" s="29">
        <v>5</v>
      </c>
      <c r="B52" s="29"/>
      <c r="C52" s="29"/>
      <c r="D52" s="29"/>
      <c r="E52" s="29"/>
      <c r="F52" s="74"/>
      <c r="G52" s="66"/>
      <c r="H52" s="29"/>
      <c r="I52" s="29"/>
      <c r="J52" s="74"/>
      <c r="K52" s="29"/>
      <c r="L52" s="29"/>
      <c r="M52" s="29"/>
      <c r="N52" s="29"/>
      <c r="O52" s="29"/>
      <c r="P52" s="29"/>
      <c r="Q52" s="10"/>
      <c r="R52" s="29"/>
    </row>
    <row r="53" spans="1:32" ht="15.75" customHeight="1">
      <c r="A53" s="29">
        <v>6</v>
      </c>
      <c r="B53" s="29"/>
      <c r="C53" s="29"/>
      <c r="D53" s="29"/>
      <c r="E53" s="29"/>
      <c r="F53" s="74"/>
      <c r="G53" s="66"/>
      <c r="H53" s="29"/>
      <c r="I53" s="29"/>
      <c r="J53" s="74"/>
      <c r="K53" s="29"/>
      <c r="L53" s="29"/>
      <c r="M53" s="29"/>
      <c r="N53" s="29"/>
      <c r="O53" s="29"/>
      <c r="P53" s="29"/>
      <c r="Q53" s="10"/>
      <c r="R53" s="29"/>
    </row>
    <row r="54" spans="1:32" ht="15.75" customHeight="1">
      <c r="A54" s="29">
        <v>7</v>
      </c>
      <c r="B54" s="29"/>
      <c r="C54" s="29"/>
      <c r="D54" s="29"/>
      <c r="E54" s="29"/>
      <c r="F54" s="66"/>
      <c r="G54" s="66"/>
      <c r="H54" s="29"/>
      <c r="I54" s="29"/>
      <c r="J54" s="68"/>
      <c r="K54" s="29"/>
      <c r="L54" s="29"/>
      <c r="M54" s="29"/>
      <c r="N54" s="29"/>
      <c r="O54" s="29"/>
      <c r="P54" s="29"/>
      <c r="Q54" s="63"/>
      <c r="R54" s="29"/>
    </row>
    <row r="55" spans="1:32" ht="15.75" customHeight="1">
      <c r="A55" s="29">
        <v>8</v>
      </c>
      <c r="B55" s="33"/>
      <c r="C55" s="33">
        <f t="shared" ref="C55:D55" si="7">SUM(C47:C54)</f>
        <v>0</v>
      </c>
      <c r="D55" s="33">
        <f t="shared" si="7"/>
        <v>0</v>
      </c>
      <c r="E55" s="33"/>
      <c r="F55" s="34">
        <f>SUM(F47:F54)</f>
        <v>0</v>
      </c>
      <c r="G55" s="34">
        <f>SUM(G48:G54)</f>
        <v>2650</v>
      </c>
      <c r="H55" s="33"/>
      <c r="I55" s="33">
        <f t="shared" ref="I55:J55" si="8">SUM(I47:I54)</f>
        <v>3000</v>
      </c>
      <c r="J55" s="35">
        <f t="shared" si="8"/>
        <v>3000</v>
      </c>
      <c r="K55" s="33"/>
      <c r="L55" s="33">
        <f t="shared" ref="L55:M55" si="9">SUM(L47:L54)</f>
        <v>850</v>
      </c>
      <c r="M55" s="33">
        <f t="shared" si="9"/>
        <v>0</v>
      </c>
      <c r="N55" s="33"/>
      <c r="O55" s="33">
        <f t="shared" ref="O55:P55" si="10">SUM(O47:O54)</f>
        <v>9500</v>
      </c>
      <c r="P55" s="33">
        <f t="shared" si="10"/>
        <v>0</v>
      </c>
      <c r="Q55" s="51">
        <f>B46-P55+O55</f>
        <v>17568</v>
      </c>
      <c r="R55" s="33"/>
      <c r="S55" s="123"/>
    </row>
    <row r="56" spans="1:32" ht="15.75" customHeight="1">
      <c r="A56" s="29">
        <v>9</v>
      </c>
      <c r="B56" s="273"/>
      <c r="C56" s="273"/>
      <c r="D56" s="273"/>
      <c r="E56" s="273"/>
      <c r="F56" s="273"/>
      <c r="G56" s="273" t="s">
        <v>663</v>
      </c>
      <c r="H56" s="273"/>
      <c r="I56" s="273"/>
      <c r="J56" s="273"/>
      <c r="K56" s="273"/>
      <c r="L56" s="273"/>
      <c r="M56" s="273"/>
      <c r="N56" s="273"/>
      <c r="O56" s="274"/>
      <c r="P56" s="33"/>
      <c r="Q56" s="72"/>
      <c r="R56" s="73"/>
      <c r="S56" s="67"/>
    </row>
    <row r="57" spans="1:32" ht="15.75" customHeight="1">
      <c r="A57" s="29">
        <v>10</v>
      </c>
      <c r="B57" s="3" t="s">
        <v>2</v>
      </c>
      <c r="C57" s="3" t="s">
        <v>3</v>
      </c>
      <c r="D57" s="3" t="s">
        <v>4</v>
      </c>
      <c r="E57" s="3" t="s">
        <v>108</v>
      </c>
      <c r="F57" s="4" t="s">
        <v>109</v>
      </c>
      <c r="G57" s="5" t="s">
        <v>5</v>
      </c>
      <c r="H57" s="6" t="s">
        <v>6</v>
      </c>
      <c r="I57" s="3" t="s">
        <v>7</v>
      </c>
      <c r="J57" s="3" t="s">
        <v>8</v>
      </c>
      <c r="K57" s="3" t="s">
        <v>8</v>
      </c>
      <c r="L57" s="3" t="s">
        <v>9</v>
      </c>
      <c r="M57" s="3" t="s">
        <v>10</v>
      </c>
      <c r="N57" s="3"/>
      <c r="O57" s="7" t="s">
        <v>11</v>
      </c>
      <c r="P57" s="8" t="s">
        <v>12</v>
      </c>
      <c r="Q57" s="40" t="s">
        <v>13</v>
      </c>
      <c r="R57" s="10" t="s">
        <v>14</v>
      </c>
      <c r="S57" s="67"/>
    </row>
    <row r="58" spans="1:32" ht="15.75" customHeight="1">
      <c r="A58" s="29"/>
      <c r="B58" s="12">
        <v>17568</v>
      </c>
      <c r="C58" s="10"/>
      <c r="D58" s="10"/>
      <c r="E58" s="10"/>
      <c r="F58" s="10"/>
      <c r="G58" s="10"/>
      <c r="H58" s="10"/>
      <c r="I58" s="10"/>
      <c r="J58" s="14" t="s">
        <v>15</v>
      </c>
      <c r="K58" s="53"/>
      <c r="L58" s="10"/>
      <c r="M58" s="10"/>
      <c r="N58" s="320"/>
      <c r="O58" s="315"/>
      <c r="P58" s="315"/>
      <c r="Q58" s="315"/>
      <c r="R58" s="316"/>
      <c r="S58" s="67"/>
    </row>
    <row r="59" spans="1:32" ht="15.75" customHeight="1">
      <c r="A59" s="29"/>
      <c r="B59" s="314" t="s">
        <v>20</v>
      </c>
      <c r="C59" s="315"/>
      <c r="D59" s="315"/>
      <c r="E59" s="315"/>
      <c r="F59" s="316"/>
      <c r="G59" s="10"/>
      <c r="H59" s="10"/>
      <c r="I59" s="10"/>
      <c r="J59" s="53"/>
      <c r="K59" s="10"/>
      <c r="L59" s="10"/>
      <c r="M59" s="10"/>
      <c r="N59" s="10"/>
      <c r="O59" s="10"/>
      <c r="P59" s="10"/>
      <c r="Q59" s="15"/>
      <c r="R59" s="10"/>
      <c r="S59" s="67"/>
    </row>
    <row r="60" spans="1:32" ht="15.75" customHeight="1">
      <c r="A60" s="29"/>
      <c r="B60" s="70"/>
      <c r="C60" s="70"/>
      <c r="D60" s="70"/>
      <c r="E60" s="70"/>
      <c r="F60" s="70"/>
      <c r="G60" s="10"/>
      <c r="H60" s="10"/>
      <c r="I60" s="10"/>
      <c r="J60" s="53"/>
      <c r="K60" s="10"/>
      <c r="L60" s="10"/>
      <c r="M60" s="10"/>
      <c r="N60" s="10"/>
      <c r="O60" s="10"/>
      <c r="P60" s="10"/>
      <c r="Q60" s="15"/>
      <c r="R60" s="10"/>
      <c r="S60" s="67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</row>
    <row r="61" spans="1:32" ht="15.75" customHeight="1">
      <c r="A61" s="275">
        <v>1</v>
      </c>
      <c r="B61" s="16" t="s">
        <v>67</v>
      </c>
      <c r="C61" s="10"/>
      <c r="D61" s="10"/>
      <c r="E61" s="10"/>
      <c r="F61" s="41"/>
      <c r="G61" s="13"/>
      <c r="H61" s="10"/>
      <c r="I61" s="10"/>
      <c r="J61" s="41">
        <v>1000</v>
      </c>
      <c r="K61" s="53"/>
      <c r="L61" s="10"/>
      <c r="M61" s="71"/>
      <c r="N61" s="71"/>
      <c r="O61" s="55">
        <v>1000</v>
      </c>
      <c r="P61" s="16" t="s">
        <v>664</v>
      </c>
      <c r="Q61" s="55"/>
      <c r="R61" s="16"/>
      <c r="S61" s="67" t="s">
        <v>665</v>
      </c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ht="15.75" customHeight="1">
      <c r="A62" s="2">
        <v>2</v>
      </c>
      <c r="B62" s="10" t="s">
        <v>666</v>
      </c>
      <c r="C62" s="10">
        <v>2000</v>
      </c>
      <c r="D62" s="10"/>
      <c r="E62" s="10"/>
      <c r="F62" s="41"/>
      <c r="G62" s="13"/>
      <c r="H62" s="10"/>
      <c r="I62" s="10">
        <v>3000</v>
      </c>
      <c r="J62" s="41"/>
      <c r="K62" s="53"/>
      <c r="L62" s="10">
        <v>850</v>
      </c>
      <c r="M62" s="71"/>
      <c r="N62" s="71"/>
      <c r="O62" s="55">
        <v>5850</v>
      </c>
      <c r="P62" s="16"/>
      <c r="Q62" s="55"/>
      <c r="R62" s="16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ht="15.75" customHeight="1">
      <c r="A63" s="10">
        <v>3</v>
      </c>
      <c r="B63" s="29" t="s">
        <v>600</v>
      </c>
      <c r="C63" s="21"/>
      <c r="D63" s="21"/>
      <c r="E63" s="22"/>
      <c r="F63" s="22"/>
      <c r="G63" s="242"/>
      <c r="H63" s="24"/>
      <c r="I63" s="24"/>
      <c r="J63" s="25">
        <v>1000</v>
      </c>
      <c r="K63" s="24"/>
      <c r="L63" s="24"/>
      <c r="M63" s="24"/>
      <c r="N63" s="28"/>
      <c r="O63" s="10">
        <v>1000</v>
      </c>
      <c r="P63" s="10"/>
      <c r="Q63" s="15"/>
      <c r="R63" s="10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ht="15.75" customHeight="1">
      <c r="A64" s="10">
        <v>4</v>
      </c>
      <c r="B64" s="10" t="s">
        <v>667</v>
      </c>
      <c r="C64" s="29"/>
      <c r="D64" s="29"/>
      <c r="E64" s="29"/>
      <c r="F64" s="66"/>
      <c r="G64" s="66">
        <v>900</v>
      </c>
      <c r="H64" s="29"/>
      <c r="I64" s="29"/>
      <c r="J64" s="68"/>
      <c r="K64" s="78"/>
      <c r="L64" s="29"/>
      <c r="M64" s="10"/>
      <c r="N64" s="54"/>
      <c r="O64" s="24">
        <v>900</v>
      </c>
      <c r="P64" s="10"/>
      <c r="Q64" s="15"/>
      <c r="R64" s="10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ht="15.75" customHeight="1">
      <c r="A65" s="10"/>
      <c r="B65" s="10"/>
      <c r="C65" s="24"/>
      <c r="D65" s="24"/>
      <c r="E65" s="10"/>
      <c r="F65" s="13"/>
      <c r="G65" s="13"/>
      <c r="H65" s="10"/>
      <c r="I65" s="10"/>
      <c r="J65" s="68"/>
      <c r="K65" s="29"/>
      <c r="L65" s="29"/>
      <c r="M65" s="29"/>
      <c r="N65" s="30"/>
      <c r="O65" s="29"/>
      <c r="P65" s="10"/>
      <c r="Q65" s="15"/>
      <c r="R65" s="10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ht="15.75" customHeight="1">
      <c r="A66" s="10"/>
      <c r="B66" s="29"/>
      <c r="C66" s="90"/>
      <c r="D66" s="90"/>
      <c r="E66" s="29"/>
      <c r="F66" s="66"/>
      <c r="G66" s="66"/>
      <c r="H66" s="29"/>
      <c r="I66" s="29"/>
      <c r="J66" s="68"/>
      <c r="K66" s="29"/>
      <c r="L66" s="29"/>
      <c r="M66" s="29"/>
      <c r="N66" s="30"/>
      <c r="O66" s="29"/>
      <c r="P66" s="29"/>
      <c r="Q66" s="63"/>
      <c r="R66" s="29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ht="15.75" customHeight="1">
      <c r="A67" s="16"/>
      <c r="B67" s="29"/>
      <c r="C67" s="90"/>
      <c r="D67" s="90"/>
      <c r="E67" s="29"/>
      <c r="F67" s="66"/>
      <c r="G67" s="66"/>
      <c r="H67" s="29"/>
      <c r="I67" s="29"/>
      <c r="J67" s="68"/>
      <c r="K67" s="29"/>
      <c r="L67" s="29"/>
      <c r="M67" s="29"/>
      <c r="N67" s="30"/>
      <c r="O67" s="29"/>
      <c r="P67" s="29"/>
      <c r="Q67" s="63"/>
      <c r="R67" s="29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ht="15.75" customHeight="1">
      <c r="A68" s="10"/>
      <c r="B68" s="29"/>
      <c r="C68" s="90"/>
      <c r="D68" s="90"/>
      <c r="E68" s="29"/>
      <c r="F68" s="66"/>
      <c r="G68" s="66"/>
      <c r="H68" s="29"/>
      <c r="I68" s="29"/>
      <c r="J68" s="68"/>
      <c r="K68" s="29"/>
      <c r="L68" s="90"/>
      <c r="M68" s="29"/>
      <c r="N68" s="30"/>
      <c r="O68" s="90"/>
      <c r="P68" s="29"/>
      <c r="Q68" s="63"/>
      <c r="R68" s="29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ht="15.75" customHeight="1">
      <c r="A69" s="10"/>
      <c r="B69" s="33"/>
      <c r="C69" s="48">
        <f t="shared" ref="C69:G69" si="11">SUM(C61:C68)</f>
        <v>2000</v>
      </c>
      <c r="D69" s="48">
        <f t="shared" si="11"/>
        <v>0</v>
      </c>
      <c r="E69" s="33">
        <f t="shared" si="11"/>
        <v>0</v>
      </c>
      <c r="F69" s="34">
        <f t="shared" si="11"/>
        <v>0</v>
      </c>
      <c r="G69" s="34">
        <f t="shared" si="11"/>
        <v>900</v>
      </c>
      <c r="H69" s="33"/>
      <c r="I69" s="33">
        <f t="shared" ref="I69:L69" si="12">SUM(I61:I68)</f>
        <v>3000</v>
      </c>
      <c r="J69" s="35">
        <f t="shared" si="12"/>
        <v>2000</v>
      </c>
      <c r="K69" s="80">
        <f t="shared" si="12"/>
        <v>0</v>
      </c>
      <c r="L69" s="48">
        <f t="shared" si="12"/>
        <v>850</v>
      </c>
      <c r="M69" s="33"/>
      <c r="N69" s="37"/>
      <c r="O69" s="48">
        <f>SUM(O60:O68)</f>
        <v>8750</v>
      </c>
      <c r="P69" s="33">
        <v>10000</v>
      </c>
      <c r="Q69" s="51">
        <v>16318</v>
      </c>
      <c r="R69" s="81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ht="15.75" customHeight="1">
      <c r="A70" s="29"/>
      <c r="B70" s="233"/>
      <c r="C70" s="233"/>
      <c r="D70" s="233"/>
      <c r="E70" s="233"/>
      <c r="F70" s="233" t="s">
        <v>668</v>
      </c>
      <c r="G70" s="233"/>
      <c r="H70" s="233"/>
      <c r="I70" s="233"/>
      <c r="J70" s="233"/>
      <c r="K70" s="233"/>
      <c r="L70" s="233"/>
      <c r="M70" s="233"/>
      <c r="N70" s="233"/>
      <c r="O70" s="234"/>
      <c r="P70" s="33"/>
      <c r="Q70" s="72"/>
      <c r="R70" s="73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ht="15.75" customHeight="1">
      <c r="A71" s="29"/>
      <c r="B71" s="3" t="s">
        <v>2</v>
      </c>
      <c r="C71" s="3" t="s">
        <v>3</v>
      </c>
      <c r="D71" s="3" t="s">
        <v>4</v>
      </c>
      <c r="E71" s="3" t="s">
        <v>108</v>
      </c>
      <c r="F71" s="4" t="s">
        <v>109</v>
      </c>
      <c r="G71" s="5" t="s">
        <v>5</v>
      </c>
      <c r="H71" s="6" t="s">
        <v>6</v>
      </c>
      <c r="I71" s="3" t="s">
        <v>7</v>
      </c>
      <c r="J71" s="3" t="s">
        <v>8</v>
      </c>
      <c r="K71" s="3" t="s">
        <v>8</v>
      </c>
      <c r="L71" s="3" t="s">
        <v>9</v>
      </c>
      <c r="M71" s="3" t="s">
        <v>10</v>
      </c>
      <c r="N71" s="3"/>
      <c r="O71" s="7" t="s">
        <v>11</v>
      </c>
      <c r="P71" s="8" t="s">
        <v>12</v>
      </c>
      <c r="Q71" s="40" t="s">
        <v>13</v>
      </c>
      <c r="R71" s="10" t="s">
        <v>14</v>
      </c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ht="15.75" customHeight="1">
      <c r="A72" s="29"/>
      <c r="B72" s="12">
        <v>16318</v>
      </c>
      <c r="C72" s="10"/>
      <c r="D72" s="10"/>
      <c r="E72" s="10"/>
      <c r="F72" s="10"/>
      <c r="G72" s="10"/>
      <c r="H72" s="10"/>
      <c r="I72" s="10"/>
      <c r="J72" s="14" t="s">
        <v>15</v>
      </c>
      <c r="K72" s="53"/>
      <c r="L72" s="10" t="s">
        <v>669</v>
      </c>
      <c r="M72" s="10"/>
      <c r="N72" s="320"/>
      <c r="O72" s="315"/>
      <c r="P72" s="315"/>
      <c r="Q72" s="315"/>
      <c r="R72" s="316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ht="15.75" customHeight="1">
      <c r="A73" s="29"/>
      <c r="B73" s="314" t="s">
        <v>20</v>
      </c>
      <c r="C73" s="315"/>
      <c r="D73" s="315"/>
      <c r="E73" s="315"/>
      <c r="F73" s="316"/>
      <c r="G73" s="10"/>
      <c r="H73" s="10"/>
      <c r="I73" s="10"/>
      <c r="J73" s="41"/>
      <c r="K73" s="10"/>
      <c r="L73" s="12"/>
      <c r="M73" s="12"/>
      <c r="N73" s="12"/>
      <c r="O73" s="10"/>
      <c r="P73" s="10" t="s">
        <v>670</v>
      </c>
      <c r="Q73" s="15"/>
      <c r="R73" s="10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ht="15.75" customHeight="1">
      <c r="A74" s="31">
        <v>1</v>
      </c>
      <c r="B74" s="70" t="s">
        <v>67</v>
      </c>
      <c r="C74" s="70"/>
      <c r="D74" s="70"/>
      <c r="E74" s="70"/>
      <c r="F74" s="70"/>
      <c r="G74" s="10"/>
      <c r="H74" s="10"/>
      <c r="I74" s="10"/>
      <c r="J74" s="41">
        <v>1000</v>
      </c>
      <c r="K74" s="10"/>
      <c r="L74" s="12"/>
      <c r="M74" s="12"/>
      <c r="N74" s="12"/>
      <c r="O74" s="10">
        <v>1000</v>
      </c>
      <c r="P74" s="10"/>
      <c r="Q74" s="15"/>
      <c r="R74" s="10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ht="15.75" customHeight="1">
      <c r="A75" s="232">
        <v>2</v>
      </c>
      <c r="B75" s="16" t="s">
        <v>671</v>
      </c>
      <c r="C75" s="10">
        <v>2000</v>
      </c>
      <c r="D75" s="10"/>
      <c r="E75" s="10"/>
      <c r="F75" s="41"/>
      <c r="G75" s="13"/>
      <c r="H75" s="10"/>
      <c r="I75" s="10">
        <v>3000</v>
      </c>
      <c r="J75" s="41">
        <v>1000</v>
      </c>
      <c r="K75" s="53"/>
      <c r="L75" s="10">
        <v>250</v>
      </c>
      <c r="M75" s="10"/>
      <c r="N75" s="71"/>
      <c r="O75" s="55">
        <v>6250</v>
      </c>
      <c r="P75" s="10"/>
      <c r="Q75" s="15"/>
      <c r="R75" s="10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ht="15.75" customHeight="1">
      <c r="A76" s="2">
        <v>3</v>
      </c>
      <c r="B76" s="10" t="s">
        <v>672</v>
      </c>
      <c r="C76" s="10"/>
      <c r="D76" s="10"/>
      <c r="E76" s="10"/>
      <c r="F76" s="41"/>
      <c r="G76" s="13">
        <v>650</v>
      </c>
      <c r="H76" s="10"/>
      <c r="I76" s="10"/>
      <c r="J76" s="41"/>
      <c r="K76" s="10"/>
      <c r="L76" s="10"/>
      <c r="M76" s="10"/>
      <c r="N76" s="121"/>
      <c r="O76" s="10">
        <v>650</v>
      </c>
      <c r="P76" s="16"/>
      <c r="Q76" s="55"/>
      <c r="R76" s="16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ht="15.75" customHeight="1">
      <c r="A77" s="10">
        <v>4</v>
      </c>
      <c r="B77" s="29"/>
      <c r="C77" s="10"/>
      <c r="D77" s="10"/>
      <c r="E77" s="10"/>
      <c r="F77" s="10"/>
      <c r="G77" s="13"/>
      <c r="H77" s="10"/>
      <c r="I77" s="10"/>
      <c r="J77" s="41"/>
      <c r="K77" s="10"/>
      <c r="L77" s="24"/>
      <c r="M77" s="10"/>
      <c r="N77" s="10"/>
      <c r="O77" s="29"/>
      <c r="P77" s="10"/>
      <c r="Q77" s="15"/>
      <c r="R77" s="10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ht="15.75" customHeight="1">
      <c r="A78" s="10">
        <v>5</v>
      </c>
      <c r="B78" s="10"/>
      <c r="C78" s="29"/>
      <c r="D78" s="29"/>
      <c r="E78" s="29"/>
      <c r="F78" s="66"/>
      <c r="G78" s="66"/>
      <c r="H78" s="29"/>
      <c r="I78" s="29"/>
      <c r="J78" s="25"/>
      <c r="K78" s="24"/>
      <c r="L78" s="24"/>
      <c r="M78" s="10"/>
      <c r="N78" s="54"/>
      <c r="O78" s="24"/>
      <c r="P78" s="10"/>
      <c r="Q78" s="15"/>
      <c r="R78" s="10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ht="15.75" customHeight="1">
      <c r="A79" s="29"/>
      <c r="B79" s="33"/>
      <c r="C79" s="48">
        <f t="shared" ref="C79:G79" si="13">SUM(C75:C78)</f>
        <v>2000</v>
      </c>
      <c r="D79" s="48">
        <f t="shared" si="13"/>
        <v>0</v>
      </c>
      <c r="E79" s="33">
        <f t="shared" si="13"/>
        <v>0</v>
      </c>
      <c r="F79" s="34">
        <f t="shared" si="13"/>
        <v>0</v>
      </c>
      <c r="G79" s="34">
        <f t="shared" si="13"/>
        <v>650</v>
      </c>
      <c r="H79" s="33"/>
      <c r="I79" s="33">
        <f>SUM(I75:I78)</f>
        <v>3000</v>
      </c>
      <c r="J79" s="35">
        <v>2000</v>
      </c>
      <c r="K79" s="80">
        <f t="shared" ref="K79:M79" si="14">SUM(K75:K78)</f>
        <v>0</v>
      </c>
      <c r="L79" s="48">
        <f t="shared" si="14"/>
        <v>250</v>
      </c>
      <c r="M79" s="33">
        <f t="shared" si="14"/>
        <v>0</v>
      </c>
      <c r="N79" s="37"/>
      <c r="O79" s="48">
        <f>SUM(O74:O78)</f>
        <v>7900</v>
      </c>
      <c r="P79" s="33">
        <v>15000</v>
      </c>
      <c r="Q79" s="51">
        <v>9200</v>
      </c>
      <c r="R79" s="81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ht="15.75" customHeight="1">
      <c r="A80" s="29"/>
      <c r="B80" s="233"/>
      <c r="C80" s="233"/>
      <c r="D80" s="233"/>
      <c r="E80" s="233" t="s">
        <v>673</v>
      </c>
      <c r="F80" s="233" t="s">
        <v>674</v>
      </c>
      <c r="G80" s="233"/>
      <c r="H80" s="233"/>
      <c r="I80" s="233"/>
      <c r="J80" s="233"/>
      <c r="K80" s="233"/>
      <c r="L80" s="233"/>
      <c r="M80" s="233"/>
      <c r="N80" s="233"/>
      <c r="O80" s="234"/>
      <c r="P80" s="158"/>
      <c r="Q80" s="276"/>
      <c r="R80" s="18"/>
      <c r="S80" s="18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ht="15.75" customHeight="1">
      <c r="A81" s="29"/>
      <c r="B81" s="3" t="s">
        <v>2</v>
      </c>
      <c r="C81" s="3" t="s">
        <v>3</v>
      </c>
      <c r="D81" s="3" t="s">
        <v>4</v>
      </c>
      <c r="E81" s="3" t="s">
        <v>108</v>
      </c>
      <c r="F81" s="4" t="s">
        <v>109</v>
      </c>
      <c r="G81" s="5" t="s">
        <v>5</v>
      </c>
      <c r="H81" s="6" t="s">
        <v>6</v>
      </c>
      <c r="I81" s="3" t="s">
        <v>7</v>
      </c>
      <c r="J81" s="3" t="s">
        <v>8</v>
      </c>
      <c r="K81" s="3" t="s">
        <v>8</v>
      </c>
      <c r="L81" s="3" t="s">
        <v>9</v>
      </c>
      <c r="M81" s="3" t="s">
        <v>10</v>
      </c>
      <c r="N81" s="3"/>
      <c r="O81" s="7" t="s">
        <v>11</v>
      </c>
      <c r="P81" s="8" t="s">
        <v>12</v>
      </c>
      <c r="Q81" s="40" t="s">
        <v>13</v>
      </c>
      <c r="R81" s="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ht="15.75" customHeight="1">
      <c r="A82" s="29"/>
      <c r="B82" s="12">
        <v>9200</v>
      </c>
      <c r="C82" s="10"/>
      <c r="D82" s="10"/>
      <c r="E82" s="10"/>
      <c r="F82" s="10"/>
      <c r="G82" s="10"/>
      <c r="H82" s="10"/>
      <c r="I82" s="10"/>
      <c r="J82" s="14" t="s">
        <v>15</v>
      </c>
      <c r="K82" s="53"/>
      <c r="L82" s="10" t="s">
        <v>451</v>
      </c>
      <c r="M82" s="10"/>
      <c r="N82" s="323"/>
      <c r="O82" s="324"/>
      <c r="P82" s="324"/>
      <c r="Q82" s="324"/>
      <c r="R82" s="325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ht="15.75" customHeight="1">
      <c r="A83" s="29"/>
      <c r="B83" s="314" t="s">
        <v>65</v>
      </c>
      <c r="C83" s="315"/>
      <c r="D83" s="315"/>
      <c r="E83" s="315"/>
      <c r="F83" s="316"/>
      <c r="G83" s="10"/>
      <c r="H83" s="10"/>
      <c r="I83" s="10"/>
      <c r="J83" s="53"/>
      <c r="K83" s="10"/>
      <c r="L83" s="10"/>
      <c r="M83" s="10"/>
      <c r="N83" s="10"/>
      <c r="O83" s="10"/>
      <c r="P83" s="10"/>
      <c r="Q83" s="15"/>
      <c r="R83" s="10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ht="15.75" customHeight="1">
      <c r="A84" s="31">
        <v>1</v>
      </c>
      <c r="B84" s="70" t="s">
        <v>67</v>
      </c>
      <c r="C84" s="70"/>
      <c r="D84" s="70"/>
      <c r="E84" s="70"/>
      <c r="F84" s="70"/>
      <c r="G84" s="10"/>
      <c r="H84" s="10"/>
      <c r="I84" s="10"/>
      <c r="J84" s="53">
        <v>1000</v>
      </c>
      <c r="K84" s="10"/>
      <c r="L84" s="10"/>
      <c r="M84" s="10"/>
      <c r="N84" s="10"/>
      <c r="O84" s="10">
        <v>1000</v>
      </c>
      <c r="P84" s="10" t="s">
        <v>675</v>
      </c>
      <c r="Q84" s="15"/>
      <c r="R84" s="10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ht="17.25" customHeight="1">
      <c r="A85" s="232">
        <v>2</v>
      </c>
      <c r="B85" s="16" t="s">
        <v>666</v>
      </c>
      <c r="C85" s="10">
        <v>1000</v>
      </c>
      <c r="D85" s="10"/>
      <c r="E85" s="10"/>
      <c r="F85" s="41"/>
      <c r="G85" s="13">
        <v>900</v>
      </c>
      <c r="H85" s="10"/>
      <c r="I85" s="10">
        <v>3000</v>
      </c>
      <c r="J85" s="41"/>
      <c r="K85" s="53"/>
      <c r="L85" s="10">
        <v>850</v>
      </c>
      <c r="M85" s="71"/>
      <c r="N85" s="71"/>
      <c r="O85" s="55">
        <v>5750</v>
      </c>
      <c r="P85" s="16"/>
      <c r="Q85" s="55"/>
      <c r="R85" s="16"/>
      <c r="S85" s="11" t="s">
        <v>34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>
      <c r="A86" s="10">
        <v>3</v>
      </c>
      <c r="B86" s="29" t="s">
        <v>672</v>
      </c>
      <c r="C86" s="10">
        <v>2000</v>
      </c>
      <c r="D86" s="10"/>
      <c r="E86" s="10"/>
      <c r="F86" s="13"/>
      <c r="G86" s="10">
        <v>400</v>
      </c>
      <c r="H86" s="10"/>
      <c r="I86" s="29">
        <v>3000</v>
      </c>
      <c r="J86" s="68">
        <v>1000</v>
      </c>
      <c r="K86" s="29"/>
      <c r="L86" s="29">
        <v>850</v>
      </c>
      <c r="M86" s="29"/>
      <c r="N86" s="54"/>
      <c r="O86" s="10">
        <v>7250</v>
      </c>
      <c r="P86" s="29"/>
      <c r="Q86" s="63"/>
      <c r="R86" s="10"/>
    </row>
    <row r="87" spans="1:32" ht="15.75" customHeight="1">
      <c r="A87" s="10">
        <v>4</v>
      </c>
      <c r="B87" s="29"/>
      <c r="C87" s="29"/>
      <c r="D87" s="29"/>
      <c r="E87" s="29"/>
      <c r="F87" s="68"/>
      <c r="G87" s="66"/>
      <c r="H87" s="29"/>
      <c r="I87" s="29"/>
      <c r="J87" s="68"/>
      <c r="K87" s="78"/>
      <c r="L87" s="29"/>
      <c r="M87" s="29"/>
      <c r="N87" s="30"/>
      <c r="O87" s="29"/>
      <c r="P87" s="29"/>
      <c r="Q87" s="63"/>
      <c r="R87" s="10"/>
    </row>
    <row r="88" spans="1:32" ht="15.75" customHeight="1">
      <c r="A88" s="29"/>
      <c r="B88" s="33"/>
      <c r="C88" s="33">
        <f>SUM(C85:C87)</f>
        <v>3000</v>
      </c>
      <c r="D88" s="33">
        <f>SUM(D87)</f>
        <v>0</v>
      </c>
      <c r="E88" s="33">
        <f>SUM(E85:E87)</f>
        <v>0</v>
      </c>
      <c r="F88" s="35"/>
      <c r="G88" s="34">
        <f>SUM(G85:G87)</f>
        <v>1300</v>
      </c>
      <c r="H88" s="33"/>
      <c r="I88" s="33">
        <f>SUM(I85:I87)</f>
        <v>6000</v>
      </c>
      <c r="J88" s="35">
        <v>2000</v>
      </c>
      <c r="K88" s="80">
        <f t="shared" ref="K88:M88" si="15">SUM(K85:K87)</f>
        <v>0</v>
      </c>
      <c r="L88" s="33">
        <f t="shared" si="15"/>
        <v>1700</v>
      </c>
      <c r="M88" s="33">
        <f t="shared" si="15"/>
        <v>0</v>
      </c>
      <c r="N88" s="33"/>
      <c r="O88" s="33">
        <v>14000</v>
      </c>
      <c r="P88" s="38">
        <v>20900</v>
      </c>
      <c r="Q88" s="39">
        <v>2250</v>
      </c>
      <c r="R88" s="44">
        <f>SUM(R85:R87)</f>
        <v>0</v>
      </c>
    </row>
    <row r="89" spans="1:32" ht="15.75" customHeight="1">
      <c r="A89" s="29"/>
      <c r="B89" s="233"/>
      <c r="C89" s="233"/>
      <c r="D89" s="233"/>
      <c r="E89" s="233"/>
      <c r="F89" s="233"/>
      <c r="G89" s="233" t="s">
        <v>676</v>
      </c>
      <c r="H89" s="233"/>
      <c r="I89" s="233"/>
      <c r="J89" s="233"/>
      <c r="K89" s="233"/>
      <c r="L89" s="233"/>
      <c r="M89" s="233"/>
      <c r="N89" s="233"/>
      <c r="O89" s="234"/>
      <c r="P89" s="8"/>
      <c r="Q89" s="265"/>
      <c r="R89" s="10"/>
    </row>
    <row r="90" spans="1:32" ht="15.75" customHeight="1">
      <c r="A90" s="29"/>
      <c r="B90" s="3" t="s">
        <v>2</v>
      </c>
      <c r="C90" s="3" t="s">
        <v>3</v>
      </c>
      <c r="D90" s="3" t="s">
        <v>4</v>
      </c>
      <c r="E90" s="3" t="s">
        <v>108</v>
      </c>
      <c r="F90" s="4" t="s">
        <v>109</v>
      </c>
      <c r="G90" s="5" t="s">
        <v>5</v>
      </c>
      <c r="H90" s="6" t="s">
        <v>6</v>
      </c>
      <c r="I90" s="3" t="s">
        <v>7</v>
      </c>
      <c r="J90" s="3" t="s">
        <v>8</v>
      </c>
      <c r="K90" s="3" t="s">
        <v>8</v>
      </c>
      <c r="L90" s="3" t="s">
        <v>9</v>
      </c>
      <c r="M90" s="3" t="s">
        <v>10</v>
      </c>
      <c r="N90" s="3"/>
      <c r="O90" s="7" t="s">
        <v>11</v>
      </c>
      <c r="P90" s="8" t="s">
        <v>12</v>
      </c>
      <c r="Q90" s="40" t="s">
        <v>13</v>
      </c>
      <c r="R90" s="10" t="s">
        <v>14</v>
      </c>
    </row>
    <row r="91" spans="1:32" ht="15.75" customHeight="1">
      <c r="A91" s="29"/>
      <c r="B91" s="12">
        <v>2250</v>
      </c>
      <c r="C91" s="10"/>
      <c r="D91" s="10"/>
      <c r="E91" s="10"/>
      <c r="F91" s="10"/>
      <c r="G91" s="10"/>
      <c r="H91" s="10"/>
      <c r="I91" s="10"/>
      <c r="J91" s="14" t="s">
        <v>15</v>
      </c>
      <c r="K91" s="52"/>
      <c r="L91" s="10" t="s">
        <v>33</v>
      </c>
      <c r="M91" s="10"/>
      <c r="N91" s="320"/>
      <c r="O91" s="315"/>
      <c r="P91" s="315"/>
      <c r="Q91" s="315"/>
      <c r="R91" s="316"/>
    </row>
    <row r="92" spans="1:32" ht="15.75" customHeight="1">
      <c r="A92" s="29"/>
      <c r="B92" s="314" t="s">
        <v>20</v>
      </c>
      <c r="C92" s="315"/>
      <c r="D92" s="315"/>
      <c r="E92" s="315"/>
      <c r="F92" s="316"/>
      <c r="G92" s="10"/>
      <c r="H92" s="10"/>
      <c r="I92" s="10"/>
      <c r="J92" s="74"/>
      <c r="K92" s="10"/>
      <c r="L92" s="12"/>
      <c r="M92" s="12"/>
      <c r="N92" s="12"/>
      <c r="O92" s="10"/>
      <c r="P92" s="10"/>
      <c r="Q92" s="15"/>
      <c r="R92" s="10"/>
    </row>
    <row r="93" spans="1:32" ht="15.75" customHeight="1">
      <c r="A93" s="31">
        <v>1</v>
      </c>
      <c r="B93" s="70" t="s">
        <v>677</v>
      </c>
      <c r="C93" s="70">
        <v>2000</v>
      </c>
      <c r="D93" s="277"/>
      <c r="E93" s="70"/>
      <c r="F93" s="84"/>
      <c r="G93" s="10"/>
      <c r="H93" s="10"/>
      <c r="I93" s="10">
        <v>3000</v>
      </c>
      <c r="J93" s="74">
        <v>650</v>
      </c>
      <c r="K93" s="10"/>
      <c r="L93" s="12"/>
      <c r="M93" s="12"/>
      <c r="N93" s="85" t="s">
        <v>678</v>
      </c>
      <c r="O93" s="10">
        <v>6000</v>
      </c>
      <c r="P93" s="10" t="s">
        <v>679</v>
      </c>
      <c r="Q93" s="15"/>
      <c r="R93" s="10"/>
    </row>
    <row r="94" spans="1:32" ht="15.75" customHeight="1">
      <c r="A94" s="232">
        <v>2</v>
      </c>
      <c r="B94" s="10" t="s">
        <v>67</v>
      </c>
      <c r="C94" s="10"/>
      <c r="D94" s="10"/>
      <c r="E94" s="10"/>
      <c r="F94" s="13"/>
      <c r="G94" s="75"/>
      <c r="H94" s="10"/>
      <c r="I94" s="10"/>
      <c r="J94" s="41">
        <v>1000</v>
      </c>
      <c r="K94" s="10"/>
      <c r="L94" s="10"/>
      <c r="M94" s="10"/>
      <c r="N94" s="54"/>
      <c r="O94" s="10">
        <v>1000</v>
      </c>
      <c r="P94" s="10">
        <v>5500</v>
      </c>
      <c r="Q94" s="10" t="s">
        <v>680</v>
      </c>
      <c r="R94" s="10"/>
    </row>
    <row r="95" spans="1:32" ht="21.75" hidden="1" customHeight="1">
      <c r="A95" s="10"/>
      <c r="B95" s="314" t="s">
        <v>102</v>
      </c>
      <c r="C95" s="315"/>
      <c r="D95" s="315"/>
      <c r="E95" s="315"/>
      <c r="F95" s="316"/>
      <c r="G95" s="75"/>
      <c r="H95" s="10"/>
      <c r="I95" s="10"/>
      <c r="J95" s="41"/>
      <c r="K95" s="10"/>
      <c r="L95" s="30"/>
      <c r="M95" s="10"/>
      <c r="N95" s="30"/>
      <c r="O95" s="10"/>
      <c r="P95" s="10"/>
      <c r="Q95" s="10"/>
      <c r="R95" s="10"/>
    </row>
    <row r="96" spans="1:32" ht="15.75" hidden="1" customHeight="1">
      <c r="A96" s="29"/>
      <c r="B96" s="266"/>
      <c r="C96" s="113"/>
      <c r="D96" s="113"/>
      <c r="E96" s="113"/>
      <c r="F96" s="114"/>
      <c r="G96" s="75"/>
      <c r="H96" s="10"/>
      <c r="I96" s="10"/>
      <c r="J96" s="41"/>
      <c r="K96" s="10"/>
      <c r="L96" s="29"/>
      <c r="M96" s="10"/>
      <c r="N96" s="30"/>
      <c r="O96" s="10"/>
      <c r="P96" s="10"/>
      <c r="Q96" s="10"/>
      <c r="R96" s="10"/>
    </row>
    <row r="97" spans="1:19" ht="15.75" hidden="1" customHeight="1">
      <c r="A97" s="29"/>
      <c r="B97" s="29"/>
      <c r="C97" s="10"/>
      <c r="D97" s="10"/>
      <c r="E97" s="10"/>
      <c r="F97" s="13"/>
      <c r="G97" s="75"/>
      <c r="H97" s="10"/>
      <c r="I97" s="10"/>
      <c r="J97" s="41"/>
      <c r="K97" s="10"/>
      <c r="L97" s="29"/>
      <c r="M97" s="10"/>
      <c r="N97" s="30"/>
      <c r="O97" s="10"/>
      <c r="P97" s="10"/>
      <c r="Q97" s="10"/>
      <c r="R97" s="10"/>
    </row>
    <row r="98" spans="1:19" ht="15.75" hidden="1" customHeight="1">
      <c r="A98" s="10">
        <v>1</v>
      </c>
      <c r="B98" s="97"/>
      <c r="C98" s="90"/>
      <c r="D98" s="90"/>
      <c r="E98" s="29"/>
      <c r="F98" s="66"/>
      <c r="G98" s="66"/>
      <c r="H98" s="29"/>
      <c r="I98" s="29"/>
      <c r="J98" s="68"/>
      <c r="K98" s="78"/>
      <c r="L98" s="90"/>
      <c r="M98" s="29"/>
      <c r="N98" s="30"/>
      <c r="O98" s="90"/>
      <c r="P98" s="16"/>
      <c r="Q98" s="16"/>
      <c r="R98" s="16"/>
      <c r="S98" s="16"/>
    </row>
    <row r="99" spans="1:19" ht="15.75" customHeight="1">
      <c r="A99" s="10">
        <v>3</v>
      </c>
      <c r="B99" s="29" t="s">
        <v>681</v>
      </c>
      <c r="C99" s="10"/>
      <c r="D99" s="10"/>
      <c r="E99" s="10"/>
      <c r="F99" s="10"/>
      <c r="G99" s="75">
        <v>900</v>
      </c>
      <c r="H99" s="10"/>
      <c r="I99" s="10"/>
      <c r="J99" s="41"/>
      <c r="K99" s="10"/>
      <c r="L99" s="10"/>
      <c r="M99" s="10"/>
      <c r="N99" s="115"/>
      <c r="O99" s="10">
        <v>900</v>
      </c>
      <c r="P99" s="10"/>
      <c r="Q99" s="10"/>
      <c r="R99" s="10"/>
    </row>
    <row r="100" spans="1:19" ht="15.75" customHeight="1">
      <c r="A100" s="10">
        <v>4</v>
      </c>
      <c r="B100" s="29" t="s">
        <v>161</v>
      </c>
      <c r="C100" s="29">
        <v>1000</v>
      </c>
      <c r="D100" s="29"/>
      <c r="E100" s="29"/>
      <c r="F100" s="66"/>
      <c r="G100" s="77"/>
      <c r="H100" s="29"/>
      <c r="I100" s="29">
        <v>3000</v>
      </c>
      <c r="J100" s="68"/>
      <c r="K100" s="29"/>
      <c r="L100" s="29">
        <v>250</v>
      </c>
      <c r="M100" s="29"/>
      <c r="N100" s="30"/>
      <c r="O100" s="29">
        <v>4250</v>
      </c>
      <c r="P100" s="10"/>
      <c r="Q100" s="10"/>
      <c r="R100" s="10"/>
    </row>
    <row r="101" spans="1:19" ht="15.75" customHeight="1">
      <c r="A101" s="10">
        <v>5</v>
      </c>
      <c r="B101" s="29" t="s">
        <v>167</v>
      </c>
      <c r="C101" s="29">
        <v>1000</v>
      </c>
      <c r="D101" s="29"/>
      <c r="E101" s="29"/>
      <c r="F101" s="68"/>
      <c r="G101" s="77"/>
      <c r="H101" s="29"/>
      <c r="I101" s="29">
        <v>3000</v>
      </c>
      <c r="J101" s="68"/>
      <c r="K101" s="78"/>
      <c r="L101" s="90"/>
      <c r="M101" s="29"/>
      <c r="N101" s="30"/>
      <c r="O101" s="90">
        <v>4000</v>
      </c>
      <c r="P101" s="10"/>
      <c r="Q101" s="10"/>
      <c r="R101" s="10"/>
    </row>
    <row r="102" spans="1:19" ht="15.75" customHeight="1">
      <c r="A102" s="10">
        <v>6</v>
      </c>
      <c r="B102" s="10" t="s">
        <v>666</v>
      </c>
      <c r="C102" s="10">
        <v>1000</v>
      </c>
      <c r="D102" s="29"/>
      <c r="E102" s="29"/>
      <c r="F102" s="29"/>
      <c r="G102" s="77"/>
      <c r="H102" s="29"/>
      <c r="I102" s="29">
        <v>3000</v>
      </c>
      <c r="J102" s="68"/>
      <c r="K102" s="78"/>
      <c r="L102" s="24">
        <v>850</v>
      </c>
      <c r="M102" s="10"/>
      <c r="N102" s="54"/>
      <c r="O102" s="24">
        <v>4850</v>
      </c>
      <c r="P102" s="10"/>
      <c r="Q102" s="10"/>
      <c r="R102" s="10"/>
    </row>
    <row r="103" spans="1:19" ht="15.75" customHeight="1">
      <c r="A103" s="29">
        <v>7</v>
      </c>
      <c r="B103" s="29" t="s">
        <v>671</v>
      </c>
      <c r="C103" s="29">
        <v>1000</v>
      </c>
      <c r="D103" s="29"/>
      <c r="E103" s="29"/>
      <c r="F103" s="29"/>
      <c r="G103" s="77"/>
      <c r="H103" s="29"/>
      <c r="I103" s="29">
        <v>3000</v>
      </c>
      <c r="J103" s="68">
        <v>1000</v>
      </c>
      <c r="K103" s="278"/>
      <c r="L103" s="24">
        <v>250</v>
      </c>
      <c r="M103" s="29"/>
      <c r="N103" s="30"/>
      <c r="O103" s="90">
        <v>5250</v>
      </c>
      <c r="P103" s="29"/>
      <c r="Q103" s="29"/>
      <c r="R103" s="67"/>
    </row>
    <row r="104" spans="1:19" ht="15.75" customHeight="1">
      <c r="A104" s="29">
        <v>8</v>
      </c>
      <c r="B104" s="29" t="s">
        <v>672</v>
      </c>
      <c r="C104" s="29"/>
      <c r="D104" s="29"/>
      <c r="E104" s="29"/>
      <c r="F104" s="29"/>
      <c r="G104" s="77"/>
      <c r="H104" s="29"/>
      <c r="I104" s="29"/>
      <c r="J104" s="68">
        <v>1000</v>
      </c>
      <c r="K104" s="278"/>
      <c r="L104" s="24"/>
      <c r="M104" s="29"/>
      <c r="N104" s="30"/>
      <c r="O104" s="90">
        <v>1000</v>
      </c>
      <c r="P104" s="29"/>
      <c r="Q104" s="29"/>
      <c r="R104" s="67"/>
    </row>
    <row r="105" spans="1:19" ht="15.75" customHeight="1">
      <c r="A105" s="29">
        <v>9</v>
      </c>
      <c r="B105" s="29"/>
      <c r="C105" s="29"/>
      <c r="D105" s="29"/>
      <c r="E105" s="29"/>
      <c r="F105" s="29"/>
      <c r="G105" s="77"/>
      <c r="H105" s="29"/>
      <c r="I105" s="29"/>
      <c r="J105" s="68"/>
      <c r="K105" s="278"/>
      <c r="L105" s="24"/>
      <c r="M105" s="29"/>
      <c r="N105" s="30"/>
      <c r="O105" s="90"/>
      <c r="P105" s="29"/>
      <c r="Q105" s="29"/>
      <c r="R105" s="67"/>
    </row>
    <row r="106" spans="1:19" ht="15.75" customHeight="1">
      <c r="A106" s="29">
        <v>10</v>
      </c>
      <c r="B106" s="29"/>
      <c r="C106" s="29"/>
      <c r="D106" s="29"/>
      <c r="E106" s="29"/>
      <c r="F106" s="29"/>
      <c r="G106" s="77"/>
      <c r="H106" s="29"/>
      <c r="I106" s="29"/>
      <c r="J106" s="68"/>
      <c r="K106" s="278"/>
      <c r="L106" s="24"/>
      <c r="M106" s="29"/>
      <c r="N106" s="30"/>
      <c r="O106" s="90"/>
      <c r="P106" s="29"/>
      <c r="Q106" s="29"/>
      <c r="R106" s="67"/>
    </row>
    <row r="107" spans="1:19" ht="15.75" customHeight="1">
      <c r="A107" s="29"/>
      <c r="B107" s="111"/>
      <c r="C107" s="29"/>
      <c r="D107" s="29"/>
      <c r="E107" s="74"/>
      <c r="F107" s="29"/>
      <c r="G107" s="74"/>
      <c r="H107" s="29"/>
      <c r="I107" s="29"/>
      <c r="J107" s="74"/>
      <c r="K107" s="14"/>
      <c r="L107" s="10"/>
      <c r="M107" s="30"/>
      <c r="N107" s="29"/>
      <c r="O107" s="29"/>
      <c r="P107" s="29"/>
      <c r="Q107" s="29"/>
      <c r="R107" s="67"/>
    </row>
    <row r="108" spans="1:19" ht="15.75" customHeight="1">
      <c r="A108" s="29">
        <v>8</v>
      </c>
      <c r="B108" s="314"/>
      <c r="C108" s="315"/>
      <c r="D108" s="315"/>
      <c r="E108" s="315"/>
      <c r="F108" s="316"/>
      <c r="G108" s="13">
        <v>900</v>
      </c>
      <c r="H108" s="10"/>
      <c r="I108" s="10">
        <v>15000</v>
      </c>
      <c r="J108" s="19">
        <v>3650</v>
      </c>
      <c r="K108" s="41"/>
      <c r="L108" s="10">
        <v>1350</v>
      </c>
      <c r="M108" s="54"/>
      <c r="N108" s="10"/>
      <c r="O108" s="10">
        <f>SUM(O93:O107)</f>
        <v>27250</v>
      </c>
      <c r="P108" s="10">
        <v>27500</v>
      </c>
      <c r="Q108" s="15">
        <v>2000</v>
      </c>
      <c r="R108" s="10"/>
    </row>
    <row r="109" spans="1:19" ht="15.75" customHeight="1">
      <c r="A109" s="29"/>
      <c r="B109" s="10"/>
      <c r="C109" s="10">
        <v>6000</v>
      </c>
      <c r="D109" s="10"/>
      <c r="E109" s="10"/>
      <c r="F109" s="13"/>
      <c r="G109" s="66"/>
      <c r="H109" s="29"/>
      <c r="I109" s="29"/>
      <c r="J109" s="74"/>
      <c r="K109" s="74"/>
      <c r="L109" s="29"/>
      <c r="M109" s="30"/>
      <c r="N109" s="29"/>
      <c r="O109" s="29"/>
      <c r="P109" s="29"/>
      <c r="Q109" s="63"/>
      <c r="R109" s="10"/>
    </row>
    <row r="110" spans="1:19" ht="15.75" customHeight="1">
      <c r="A110" s="29"/>
      <c r="B110" s="233"/>
      <c r="C110" s="233"/>
      <c r="D110" s="233"/>
      <c r="E110" s="233"/>
      <c r="F110" s="233" t="s">
        <v>682</v>
      </c>
      <c r="G110" s="233"/>
      <c r="H110" s="233"/>
      <c r="I110" s="233"/>
      <c r="J110" s="233"/>
      <c r="K110" s="233"/>
      <c r="L110" s="233"/>
      <c r="M110" s="233"/>
      <c r="N110" s="233"/>
      <c r="O110" s="234"/>
      <c r="P110" s="33"/>
      <c r="Q110" s="72"/>
      <c r="R110" s="73"/>
    </row>
    <row r="111" spans="1:19" ht="15.75" customHeight="1">
      <c r="A111" s="29"/>
      <c r="B111" s="3" t="s">
        <v>2</v>
      </c>
      <c r="C111" s="3" t="s">
        <v>3</v>
      </c>
      <c r="D111" s="3" t="s">
        <v>4</v>
      </c>
      <c r="E111" s="3" t="s">
        <v>108</v>
      </c>
      <c r="F111" s="4" t="s">
        <v>109</v>
      </c>
      <c r="G111" s="5" t="s">
        <v>5</v>
      </c>
      <c r="H111" s="6" t="s">
        <v>6</v>
      </c>
      <c r="I111" s="3" t="s">
        <v>7</v>
      </c>
      <c r="J111" s="3" t="s">
        <v>8</v>
      </c>
      <c r="K111" s="3" t="s">
        <v>8</v>
      </c>
      <c r="L111" s="3" t="s">
        <v>9</v>
      </c>
      <c r="M111" s="3" t="s">
        <v>10</v>
      </c>
      <c r="N111" s="3"/>
      <c r="O111" s="7" t="s">
        <v>11</v>
      </c>
      <c r="P111" s="8" t="s">
        <v>12</v>
      </c>
      <c r="Q111" s="40" t="s">
        <v>13</v>
      </c>
      <c r="R111" s="10" t="s">
        <v>14</v>
      </c>
    </row>
    <row r="112" spans="1:19" ht="15.75" customHeight="1">
      <c r="A112" s="29"/>
      <c r="B112" s="12">
        <v>2000</v>
      </c>
      <c r="C112" s="10"/>
      <c r="D112" s="10"/>
      <c r="E112" s="10"/>
      <c r="F112" s="10"/>
      <c r="G112" s="10"/>
      <c r="H112" s="10"/>
      <c r="I112" s="10"/>
      <c r="J112" s="14" t="s">
        <v>15</v>
      </c>
      <c r="K112" s="53"/>
      <c r="L112" s="10" t="s">
        <v>33</v>
      </c>
      <c r="M112" s="10"/>
      <c r="N112" s="320"/>
      <c r="O112" s="315"/>
      <c r="P112" s="315"/>
      <c r="Q112" s="315"/>
      <c r="R112" s="316"/>
    </row>
    <row r="113" spans="1:18" ht="15.75" customHeight="1">
      <c r="A113" s="29"/>
      <c r="B113" s="314" t="s">
        <v>683</v>
      </c>
      <c r="C113" s="315"/>
      <c r="D113" s="315"/>
      <c r="E113" s="315"/>
      <c r="F113" s="316"/>
      <c r="G113" s="10"/>
      <c r="H113" s="10"/>
      <c r="I113" s="10"/>
      <c r="J113" s="41"/>
      <c r="K113" s="10"/>
      <c r="L113" s="12"/>
      <c r="M113" s="12"/>
      <c r="N113" s="12"/>
      <c r="O113" s="10"/>
      <c r="P113" s="10"/>
      <c r="Q113" s="15"/>
      <c r="R113" s="10"/>
    </row>
    <row r="114" spans="1:18" ht="15.75" customHeight="1">
      <c r="A114" s="33">
        <v>1</v>
      </c>
      <c r="B114" s="70" t="s">
        <v>67</v>
      </c>
      <c r="C114" s="70"/>
      <c r="D114" s="70"/>
      <c r="E114" s="70"/>
      <c r="F114" s="70"/>
      <c r="G114" s="10"/>
      <c r="H114" s="10"/>
      <c r="I114" s="10"/>
      <c r="J114" s="41">
        <v>1000</v>
      </c>
      <c r="K114" s="10"/>
      <c r="L114" s="12"/>
      <c r="M114" s="12"/>
      <c r="N114" s="12"/>
      <c r="O114" s="10">
        <v>1000</v>
      </c>
      <c r="P114" s="10"/>
      <c r="Q114" s="15"/>
      <c r="R114" s="10"/>
    </row>
    <row r="115" spans="1:18" ht="15.75" customHeight="1">
      <c r="A115" s="232">
        <v>2</v>
      </c>
      <c r="B115" s="16" t="s">
        <v>161</v>
      </c>
      <c r="C115" s="10"/>
      <c r="D115" s="10"/>
      <c r="E115" s="10"/>
      <c r="F115" s="41"/>
      <c r="G115" s="13">
        <v>1000</v>
      </c>
      <c r="H115" s="10"/>
      <c r="I115" s="10">
        <v>3000</v>
      </c>
      <c r="J115" s="41"/>
      <c r="K115" s="53"/>
      <c r="L115" s="10">
        <v>250</v>
      </c>
      <c r="M115" s="71"/>
      <c r="N115" s="71"/>
      <c r="O115" s="55">
        <v>4250</v>
      </c>
      <c r="P115" s="10"/>
      <c r="Q115" s="15"/>
      <c r="R115" s="10"/>
    </row>
    <row r="116" spans="1:18" ht="15.75" customHeight="1">
      <c r="A116" s="2">
        <v>3</v>
      </c>
      <c r="B116" s="10" t="s">
        <v>671</v>
      </c>
      <c r="C116" s="10"/>
      <c r="D116" s="10"/>
      <c r="E116" s="10"/>
      <c r="F116" s="41"/>
      <c r="G116" s="13">
        <v>1000</v>
      </c>
      <c r="H116" s="10"/>
      <c r="I116" s="10">
        <v>3000</v>
      </c>
      <c r="J116" s="41">
        <v>1000</v>
      </c>
      <c r="K116" s="10"/>
      <c r="L116" s="10">
        <v>250</v>
      </c>
      <c r="M116" s="10"/>
      <c r="N116" s="121"/>
      <c r="O116" s="10">
        <v>5250</v>
      </c>
      <c r="P116" s="16"/>
      <c r="Q116" s="55"/>
      <c r="R116" s="16"/>
    </row>
    <row r="117" spans="1:18" ht="15.75" customHeight="1">
      <c r="A117" s="10">
        <v>4</v>
      </c>
      <c r="B117" s="29" t="s">
        <v>684</v>
      </c>
      <c r="C117" s="10"/>
      <c r="D117" s="10"/>
      <c r="E117" s="10"/>
      <c r="F117" s="13"/>
      <c r="G117" s="10"/>
      <c r="H117" s="10"/>
      <c r="I117" s="29"/>
      <c r="J117" s="68">
        <v>1000</v>
      </c>
      <c r="K117" s="29"/>
      <c r="L117" s="29"/>
      <c r="M117" s="29"/>
      <c r="N117" s="54"/>
      <c r="O117" s="10">
        <v>1000</v>
      </c>
      <c r="P117" s="10"/>
      <c r="Q117" s="15"/>
      <c r="R117" s="10"/>
    </row>
    <row r="118" spans="1:18" ht="15.75" customHeight="1">
      <c r="A118" s="10">
        <v>5</v>
      </c>
      <c r="B118" s="10"/>
      <c r="C118" s="29"/>
      <c r="D118" s="29"/>
      <c r="E118" s="29"/>
      <c r="F118" s="66"/>
      <c r="G118" s="66"/>
      <c r="H118" s="29"/>
      <c r="I118" s="29"/>
      <c r="J118" s="68"/>
      <c r="K118" s="78"/>
      <c r="L118" s="29"/>
      <c r="M118" s="10"/>
      <c r="N118" s="54"/>
      <c r="O118" s="24"/>
      <c r="P118" s="10"/>
      <c r="Q118" s="15"/>
      <c r="R118" s="10"/>
    </row>
    <row r="119" spans="1:18" ht="15.75" customHeight="1">
      <c r="A119" s="29"/>
      <c r="B119" s="33"/>
      <c r="C119" s="48">
        <f t="shared" ref="C119:G119" si="16">SUM(C115:C118)</f>
        <v>0</v>
      </c>
      <c r="D119" s="48">
        <f t="shared" si="16"/>
        <v>0</v>
      </c>
      <c r="E119" s="33">
        <f t="shared" si="16"/>
        <v>0</v>
      </c>
      <c r="F119" s="34">
        <f t="shared" si="16"/>
        <v>0</v>
      </c>
      <c r="G119" s="34">
        <f t="shared" si="16"/>
        <v>2000</v>
      </c>
      <c r="H119" s="33"/>
      <c r="I119" s="33">
        <f>SUM(I115:I118)</f>
        <v>6000</v>
      </c>
      <c r="J119" s="35">
        <v>3000</v>
      </c>
      <c r="K119" s="80">
        <f t="shared" ref="K119:L119" si="17">SUM(K115:K118)</f>
        <v>0</v>
      </c>
      <c r="L119" s="48">
        <f t="shared" si="17"/>
        <v>500</v>
      </c>
      <c r="M119" s="33"/>
      <c r="N119" s="37"/>
      <c r="O119" s="48">
        <f>SUM(O114:O118)</f>
        <v>11500</v>
      </c>
      <c r="P119" s="33">
        <f>SUM(P115:P118)</f>
        <v>0</v>
      </c>
      <c r="Q119" s="51">
        <f>B112-P119+O119</f>
        <v>13500</v>
      </c>
      <c r="R119" s="81"/>
    </row>
    <row r="120" spans="1:18" ht="15.75" customHeight="1">
      <c r="A120" s="29"/>
      <c r="B120" s="233"/>
      <c r="C120" s="233"/>
      <c r="D120" s="233"/>
      <c r="E120" s="233"/>
      <c r="F120" s="233" t="s">
        <v>685</v>
      </c>
      <c r="G120" s="233"/>
      <c r="H120" s="233"/>
      <c r="I120" s="233"/>
      <c r="J120" s="233"/>
      <c r="K120" s="233"/>
      <c r="L120" s="233"/>
      <c r="M120" s="233"/>
      <c r="N120" s="233"/>
      <c r="O120" s="234"/>
      <c r="P120" s="33"/>
      <c r="Q120" s="91"/>
    </row>
    <row r="121" spans="1:18" ht="15.75" customHeight="1">
      <c r="A121" s="29"/>
      <c r="B121" s="3" t="s">
        <v>2</v>
      </c>
      <c r="C121" s="3" t="s">
        <v>3</v>
      </c>
      <c r="D121" s="3" t="s">
        <v>4</v>
      </c>
      <c r="E121" s="3" t="s">
        <v>108</v>
      </c>
      <c r="F121" s="4" t="s">
        <v>109</v>
      </c>
      <c r="G121" s="5" t="s">
        <v>5</v>
      </c>
      <c r="H121" s="6" t="s">
        <v>6</v>
      </c>
      <c r="I121" s="3" t="s">
        <v>7</v>
      </c>
      <c r="J121" s="3" t="s">
        <v>8</v>
      </c>
      <c r="K121" s="3" t="s">
        <v>8</v>
      </c>
      <c r="L121" s="3" t="s">
        <v>9</v>
      </c>
      <c r="M121" s="3" t="s">
        <v>10</v>
      </c>
      <c r="N121" s="3"/>
      <c r="O121" s="7" t="s">
        <v>11</v>
      </c>
      <c r="P121" s="8" t="s">
        <v>12</v>
      </c>
      <c r="Q121" s="9" t="s">
        <v>13</v>
      </c>
    </row>
    <row r="122" spans="1:18" ht="15.75" customHeight="1">
      <c r="A122" s="29"/>
      <c r="B122" s="12">
        <v>13500</v>
      </c>
      <c r="C122" s="10"/>
      <c r="D122" s="10"/>
      <c r="E122" s="10"/>
      <c r="F122" s="10"/>
      <c r="G122" s="10"/>
      <c r="H122" s="10"/>
      <c r="I122" s="10"/>
      <c r="J122" s="14" t="s">
        <v>15</v>
      </c>
      <c r="K122" s="10"/>
      <c r="L122" s="10" t="s">
        <v>33</v>
      </c>
      <c r="M122" s="10"/>
      <c r="N122" s="10"/>
      <c r="O122" s="10"/>
      <c r="P122" s="10"/>
      <c r="Q122" s="15"/>
      <c r="R122" s="10"/>
    </row>
    <row r="123" spans="1:18" ht="15.75" customHeight="1">
      <c r="A123" s="29"/>
      <c r="B123" s="314" t="s">
        <v>20</v>
      </c>
      <c r="C123" s="315"/>
      <c r="D123" s="315"/>
      <c r="E123" s="315"/>
      <c r="F123" s="316"/>
      <c r="G123" s="10"/>
      <c r="H123" s="10"/>
      <c r="I123" s="10"/>
      <c r="J123" s="41"/>
      <c r="K123" s="10"/>
      <c r="L123" s="10"/>
      <c r="M123" s="10"/>
      <c r="N123" s="10"/>
      <c r="O123" s="10"/>
      <c r="P123" s="10" t="s">
        <v>686</v>
      </c>
      <c r="Q123" s="15"/>
      <c r="R123" s="10"/>
    </row>
    <row r="124" spans="1:18" ht="15.75" customHeight="1">
      <c r="A124" s="31">
        <v>1</v>
      </c>
      <c r="B124" s="70" t="s">
        <v>163</v>
      </c>
      <c r="C124" s="70">
        <v>2000</v>
      </c>
      <c r="D124" s="70"/>
      <c r="E124" s="70"/>
      <c r="F124" s="70"/>
      <c r="G124" s="10"/>
      <c r="H124" s="10"/>
      <c r="I124" s="10">
        <v>3000</v>
      </c>
      <c r="J124" s="41">
        <v>1000</v>
      </c>
      <c r="K124" s="10"/>
      <c r="L124" s="10"/>
      <c r="M124" s="10"/>
      <c r="N124" s="10"/>
      <c r="O124" s="10">
        <v>6000</v>
      </c>
      <c r="P124" s="10"/>
      <c r="Q124" s="15"/>
      <c r="R124" s="10"/>
    </row>
    <row r="125" spans="1:18" ht="15.75" customHeight="1">
      <c r="A125" s="232">
        <v>2</v>
      </c>
      <c r="B125" s="10" t="s">
        <v>67</v>
      </c>
      <c r="C125" s="16"/>
      <c r="D125" s="16"/>
      <c r="E125" s="16"/>
      <c r="F125" s="98"/>
      <c r="G125" s="99"/>
      <c r="H125" s="16"/>
      <c r="I125" s="16"/>
      <c r="J125" s="64">
        <v>1000</v>
      </c>
      <c r="K125" s="127"/>
      <c r="L125" s="16"/>
      <c r="M125" s="16"/>
      <c r="N125" s="124"/>
      <c r="O125" s="16">
        <v>1000</v>
      </c>
      <c r="P125" s="16"/>
      <c r="Q125" s="55"/>
      <c r="R125" s="10"/>
    </row>
    <row r="126" spans="1:18" ht="15.75" customHeight="1">
      <c r="A126" s="2">
        <v>3</v>
      </c>
      <c r="B126" s="97" t="s">
        <v>666</v>
      </c>
      <c r="C126" s="90"/>
      <c r="D126" s="29"/>
      <c r="E126" s="29"/>
      <c r="F126" s="66"/>
      <c r="G126" s="66"/>
      <c r="H126" s="29"/>
      <c r="I126" s="29"/>
      <c r="J126" s="64"/>
      <c r="K126" s="127"/>
      <c r="L126" s="10">
        <v>850</v>
      </c>
      <c r="M126" s="10"/>
      <c r="N126" s="54"/>
      <c r="O126" s="24">
        <v>850</v>
      </c>
      <c r="P126" s="15"/>
      <c r="Q126" s="15"/>
      <c r="R126" s="10"/>
    </row>
    <row r="127" spans="1:18" ht="15.75" customHeight="1">
      <c r="A127" s="10">
        <v>4</v>
      </c>
      <c r="B127" s="29" t="s">
        <v>687</v>
      </c>
      <c r="C127" s="29">
        <v>2000</v>
      </c>
      <c r="D127" s="29"/>
      <c r="E127" s="29"/>
      <c r="F127" s="66"/>
      <c r="G127" s="66">
        <v>650</v>
      </c>
      <c r="H127" s="29"/>
      <c r="I127" s="29">
        <v>3000</v>
      </c>
      <c r="J127" s="68">
        <v>1000</v>
      </c>
      <c r="K127" s="29"/>
      <c r="L127" s="29">
        <v>850</v>
      </c>
      <c r="M127" s="29"/>
      <c r="N127" s="30"/>
      <c r="O127" s="29">
        <v>7500</v>
      </c>
      <c r="P127" s="29"/>
      <c r="Q127" s="63"/>
      <c r="R127" s="10"/>
    </row>
    <row r="128" spans="1:18" ht="15.75" customHeight="1">
      <c r="A128" s="10">
        <v>5</v>
      </c>
      <c r="B128" s="29" t="s">
        <v>671</v>
      </c>
      <c r="C128" s="29"/>
      <c r="D128" s="29"/>
      <c r="E128" s="29"/>
      <c r="F128" s="29"/>
      <c r="G128" s="66"/>
      <c r="H128" s="29"/>
      <c r="I128" s="29"/>
      <c r="J128" s="68">
        <v>1000</v>
      </c>
      <c r="K128" s="29"/>
      <c r="L128" s="29">
        <v>250</v>
      </c>
      <c r="M128" s="10"/>
      <c r="N128" s="54"/>
      <c r="O128" s="10">
        <v>1250</v>
      </c>
      <c r="P128" s="29"/>
      <c r="Q128" s="63"/>
      <c r="R128" s="10"/>
    </row>
    <row r="129" spans="1:18" ht="15.75" customHeight="1">
      <c r="A129" s="29">
        <v>6</v>
      </c>
      <c r="B129" s="29" t="s">
        <v>684</v>
      </c>
      <c r="C129" s="29"/>
      <c r="D129" s="29"/>
      <c r="E129" s="29"/>
      <c r="F129" s="29"/>
      <c r="G129" s="66"/>
      <c r="H129" s="29"/>
      <c r="I129" s="29"/>
      <c r="J129" s="68">
        <v>1000</v>
      </c>
      <c r="K129" s="29"/>
      <c r="L129" s="29"/>
      <c r="M129" s="29"/>
      <c r="N129" s="30"/>
      <c r="O129" s="29">
        <v>1000</v>
      </c>
      <c r="P129" s="29"/>
      <c r="Q129" s="63"/>
      <c r="R129" s="10"/>
    </row>
    <row r="130" spans="1:18" ht="15.75" customHeight="1">
      <c r="A130" s="29">
        <v>7</v>
      </c>
      <c r="B130" s="29"/>
      <c r="C130" s="29"/>
      <c r="D130" s="29"/>
      <c r="E130" s="29"/>
      <c r="F130" s="29"/>
      <c r="G130" s="66"/>
      <c r="H130" s="29"/>
      <c r="I130" s="29"/>
      <c r="J130" s="68"/>
      <c r="K130" s="29"/>
      <c r="L130" s="29"/>
      <c r="M130" s="29"/>
      <c r="N130" s="30"/>
      <c r="O130" s="29"/>
      <c r="P130" s="29"/>
      <c r="Q130" s="63"/>
      <c r="R130" s="10"/>
    </row>
    <row r="131" spans="1:18" ht="15.75" customHeight="1">
      <c r="A131" s="29"/>
      <c r="B131" s="29"/>
      <c r="C131" s="29"/>
      <c r="D131" s="29"/>
      <c r="E131" s="29"/>
      <c r="F131" s="29"/>
      <c r="G131" s="66"/>
      <c r="H131" s="29"/>
      <c r="I131" s="29"/>
      <c r="J131" s="68"/>
      <c r="K131" s="29"/>
      <c r="L131" s="29"/>
      <c r="M131" s="29"/>
      <c r="N131" s="30"/>
      <c r="O131" s="29"/>
      <c r="P131" s="29"/>
      <c r="Q131" s="63"/>
      <c r="R131" s="10"/>
    </row>
    <row r="132" spans="1:18" ht="15.75" customHeight="1">
      <c r="A132" s="29"/>
      <c r="B132" s="29"/>
      <c r="C132" s="29">
        <v>4000</v>
      </c>
      <c r="D132" s="29"/>
      <c r="E132" s="29"/>
      <c r="F132" s="29"/>
      <c r="G132" s="66">
        <v>650</v>
      </c>
      <c r="H132" s="29"/>
      <c r="I132" s="29"/>
      <c r="J132" s="68">
        <v>5000</v>
      </c>
      <c r="K132" s="29"/>
      <c r="L132" s="29">
        <v>1950</v>
      </c>
      <c r="M132" s="29"/>
      <c r="N132" s="30"/>
      <c r="O132" s="29">
        <v>17600</v>
      </c>
      <c r="P132" s="29">
        <v>29000</v>
      </c>
      <c r="Q132" s="63">
        <v>2100</v>
      </c>
      <c r="R132" s="10"/>
    </row>
    <row r="133" spans="1:18" ht="15.75" customHeight="1">
      <c r="A133" s="29"/>
      <c r="B133" s="29"/>
      <c r="C133" s="29"/>
      <c r="D133" s="29"/>
      <c r="E133" s="29"/>
      <c r="F133" s="29"/>
      <c r="G133" s="279" t="s">
        <v>688</v>
      </c>
      <c r="H133" s="29"/>
      <c r="I133" s="29"/>
      <c r="J133" s="68"/>
      <c r="K133" s="29"/>
      <c r="L133" s="29"/>
      <c r="M133" s="29"/>
      <c r="N133" s="30"/>
      <c r="O133" s="29"/>
      <c r="P133" s="29"/>
      <c r="Q133" s="63"/>
      <c r="R133" s="10"/>
    </row>
    <row r="134" spans="1:18" ht="15.75" customHeight="1">
      <c r="A134" s="29"/>
      <c r="B134" s="3" t="s">
        <v>2</v>
      </c>
      <c r="C134" s="3" t="s">
        <v>3</v>
      </c>
      <c r="D134" s="3" t="s">
        <v>52</v>
      </c>
      <c r="E134" s="3" t="s">
        <v>108</v>
      </c>
      <c r="F134" s="4" t="s">
        <v>109</v>
      </c>
      <c r="G134" s="93" t="s">
        <v>5</v>
      </c>
      <c r="H134" s="94" t="s">
        <v>6</v>
      </c>
      <c r="I134" s="3" t="s">
        <v>7</v>
      </c>
      <c r="J134" s="3" t="s">
        <v>8</v>
      </c>
      <c r="K134" s="3" t="s">
        <v>8</v>
      </c>
      <c r="L134" s="3" t="s">
        <v>9</v>
      </c>
      <c r="M134" s="3" t="s">
        <v>10</v>
      </c>
      <c r="N134" s="3"/>
      <c r="O134" s="95" t="s">
        <v>11</v>
      </c>
      <c r="P134" s="8" t="s">
        <v>12</v>
      </c>
      <c r="Q134" s="9" t="s">
        <v>13</v>
      </c>
      <c r="R134" s="10"/>
    </row>
    <row r="135" spans="1:18" ht="15.75" customHeight="1">
      <c r="A135" s="29"/>
      <c r="B135" s="12">
        <v>2100</v>
      </c>
      <c r="C135" s="10"/>
      <c r="D135" s="10"/>
      <c r="E135" s="10"/>
      <c r="F135" s="10"/>
      <c r="G135" s="10"/>
      <c r="H135" s="10"/>
      <c r="I135" s="10"/>
      <c r="J135" s="14" t="s">
        <v>15</v>
      </c>
      <c r="K135" s="96"/>
      <c r="L135" s="10" t="s">
        <v>53</v>
      </c>
      <c r="M135" s="10"/>
      <c r="N135" s="10"/>
      <c r="O135" s="10"/>
      <c r="P135" s="10"/>
      <c r="Q135" s="15"/>
      <c r="R135" s="10"/>
    </row>
    <row r="136" spans="1:18" ht="15.75" customHeight="1">
      <c r="A136" s="2" t="s">
        <v>1</v>
      </c>
      <c r="B136" s="16" t="s">
        <v>20</v>
      </c>
      <c r="C136" s="90"/>
      <c r="D136" s="29"/>
      <c r="E136" s="29"/>
      <c r="F136" s="66"/>
      <c r="G136" s="77"/>
      <c r="H136" s="29"/>
      <c r="I136" s="29"/>
      <c r="J136" s="68"/>
      <c r="K136" s="29"/>
      <c r="L136" s="29"/>
      <c r="M136" s="29"/>
      <c r="N136" s="30"/>
      <c r="O136" s="29"/>
      <c r="P136" s="16"/>
      <c r="Q136" s="16"/>
      <c r="R136" s="10"/>
    </row>
    <row r="137" spans="1:18" ht="15.75" customHeight="1">
      <c r="A137" s="10"/>
      <c r="B137" s="16"/>
      <c r="C137" s="90"/>
      <c r="D137" s="29"/>
      <c r="E137" s="29"/>
      <c r="F137" s="66"/>
      <c r="G137" s="77"/>
      <c r="H137" s="29"/>
      <c r="I137" s="29"/>
      <c r="J137" s="68"/>
      <c r="K137" s="29"/>
      <c r="L137" s="29"/>
      <c r="M137" s="29"/>
      <c r="N137" s="30"/>
      <c r="O137" s="29"/>
      <c r="P137" s="16"/>
      <c r="Q137" s="16"/>
      <c r="R137" s="10"/>
    </row>
    <row r="138" spans="1:18" ht="15.75" customHeight="1">
      <c r="A138" s="10">
        <v>1</v>
      </c>
      <c r="B138" s="10" t="s">
        <v>67</v>
      </c>
      <c r="C138" s="29"/>
      <c r="D138" s="29"/>
      <c r="E138" s="29"/>
      <c r="F138" s="66"/>
      <c r="G138" s="77"/>
      <c r="H138" s="29"/>
      <c r="I138" s="29"/>
      <c r="J138" s="68">
        <v>1000</v>
      </c>
      <c r="K138" s="29"/>
      <c r="L138" s="29"/>
      <c r="M138" s="29"/>
      <c r="N138" s="30"/>
      <c r="O138" s="29">
        <v>1000</v>
      </c>
      <c r="P138" s="10" t="s">
        <v>689</v>
      </c>
      <c r="Q138" s="10"/>
      <c r="R138" s="29"/>
    </row>
    <row r="139" spans="1:18" ht="15.75" customHeight="1">
      <c r="A139" s="16">
        <v>2</v>
      </c>
      <c r="B139" s="29" t="s">
        <v>161</v>
      </c>
      <c r="C139" s="97">
        <v>1000</v>
      </c>
      <c r="D139" s="97"/>
      <c r="E139" s="97"/>
      <c r="F139" s="97"/>
      <c r="G139" s="128"/>
      <c r="H139" s="97"/>
      <c r="I139" s="97">
        <v>3000</v>
      </c>
      <c r="J139" s="129"/>
      <c r="K139" s="160"/>
      <c r="L139" s="97">
        <v>250</v>
      </c>
      <c r="M139" s="29"/>
      <c r="N139" s="30" t="s">
        <v>690</v>
      </c>
      <c r="O139" s="90">
        <v>4500</v>
      </c>
      <c r="P139" s="29"/>
      <c r="Q139" s="29"/>
      <c r="R139" s="29"/>
    </row>
    <row r="140" spans="1:18" ht="15.75" customHeight="1">
      <c r="A140" s="29">
        <v>3</v>
      </c>
      <c r="B140" s="29" t="s">
        <v>167</v>
      </c>
      <c r="C140" s="97"/>
      <c r="D140" s="97"/>
      <c r="E140" s="97"/>
      <c r="F140" s="97"/>
      <c r="G140" s="128">
        <v>600</v>
      </c>
      <c r="H140" s="97"/>
      <c r="I140" s="97"/>
      <c r="J140" s="129"/>
      <c r="K140" s="160"/>
      <c r="L140" s="97"/>
      <c r="M140" s="29"/>
      <c r="N140" s="30"/>
      <c r="O140" s="90">
        <v>600</v>
      </c>
      <c r="P140" s="29"/>
      <c r="Q140" s="29"/>
      <c r="R140" s="29"/>
    </row>
    <row r="141" spans="1:18" ht="15.75" customHeight="1">
      <c r="A141" s="29">
        <v>4</v>
      </c>
      <c r="B141" s="29" t="s">
        <v>163</v>
      </c>
      <c r="C141" s="97"/>
      <c r="D141" s="97"/>
      <c r="E141" s="97"/>
      <c r="F141" s="97"/>
      <c r="G141" s="128"/>
      <c r="H141" s="97"/>
      <c r="I141" s="97"/>
      <c r="J141" s="129">
        <v>1000</v>
      </c>
      <c r="K141" s="160"/>
      <c r="L141" s="97"/>
      <c r="M141" s="29"/>
      <c r="N141" s="30"/>
      <c r="O141" s="90">
        <v>1000</v>
      </c>
      <c r="P141" s="29"/>
      <c r="Q141" s="29"/>
      <c r="R141" s="29"/>
    </row>
    <row r="142" spans="1:18" ht="15.75" customHeight="1">
      <c r="A142" s="29">
        <v>5</v>
      </c>
      <c r="B142" s="29" t="s">
        <v>687</v>
      </c>
      <c r="C142" s="97">
        <v>1000</v>
      </c>
      <c r="D142" s="97"/>
      <c r="E142" s="97"/>
      <c r="F142" s="97"/>
      <c r="G142" s="128"/>
      <c r="H142" s="97"/>
      <c r="I142" s="97">
        <v>3000</v>
      </c>
      <c r="J142" s="129">
        <v>1000</v>
      </c>
      <c r="K142" s="160"/>
      <c r="L142" s="97">
        <v>850</v>
      </c>
      <c r="M142" s="29"/>
      <c r="N142" s="30"/>
      <c r="O142" s="90">
        <v>5850</v>
      </c>
      <c r="P142" s="29"/>
      <c r="Q142" s="29"/>
      <c r="R142" s="29"/>
    </row>
    <row r="143" spans="1:18" ht="15.75" customHeight="1">
      <c r="A143" s="29">
        <v>6</v>
      </c>
      <c r="B143" s="29" t="s">
        <v>666</v>
      </c>
      <c r="C143" s="97"/>
      <c r="D143" s="97"/>
      <c r="E143" s="97"/>
      <c r="F143" s="97"/>
      <c r="G143" s="128"/>
      <c r="H143" s="97"/>
      <c r="I143" s="97"/>
      <c r="J143" s="129"/>
      <c r="K143" s="160"/>
      <c r="L143" s="97">
        <v>850</v>
      </c>
      <c r="M143" s="29"/>
      <c r="N143" s="30"/>
      <c r="O143" s="90">
        <v>850</v>
      </c>
      <c r="P143" s="29"/>
      <c r="Q143" s="29"/>
      <c r="R143" s="29"/>
    </row>
    <row r="144" spans="1:18" ht="15.75" customHeight="1">
      <c r="A144" s="29">
        <v>7</v>
      </c>
      <c r="B144" s="29" t="s">
        <v>684</v>
      </c>
      <c r="C144" s="97"/>
      <c r="D144" s="97"/>
      <c r="E144" s="97"/>
      <c r="F144" s="97"/>
      <c r="G144" s="128"/>
      <c r="H144" s="97"/>
      <c r="I144" s="97"/>
      <c r="J144" s="129">
        <v>1000</v>
      </c>
      <c r="K144" s="160"/>
      <c r="L144" s="97"/>
      <c r="M144" s="29"/>
      <c r="N144" s="30"/>
      <c r="O144" s="90">
        <v>1000</v>
      </c>
      <c r="P144" s="29"/>
      <c r="Q144" s="29"/>
      <c r="R144" s="29"/>
    </row>
    <row r="145" spans="1:32" ht="15.75" customHeight="1">
      <c r="A145" s="29">
        <v>8</v>
      </c>
      <c r="B145" s="29" t="s">
        <v>691</v>
      </c>
      <c r="C145" s="97">
        <v>1000</v>
      </c>
      <c r="D145" s="97"/>
      <c r="E145" s="97"/>
      <c r="F145" s="97"/>
      <c r="G145" s="128"/>
      <c r="H145" s="97"/>
      <c r="I145" s="97"/>
      <c r="J145" s="129">
        <v>1000</v>
      </c>
      <c r="K145" s="160"/>
      <c r="L145" s="97"/>
      <c r="M145" s="29"/>
      <c r="N145" s="30"/>
      <c r="O145" s="90">
        <v>2000</v>
      </c>
      <c r="P145" s="29"/>
      <c r="Q145" s="29"/>
      <c r="R145" s="29"/>
    </row>
    <row r="146" spans="1:32" ht="15.75" customHeight="1">
      <c r="A146" s="29">
        <v>9</v>
      </c>
      <c r="B146" s="29"/>
      <c r="C146" s="97"/>
      <c r="D146" s="97"/>
      <c r="E146" s="97"/>
      <c r="F146" s="97"/>
      <c r="G146" s="128"/>
      <c r="H146" s="97"/>
      <c r="I146" s="97"/>
      <c r="J146" s="129"/>
      <c r="K146" s="160"/>
      <c r="L146" s="97"/>
      <c r="M146" s="29"/>
      <c r="N146" s="30"/>
      <c r="O146" s="90"/>
      <c r="P146" s="29"/>
      <c r="Q146" s="29"/>
      <c r="R146" s="29"/>
    </row>
    <row r="147" spans="1:32" ht="15.75" customHeight="1">
      <c r="A147" s="29"/>
      <c r="B147" s="29"/>
      <c r="C147" s="29"/>
      <c r="D147" s="29"/>
      <c r="E147" s="29"/>
      <c r="F147" s="29"/>
      <c r="G147" s="66"/>
      <c r="H147" s="29"/>
      <c r="I147" s="29"/>
      <c r="J147" s="68"/>
      <c r="K147" s="79"/>
      <c r="L147" s="29"/>
      <c r="M147" s="29"/>
      <c r="N147" s="30"/>
      <c r="O147" s="29"/>
      <c r="P147" s="29"/>
      <c r="Q147" s="29"/>
      <c r="R147" s="29"/>
    </row>
    <row r="148" spans="1:32" ht="15.75" customHeight="1">
      <c r="A148" s="29"/>
      <c r="B148" s="32"/>
      <c r="C148" s="33">
        <f t="shared" ref="C148:E148" si="18">SUM(C136:C147)</f>
        <v>3000</v>
      </c>
      <c r="D148" s="33">
        <f t="shared" si="18"/>
        <v>0</v>
      </c>
      <c r="E148" s="33">
        <f t="shared" si="18"/>
        <v>0</v>
      </c>
      <c r="F148" s="33"/>
      <c r="G148" s="34">
        <f>SUM(G136:G147)</f>
        <v>600</v>
      </c>
      <c r="H148" s="33"/>
      <c r="I148" s="33">
        <f t="shared" ref="I148:J148" si="19">SUM(I136:I147)</f>
        <v>6000</v>
      </c>
      <c r="J148" s="35">
        <f t="shared" si="19"/>
        <v>5000</v>
      </c>
      <c r="K148" s="36"/>
      <c r="L148" s="33">
        <f t="shared" ref="L148:M148" si="20">SUM(L136:L147)</f>
        <v>1950</v>
      </c>
      <c r="M148" s="37">
        <f t="shared" si="20"/>
        <v>0</v>
      </c>
      <c r="N148" s="33"/>
      <c r="O148" s="33">
        <f>SUM(O137:O147)</f>
        <v>16800</v>
      </c>
      <c r="P148" s="38">
        <v>16000</v>
      </c>
      <c r="Q148" s="39">
        <f>B135-P148+O148</f>
        <v>2900</v>
      </c>
      <c r="R148" s="29"/>
    </row>
    <row r="149" spans="1:32" ht="15.75" customHeight="1">
      <c r="A149" s="31"/>
      <c r="B149" s="233"/>
      <c r="C149" s="233"/>
      <c r="D149" s="233"/>
      <c r="E149" s="233"/>
      <c r="F149" s="233" t="s">
        <v>692</v>
      </c>
      <c r="G149" s="233"/>
      <c r="H149" s="233"/>
      <c r="I149" s="233"/>
      <c r="J149" s="233"/>
      <c r="K149" s="233"/>
      <c r="L149" s="233"/>
      <c r="M149" s="233"/>
      <c r="N149" s="233"/>
      <c r="O149" s="234"/>
      <c r="P149" s="29"/>
      <c r="Q149" s="63"/>
      <c r="R149" s="29"/>
    </row>
    <row r="150" spans="1:32" ht="15.75" customHeight="1">
      <c r="A150" s="29"/>
      <c r="B150" s="3" t="s">
        <v>2</v>
      </c>
      <c r="C150" s="3" t="s">
        <v>3</v>
      </c>
      <c r="D150" s="3" t="s">
        <v>4</v>
      </c>
      <c r="E150" s="3" t="s">
        <v>108</v>
      </c>
      <c r="F150" s="4" t="s">
        <v>109</v>
      </c>
      <c r="G150" s="93" t="s">
        <v>5</v>
      </c>
      <c r="H150" s="94" t="s">
        <v>6</v>
      </c>
      <c r="I150" s="3" t="s">
        <v>7</v>
      </c>
      <c r="J150" s="3" t="s">
        <v>8</v>
      </c>
      <c r="K150" s="3" t="s">
        <v>8</v>
      </c>
      <c r="L150" s="3" t="s">
        <v>9</v>
      </c>
      <c r="M150" s="3" t="s">
        <v>10</v>
      </c>
      <c r="N150" s="3"/>
      <c r="O150" s="95" t="s">
        <v>11</v>
      </c>
      <c r="P150" s="8" t="s">
        <v>12</v>
      </c>
      <c r="Q150" s="9" t="s">
        <v>13</v>
      </c>
      <c r="R150" s="29"/>
    </row>
    <row r="151" spans="1:32" ht="15.75" customHeight="1">
      <c r="A151" s="10"/>
      <c r="B151" s="12">
        <v>2900</v>
      </c>
      <c r="C151" s="10"/>
      <c r="D151" s="10"/>
      <c r="E151" s="10"/>
      <c r="F151" s="10"/>
      <c r="G151" s="10"/>
      <c r="H151" s="10"/>
      <c r="I151" s="10"/>
      <c r="J151" s="14" t="s">
        <v>15</v>
      </c>
      <c r="K151" s="10"/>
      <c r="L151" s="10" t="s">
        <v>72</v>
      </c>
      <c r="M151" s="10"/>
      <c r="N151" s="10"/>
      <c r="O151" s="10"/>
      <c r="P151" s="10"/>
      <c r="Q151" s="15"/>
      <c r="R151" s="10"/>
    </row>
    <row r="152" spans="1:32" ht="15.75" customHeight="1">
      <c r="A152" s="10"/>
      <c r="B152" s="314" t="s">
        <v>20</v>
      </c>
      <c r="C152" s="315"/>
      <c r="D152" s="315"/>
      <c r="E152" s="315"/>
      <c r="F152" s="316"/>
      <c r="G152" s="10"/>
      <c r="H152" s="10"/>
      <c r="I152" s="10"/>
      <c r="J152" s="53"/>
      <c r="K152" s="10"/>
      <c r="L152" s="10"/>
      <c r="M152" s="10"/>
      <c r="N152" s="10"/>
      <c r="O152" s="10"/>
      <c r="P152" s="10"/>
      <c r="Q152" s="10"/>
      <c r="R152" s="10"/>
    </row>
    <row r="153" spans="1:32" ht="15.75" customHeight="1">
      <c r="A153" s="31">
        <v>1</v>
      </c>
      <c r="B153" s="16" t="s">
        <v>161</v>
      </c>
      <c r="C153" s="16">
        <v>1000</v>
      </c>
      <c r="D153" s="16"/>
      <c r="E153" s="16"/>
      <c r="F153" s="98"/>
      <c r="G153" s="99"/>
      <c r="H153" s="16"/>
      <c r="I153" s="16">
        <v>3000</v>
      </c>
      <c r="J153" s="41"/>
      <c r="K153" s="41"/>
      <c r="L153" s="10">
        <v>250</v>
      </c>
      <c r="M153" s="10"/>
      <c r="N153" s="54" t="s">
        <v>693</v>
      </c>
      <c r="O153" s="10">
        <v>4000</v>
      </c>
      <c r="P153" s="10" t="s">
        <v>694</v>
      </c>
      <c r="Q153" s="16"/>
      <c r="R153" s="10"/>
      <c r="S153" s="18"/>
    </row>
    <row r="154" spans="1:32" ht="15.75" customHeight="1">
      <c r="A154" s="232">
        <v>2</v>
      </c>
      <c r="B154" s="10" t="s">
        <v>67</v>
      </c>
      <c r="C154" s="29"/>
      <c r="D154" s="10"/>
      <c r="E154" s="10"/>
      <c r="F154" s="13"/>
      <c r="G154" s="75"/>
      <c r="H154" s="10"/>
      <c r="I154" s="10"/>
      <c r="J154" s="41">
        <v>1000</v>
      </c>
      <c r="K154" s="10"/>
      <c r="L154" s="10"/>
      <c r="M154" s="10"/>
      <c r="N154" s="54"/>
      <c r="O154" s="10">
        <v>1000</v>
      </c>
      <c r="P154" s="16"/>
      <c r="Q154" s="10"/>
      <c r="R154" s="29"/>
    </row>
    <row r="155" spans="1:32" ht="15.75" customHeight="1">
      <c r="A155" s="2">
        <v>3</v>
      </c>
      <c r="B155" s="29" t="s">
        <v>163</v>
      </c>
      <c r="C155" s="29">
        <v>1000</v>
      </c>
      <c r="D155" s="29"/>
      <c r="E155" s="29"/>
      <c r="F155" s="29"/>
      <c r="G155" s="66"/>
      <c r="H155" s="29"/>
      <c r="I155" s="29">
        <v>3000</v>
      </c>
      <c r="J155" s="68">
        <v>1000</v>
      </c>
      <c r="K155" s="29"/>
      <c r="L155" s="29"/>
      <c r="M155" s="10"/>
      <c r="N155" s="54"/>
      <c r="O155" s="10">
        <v>5000</v>
      </c>
      <c r="P155" s="10"/>
      <c r="Q155" s="30"/>
      <c r="R155" s="29"/>
    </row>
    <row r="156" spans="1:32" ht="15.75" customHeight="1">
      <c r="A156" s="10">
        <v>4</v>
      </c>
      <c r="B156" s="29" t="s">
        <v>666</v>
      </c>
      <c r="C156" s="29"/>
      <c r="D156" s="29"/>
      <c r="E156" s="29"/>
      <c r="F156" s="66"/>
      <c r="G156" s="66"/>
      <c r="H156" s="29"/>
      <c r="I156" s="29"/>
      <c r="J156" s="68"/>
      <c r="K156" s="29"/>
      <c r="L156" s="29">
        <v>850</v>
      </c>
      <c r="M156" s="29"/>
      <c r="N156" s="30"/>
      <c r="O156" s="29">
        <v>850</v>
      </c>
      <c r="P156" s="29"/>
      <c r="Q156" s="262"/>
      <c r="R156" s="29"/>
    </row>
    <row r="157" spans="1:32" ht="15.75" customHeight="1">
      <c r="A157" s="10">
        <v>5</v>
      </c>
      <c r="B157" s="29" t="s">
        <v>190</v>
      </c>
      <c r="C157" s="90">
        <v>2000</v>
      </c>
      <c r="D157" s="29"/>
      <c r="E157" s="29"/>
      <c r="F157" s="66"/>
      <c r="G157" s="77">
        <v>1300</v>
      </c>
      <c r="H157" s="29"/>
      <c r="I157" s="29">
        <v>3000</v>
      </c>
      <c r="J157" s="68">
        <v>650</v>
      </c>
      <c r="K157" s="29"/>
      <c r="L157" s="29">
        <v>850</v>
      </c>
      <c r="M157" s="29"/>
      <c r="N157" s="30"/>
      <c r="O157" s="29">
        <v>7800</v>
      </c>
      <c r="P157" s="29"/>
      <c r="Q157" s="30"/>
      <c r="R157" s="29"/>
    </row>
    <row r="158" spans="1:32" ht="15.75" customHeight="1">
      <c r="A158" s="16">
        <v>6</v>
      </c>
      <c r="B158" s="29" t="s">
        <v>684</v>
      </c>
      <c r="C158" s="259"/>
      <c r="D158" s="16"/>
      <c r="E158" s="16"/>
      <c r="F158" s="16"/>
      <c r="G158" s="98"/>
      <c r="H158" s="16"/>
      <c r="I158" s="16"/>
      <c r="J158" s="64">
        <v>1000</v>
      </c>
      <c r="K158" s="127"/>
      <c r="L158" s="16"/>
      <c r="M158" s="10"/>
      <c r="N158" s="54"/>
      <c r="O158" s="10">
        <v>1000</v>
      </c>
      <c r="P158" s="29"/>
      <c r="Q158" s="30"/>
      <c r="R158" s="29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>
      <c r="A159" s="10">
        <v>7</v>
      </c>
      <c r="B159" s="29"/>
      <c r="C159" s="161"/>
      <c r="D159" s="97"/>
      <c r="E159" s="97"/>
      <c r="F159" s="97"/>
      <c r="G159" s="159"/>
      <c r="H159" s="97"/>
      <c r="I159" s="97"/>
      <c r="J159" s="129"/>
      <c r="K159" s="160"/>
      <c r="L159" s="97"/>
      <c r="M159" s="29"/>
      <c r="N159" s="30"/>
      <c r="O159" s="29"/>
      <c r="P159" s="29"/>
      <c r="Q159" s="30"/>
      <c r="R159" s="29"/>
    </row>
    <row r="160" spans="1:32" ht="15.75" customHeight="1">
      <c r="A160" s="29"/>
      <c r="B160" s="29"/>
      <c r="C160" s="161"/>
      <c r="D160" s="97"/>
      <c r="E160" s="97"/>
      <c r="F160" s="159"/>
      <c r="G160" s="128"/>
      <c r="H160" s="97"/>
      <c r="I160" s="97"/>
      <c r="J160" s="129"/>
      <c r="K160" s="97"/>
      <c r="L160" s="97"/>
      <c r="M160" s="124"/>
      <c r="N160" s="97"/>
      <c r="O160" s="97"/>
      <c r="P160" s="29"/>
      <c r="Q160" s="10"/>
      <c r="R160" s="10"/>
      <c r="S160" s="18"/>
    </row>
    <row r="161" spans="1:32" ht="15.75" customHeight="1">
      <c r="A161" s="29"/>
      <c r="B161" s="29"/>
      <c r="C161" s="29"/>
      <c r="D161" s="29"/>
      <c r="E161" s="29"/>
      <c r="F161" s="66"/>
      <c r="G161" s="77"/>
      <c r="H161" s="29"/>
      <c r="I161" s="29"/>
      <c r="J161" s="68"/>
      <c r="K161" s="29"/>
      <c r="L161" s="29"/>
      <c r="M161" s="29"/>
      <c r="N161" s="30"/>
      <c r="O161" s="29"/>
      <c r="P161" s="29"/>
      <c r="Q161" s="10"/>
      <c r="R161" s="29"/>
      <c r="S161" s="18"/>
    </row>
    <row r="162" spans="1:32" ht="15.75" customHeight="1">
      <c r="A162" s="29"/>
      <c r="B162" s="33"/>
      <c r="C162" s="33">
        <f t="shared" ref="C162:E162" si="21">SUM(C153:C161)</f>
        <v>4000</v>
      </c>
      <c r="D162" s="33">
        <f t="shared" si="21"/>
        <v>0</v>
      </c>
      <c r="E162" s="33">
        <f t="shared" si="21"/>
        <v>0</v>
      </c>
      <c r="F162" s="34"/>
      <c r="G162" s="49">
        <f>SUM(G153:G161)</f>
        <v>1300</v>
      </c>
      <c r="H162" s="33"/>
      <c r="I162" s="33">
        <f t="shared" ref="I162:J162" si="22">SUM(I153:I161)</f>
        <v>9000</v>
      </c>
      <c r="J162" s="35">
        <f t="shared" si="22"/>
        <v>3650</v>
      </c>
      <c r="K162" s="33"/>
      <c r="L162" s="33">
        <f t="shared" ref="L162:M162" si="23">SUM(L153:L161)</f>
        <v>1950</v>
      </c>
      <c r="M162" s="33">
        <f t="shared" si="23"/>
        <v>0</v>
      </c>
      <c r="N162" s="33"/>
      <c r="O162" s="33">
        <f>SUM(O152:O161)</f>
        <v>19650</v>
      </c>
      <c r="P162" s="38">
        <v>15000</v>
      </c>
      <c r="Q162" s="39">
        <v>7550</v>
      </c>
      <c r="R162" s="29"/>
    </row>
    <row r="163" spans="1:32" ht="15.75" customHeight="1">
      <c r="A163" s="29"/>
      <c r="B163" s="233"/>
      <c r="C163" s="233"/>
      <c r="D163" s="233"/>
      <c r="E163" s="233" t="s">
        <v>695</v>
      </c>
      <c r="F163" s="233" t="s">
        <v>696</v>
      </c>
      <c r="G163" s="233"/>
      <c r="H163" s="233"/>
      <c r="I163" s="233"/>
      <c r="J163" s="233"/>
      <c r="K163" s="233"/>
      <c r="L163" s="233"/>
      <c r="M163" s="233"/>
      <c r="N163" s="233"/>
      <c r="O163" s="234"/>
      <c r="P163" s="16"/>
      <c r="Q163" s="16"/>
      <c r="R163" s="10"/>
    </row>
    <row r="164" spans="1:32" ht="15.75" customHeight="1">
      <c r="A164" s="29"/>
      <c r="B164" s="3" t="s">
        <v>2</v>
      </c>
      <c r="C164" s="3" t="s">
        <v>3</v>
      </c>
      <c r="D164" s="3" t="s">
        <v>4</v>
      </c>
      <c r="E164" s="3" t="s">
        <v>108</v>
      </c>
      <c r="F164" s="4" t="s">
        <v>109</v>
      </c>
      <c r="G164" s="5" t="s">
        <v>5</v>
      </c>
      <c r="H164" s="6" t="s">
        <v>6</v>
      </c>
      <c r="I164" s="3" t="s">
        <v>7</v>
      </c>
      <c r="J164" s="3" t="s">
        <v>8</v>
      </c>
      <c r="K164" s="3" t="s">
        <v>8</v>
      </c>
      <c r="L164" s="3" t="s">
        <v>9</v>
      </c>
      <c r="M164" s="3" t="s">
        <v>10</v>
      </c>
      <c r="N164" s="3"/>
      <c r="O164" s="7" t="s">
        <v>11</v>
      </c>
      <c r="P164" s="8" t="s">
        <v>12</v>
      </c>
      <c r="Q164" s="9" t="s">
        <v>13</v>
      </c>
      <c r="R164" s="10"/>
    </row>
    <row r="165" spans="1:32" ht="15.75" customHeight="1">
      <c r="A165" s="29"/>
      <c r="B165" s="12">
        <v>6050</v>
      </c>
      <c r="C165" s="10"/>
      <c r="D165" s="10"/>
      <c r="E165" s="10"/>
      <c r="F165" s="10"/>
      <c r="G165" s="13"/>
      <c r="H165" s="10"/>
      <c r="I165" s="10"/>
      <c r="J165" s="14" t="s">
        <v>15</v>
      </c>
      <c r="K165" s="52"/>
      <c r="L165" s="10" t="s">
        <v>33</v>
      </c>
      <c r="M165" s="10"/>
      <c r="N165" s="10"/>
      <c r="O165" s="10"/>
      <c r="P165" s="10"/>
      <c r="Q165" s="10"/>
      <c r="R165" s="10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>
      <c r="A166" s="29"/>
      <c r="B166" s="314" t="s">
        <v>20</v>
      </c>
      <c r="C166" s="315"/>
      <c r="D166" s="315"/>
      <c r="E166" s="315"/>
      <c r="F166" s="316"/>
      <c r="G166" s="13"/>
      <c r="H166" s="10"/>
      <c r="I166" s="10"/>
      <c r="J166" s="53"/>
      <c r="K166" s="10"/>
      <c r="L166" s="12"/>
      <c r="M166" s="12"/>
      <c r="N166" s="12"/>
      <c r="O166" s="10"/>
      <c r="P166" s="10"/>
      <c r="Q166" s="10"/>
      <c r="R166" s="29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>
      <c r="A167" s="31">
        <v>1</v>
      </c>
      <c r="B167" s="70" t="s">
        <v>163</v>
      </c>
      <c r="C167" s="70">
        <v>1000</v>
      </c>
      <c r="D167" s="101"/>
      <c r="E167" s="70"/>
      <c r="F167" s="70"/>
      <c r="G167" s="13"/>
      <c r="H167" s="10"/>
      <c r="I167" s="10">
        <v>3000</v>
      </c>
      <c r="J167" s="19">
        <v>1000</v>
      </c>
      <c r="K167" s="10"/>
      <c r="L167" s="12"/>
      <c r="M167" s="12"/>
      <c r="N167" s="12"/>
      <c r="O167" s="10">
        <v>5000</v>
      </c>
      <c r="P167" s="10"/>
      <c r="Q167" s="10"/>
      <c r="R167" s="29"/>
    </row>
    <row r="168" spans="1:32" ht="15.75" customHeight="1">
      <c r="A168" s="232">
        <v>2</v>
      </c>
      <c r="B168" s="27" t="s">
        <v>687</v>
      </c>
      <c r="C168" s="90">
        <v>1000</v>
      </c>
      <c r="D168" s="29"/>
      <c r="E168" s="29"/>
      <c r="F168" s="66"/>
      <c r="G168" s="77"/>
      <c r="H168" s="29"/>
      <c r="I168" s="29">
        <v>3000</v>
      </c>
      <c r="J168" s="68"/>
      <c r="K168" s="29"/>
      <c r="L168" s="29">
        <v>850</v>
      </c>
      <c r="M168" s="29"/>
      <c r="N168" s="30"/>
      <c r="O168" s="29">
        <v>4850</v>
      </c>
      <c r="P168" s="24"/>
      <c r="Q168" s="102"/>
      <c r="R168" s="29"/>
    </row>
    <row r="169" spans="1:32" ht="15.75" customHeight="1">
      <c r="A169" s="2">
        <v>3</v>
      </c>
      <c r="B169" s="27" t="s">
        <v>190</v>
      </c>
      <c r="C169" s="21">
        <v>1000</v>
      </c>
      <c r="D169" s="21"/>
      <c r="E169" s="22"/>
      <c r="F169" s="22"/>
      <c r="G169" s="46"/>
      <c r="H169" s="24"/>
      <c r="I169" s="24">
        <v>3000</v>
      </c>
      <c r="J169" s="25">
        <v>650</v>
      </c>
      <c r="K169" s="24"/>
      <c r="L169" s="24"/>
      <c r="M169" s="24"/>
      <c r="N169" s="28"/>
      <c r="O169" s="24">
        <v>4650</v>
      </c>
      <c r="P169" s="24"/>
      <c r="Q169" s="102"/>
      <c r="R169" s="10"/>
    </row>
    <row r="170" spans="1:32" ht="15.75" customHeight="1">
      <c r="A170" s="10">
        <v>4</v>
      </c>
      <c r="B170" s="27" t="s">
        <v>671</v>
      </c>
      <c r="C170" s="21">
        <v>1000</v>
      </c>
      <c r="D170" s="21"/>
      <c r="E170" s="22"/>
      <c r="F170" s="22"/>
      <c r="G170" s="46"/>
      <c r="H170" s="24"/>
      <c r="I170" s="24">
        <v>3000</v>
      </c>
      <c r="J170" s="25">
        <v>1000</v>
      </c>
      <c r="K170" s="24"/>
      <c r="L170" s="24">
        <v>250</v>
      </c>
      <c r="M170" s="24"/>
      <c r="N170" s="103"/>
      <c r="O170" s="24">
        <v>4250</v>
      </c>
      <c r="P170" s="24"/>
      <c r="Q170" s="102"/>
      <c r="R170" s="10"/>
    </row>
    <row r="171" spans="1:32" ht="15.75" customHeight="1">
      <c r="A171" s="10">
        <v>5</v>
      </c>
      <c r="B171" s="104" t="s">
        <v>697</v>
      </c>
      <c r="C171" s="105">
        <v>2000</v>
      </c>
      <c r="D171" s="105"/>
      <c r="E171" s="106"/>
      <c r="F171" s="106"/>
      <c r="G171" s="109">
        <v>400</v>
      </c>
      <c r="H171" s="90"/>
      <c r="I171" s="90">
        <v>3000</v>
      </c>
      <c r="J171" s="87">
        <v>1000</v>
      </c>
      <c r="K171" s="90"/>
      <c r="L171" s="90">
        <v>850</v>
      </c>
      <c r="M171" s="90"/>
      <c r="N171" s="103" t="s">
        <v>690</v>
      </c>
      <c r="O171" s="90">
        <v>7500</v>
      </c>
      <c r="P171" s="90"/>
      <c r="Q171" s="102"/>
      <c r="R171" s="10"/>
    </row>
    <row r="172" spans="1:32" ht="15.75" customHeight="1">
      <c r="A172" s="10">
        <v>6</v>
      </c>
      <c r="B172" s="104" t="s">
        <v>698</v>
      </c>
      <c r="C172" s="105">
        <v>1000</v>
      </c>
      <c r="D172" s="105"/>
      <c r="E172" s="106"/>
      <c r="F172" s="106"/>
      <c r="G172" s="109"/>
      <c r="H172" s="90"/>
      <c r="I172" s="90">
        <v>3000</v>
      </c>
      <c r="J172" s="87"/>
      <c r="K172" s="90"/>
      <c r="L172" s="90">
        <v>700</v>
      </c>
      <c r="M172" s="90"/>
      <c r="N172" s="103"/>
      <c r="O172" s="90">
        <v>4700</v>
      </c>
      <c r="P172" s="90"/>
      <c r="Q172" s="102"/>
      <c r="R172" s="10"/>
    </row>
    <row r="173" spans="1:32" ht="15.75" customHeight="1">
      <c r="A173" s="10">
        <v>7</v>
      </c>
      <c r="B173" s="104" t="s">
        <v>699</v>
      </c>
      <c r="C173" s="97">
        <v>2000</v>
      </c>
      <c r="D173" s="97"/>
      <c r="E173" s="97"/>
      <c r="F173" s="97"/>
      <c r="G173" s="128"/>
      <c r="H173" s="97"/>
      <c r="I173" s="97">
        <v>3000</v>
      </c>
      <c r="J173" s="129">
        <v>1000</v>
      </c>
      <c r="K173" s="160"/>
      <c r="L173" s="97">
        <v>850</v>
      </c>
      <c r="M173" s="29"/>
      <c r="N173" s="103" t="s">
        <v>700</v>
      </c>
      <c r="O173" s="90">
        <v>2500</v>
      </c>
      <c r="P173" s="90"/>
      <c r="Q173" s="102" t="s">
        <v>701</v>
      </c>
      <c r="R173" s="10"/>
    </row>
    <row r="174" spans="1:32" ht="15.75" customHeight="1">
      <c r="A174" s="10">
        <v>8</v>
      </c>
      <c r="B174" s="104" t="s">
        <v>691</v>
      </c>
      <c r="C174" s="97"/>
      <c r="D174" s="97"/>
      <c r="E174" s="97"/>
      <c r="F174" s="97"/>
      <c r="G174" s="128"/>
      <c r="H174" s="97"/>
      <c r="I174" s="97"/>
      <c r="J174" s="129">
        <v>1000</v>
      </c>
      <c r="K174" s="160"/>
      <c r="L174" s="97"/>
      <c r="M174" s="29"/>
      <c r="N174" s="103"/>
      <c r="O174" s="90">
        <v>1000</v>
      </c>
      <c r="P174" s="90"/>
      <c r="Q174" s="102"/>
      <c r="R174" s="29"/>
    </row>
    <row r="175" spans="1:32" ht="15.75" customHeight="1">
      <c r="A175" s="10">
        <v>9</v>
      </c>
      <c r="B175" s="104" t="s">
        <v>684</v>
      </c>
      <c r="C175" s="97"/>
      <c r="D175" s="97"/>
      <c r="E175" s="97"/>
      <c r="F175" s="97"/>
      <c r="G175" s="128"/>
      <c r="H175" s="97"/>
      <c r="I175" s="97"/>
      <c r="J175" s="129">
        <v>1000</v>
      </c>
      <c r="K175" s="160"/>
      <c r="L175" s="97"/>
      <c r="M175" s="29"/>
      <c r="N175" s="103"/>
      <c r="O175" s="90">
        <v>1000</v>
      </c>
      <c r="P175" s="90"/>
      <c r="Q175" s="102"/>
      <c r="R175" s="29"/>
    </row>
    <row r="176" spans="1:32" ht="15.75" customHeight="1">
      <c r="A176" s="10"/>
      <c r="B176" s="104"/>
      <c r="C176" s="97"/>
      <c r="D176" s="97"/>
      <c r="E176" s="97"/>
      <c r="F176" s="97"/>
      <c r="G176" s="128"/>
      <c r="H176" s="97"/>
      <c r="I176" s="97"/>
      <c r="J176" s="129"/>
      <c r="K176" s="160"/>
      <c r="L176" s="97"/>
      <c r="M176" s="29"/>
      <c r="N176" s="103"/>
      <c r="O176" s="90"/>
      <c r="P176" s="90"/>
      <c r="Q176" s="102"/>
      <c r="R176" s="29"/>
    </row>
    <row r="177" spans="1:18" ht="15.75" customHeight="1">
      <c r="A177" s="10"/>
      <c r="B177" s="104"/>
      <c r="C177" s="97"/>
      <c r="D177" s="97"/>
      <c r="E177" s="97"/>
      <c r="F177" s="97"/>
      <c r="G177" s="128"/>
      <c r="H177" s="97"/>
      <c r="I177" s="97"/>
      <c r="J177" s="129"/>
      <c r="K177" s="160"/>
      <c r="L177" s="97"/>
      <c r="M177" s="29"/>
      <c r="N177" s="103"/>
      <c r="O177" s="90"/>
      <c r="P177" s="90"/>
      <c r="Q177" s="102"/>
      <c r="R177" s="29"/>
    </row>
    <row r="178" spans="1:18" ht="15.75" customHeight="1">
      <c r="A178" s="29"/>
      <c r="B178" s="210"/>
      <c r="C178" s="280"/>
      <c r="D178" s="280"/>
      <c r="E178" s="211"/>
      <c r="F178" s="211"/>
      <c r="G178" s="226"/>
      <c r="H178" s="225"/>
      <c r="I178" s="225"/>
      <c r="J178" s="281"/>
      <c r="K178" s="282"/>
      <c r="L178" s="283"/>
      <c r="M178" s="141"/>
      <c r="N178" s="284"/>
      <c r="O178" s="225"/>
      <c r="P178" s="225"/>
      <c r="Q178" s="285"/>
      <c r="R178" s="29"/>
    </row>
    <row r="179" spans="1:18" ht="15.75" customHeight="1">
      <c r="A179" s="29"/>
      <c r="B179" s="33"/>
      <c r="C179" s="33">
        <v>9000</v>
      </c>
      <c r="D179" s="33"/>
      <c r="E179" s="33"/>
      <c r="F179" s="33"/>
      <c r="G179" s="34">
        <f>SUM(G168:G177)</f>
        <v>400</v>
      </c>
      <c r="H179" s="33"/>
      <c r="I179" s="33">
        <f>SUM(I165:I177)</f>
        <v>21000</v>
      </c>
      <c r="J179" s="35">
        <f>SUM(J167:J177)</f>
        <v>6650</v>
      </c>
      <c r="K179" s="36"/>
      <c r="L179" s="33">
        <f>SUM(L168:L177)</f>
        <v>3500</v>
      </c>
      <c r="M179" s="33"/>
      <c r="N179" s="33"/>
      <c r="O179" s="33">
        <f>SUM(O167:O178)</f>
        <v>35450</v>
      </c>
      <c r="P179" s="33">
        <f>SUM(P168:P177)</f>
        <v>0</v>
      </c>
      <c r="Q179" s="69">
        <v>45850</v>
      </c>
      <c r="R179" s="29"/>
    </row>
    <row r="180" spans="1:18" ht="15.75" customHeight="1">
      <c r="A180" s="29"/>
      <c r="B180" s="233"/>
      <c r="C180" s="233"/>
      <c r="D180" s="233"/>
      <c r="E180" s="233"/>
      <c r="F180" s="233"/>
      <c r="G180" s="233"/>
      <c r="H180" s="233" t="s">
        <v>702</v>
      </c>
      <c r="I180" s="233"/>
      <c r="J180" s="233"/>
      <c r="K180" s="233"/>
      <c r="L180" s="233"/>
      <c r="M180" s="233"/>
      <c r="N180" s="233"/>
      <c r="O180" s="234"/>
      <c r="P180" s="24"/>
      <c r="Q180" s="102"/>
      <c r="R180" s="10"/>
    </row>
    <row r="181" spans="1:18" ht="15.75" customHeight="1">
      <c r="A181" s="29"/>
      <c r="B181" s="107" t="s">
        <v>2</v>
      </c>
      <c r="C181" s="107" t="s">
        <v>3</v>
      </c>
      <c r="D181" s="3" t="s">
        <v>4</v>
      </c>
      <c r="E181" s="107" t="s">
        <v>108</v>
      </c>
      <c r="F181" s="4" t="s">
        <v>109</v>
      </c>
      <c r="G181" s="5" t="s">
        <v>5</v>
      </c>
      <c r="H181" s="6" t="s">
        <v>6</v>
      </c>
      <c r="I181" s="3" t="s">
        <v>7</v>
      </c>
      <c r="J181" s="3" t="s">
        <v>8</v>
      </c>
      <c r="K181" s="3" t="s">
        <v>8</v>
      </c>
      <c r="L181" s="3" t="s">
        <v>9</v>
      </c>
      <c r="M181" s="3" t="s">
        <v>10</v>
      </c>
      <c r="N181" s="3"/>
      <c r="O181" s="7" t="s">
        <v>11</v>
      </c>
      <c r="P181" s="8" t="s">
        <v>12</v>
      </c>
      <c r="Q181" s="108" t="s">
        <v>13</v>
      </c>
      <c r="R181" s="29"/>
    </row>
    <row r="182" spans="1:18" ht="15.75" customHeight="1">
      <c r="A182" s="29"/>
      <c r="B182" s="12">
        <v>45850</v>
      </c>
      <c r="C182" s="10"/>
      <c r="D182" s="10"/>
      <c r="E182" s="10"/>
      <c r="F182" s="10"/>
      <c r="G182" s="13"/>
      <c r="H182" s="10"/>
      <c r="I182" s="10"/>
      <c r="J182" s="14" t="s">
        <v>15</v>
      </c>
      <c r="K182" s="267"/>
      <c r="L182" s="10" t="s">
        <v>72</v>
      </c>
      <c r="M182" s="10"/>
      <c r="N182" s="10"/>
      <c r="O182" s="10"/>
      <c r="P182" s="10"/>
      <c r="Q182" s="10"/>
      <c r="R182" s="29"/>
    </row>
    <row r="183" spans="1:18" ht="15.75" customHeight="1">
      <c r="A183" s="29"/>
      <c r="B183" s="314" t="s">
        <v>703</v>
      </c>
      <c r="C183" s="315"/>
      <c r="D183" s="315"/>
      <c r="E183" s="315"/>
      <c r="F183" s="316"/>
      <c r="G183" s="13"/>
      <c r="H183" s="10"/>
      <c r="I183" s="10"/>
      <c r="J183" s="53"/>
      <c r="K183" s="267"/>
      <c r="L183" s="12"/>
      <c r="M183" s="12"/>
      <c r="N183" s="12"/>
      <c r="O183" s="10"/>
      <c r="P183" s="10"/>
      <c r="Q183" s="10"/>
      <c r="R183" s="29"/>
    </row>
    <row r="184" spans="1:18" ht="15.75" customHeight="1">
      <c r="A184" s="31">
        <v>1</v>
      </c>
      <c r="B184" s="27" t="s">
        <v>190</v>
      </c>
      <c r="C184" s="70"/>
      <c r="D184" s="101"/>
      <c r="E184" s="70"/>
      <c r="F184" s="70"/>
      <c r="G184" s="13">
        <v>900</v>
      </c>
      <c r="H184" s="10"/>
      <c r="I184" s="10"/>
      <c r="J184" s="53">
        <v>650</v>
      </c>
      <c r="K184" s="267"/>
      <c r="L184" s="12"/>
      <c r="M184" s="12"/>
      <c r="N184" s="12"/>
      <c r="O184" s="10">
        <v>1550</v>
      </c>
      <c r="P184" s="24">
        <v>60000</v>
      </c>
      <c r="Q184" s="102" t="s">
        <v>113</v>
      </c>
      <c r="R184" s="29"/>
    </row>
    <row r="185" spans="1:18" ht="15.75" customHeight="1">
      <c r="A185" s="232">
        <v>2</v>
      </c>
      <c r="B185" s="104" t="s">
        <v>163</v>
      </c>
      <c r="C185" s="105"/>
      <c r="D185" s="105"/>
      <c r="E185" s="106"/>
      <c r="F185" s="106"/>
      <c r="G185" s="89"/>
      <c r="H185" s="90"/>
      <c r="I185" s="90"/>
      <c r="J185" s="87">
        <v>1000</v>
      </c>
      <c r="K185" s="90"/>
      <c r="L185" s="90"/>
      <c r="M185" s="24"/>
      <c r="N185" s="103"/>
      <c r="O185" s="24">
        <v>1000</v>
      </c>
      <c r="P185" s="24"/>
      <c r="Q185" s="102"/>
      <c r="R185" s="29"/>
    </row>
    <row r="186" spans="1:18" ht="15.75" customHeight="1">
      <c r="A186" s="2">
        <v>3</v>
      </c>
      <c r="B186" s="27" t="s">
        <v>687</v>
      </c>
      <c r="C186" s="90"/>
      <c r="D186" s="29"/>
      <c r="E186" s="29"/>
      <c r="F186" s="66"/>
      <c r="G186" s="77">
        <v>1000</v>
      </c>
      <c r="H186" s="29"/>
      <c r="I186" s="29">
        <v>3000</v>
      </c>
      <c r="J186" s="68">
        <v>1000</v>
      </c>
      <c r="K186" s="269"/>
      <c r="L186" s="29">
        <v>850</v>
      </c>
      <c r="M186" s="29"/>
      <c r="N186" s="103"/>
      <c r="O186" s="29">
        <v>5850</v>
      </c>
      <c r="P186" s="24"/>
      <c r="Q186" s="102"/>
      <c r="R186" s="29"/>
    </row>
    <row r="187" spans="1:18" ht="15.75" customHeight="1">
      <c r="A187" s="286">
        <v>4</v>
      </c>
      <c r="B187" s="27" t="s">
        <v>704</v>
      </c>
      <c r="C187" s="90"/>
      <c r="D187" s="29"/>
      <c r="E187" s="29"/>
      <c r="F187" s="66"/>
      <c r="G187" s="77">
        <v>650</v>
      </c>
      <c r="H187" s="29"/>
      <c r="I187" s="29"/>
      <c r="J187" s="68"/>
      <c r="K187" s="269"/>
      <c r="L187" s="29"/>
      <c r="M187" s="29"/>
      <c r="N187" s="103"/>
      <c r="O187" s="29">
        <v>650</v>
      </c>
      <c r="P187" s="90"/>
      <c r="Q187" s="102"/>
      <c r="R187" s="29"/>
    </row>
    <row r="188" spans="1:18" ht="15.75" customHeight="1">
      <c r="A188" s="286">
        <v>5</v>
      </c>
      <c r="B188" s="27" t="s">
        <v>671</v>
      </c>
      <c r="C188" s="90"/>
      <c r="D188" s="29"/>
      <c r="E188" s="29"/>
      <c r="F188" s="66"/>
      <c r="G188" s="77">
        <v>1000</v>
      </c>
      <c r="H188" s="29"/>
      <c r="I188" s="29">
        <v>3000</v>
      </c>
      <c r="J188" s="68"/>
      <c r="K188" s="269"/>
      <c r="L188" s="29"/>
      <c r="M188" s="29"/>
      <c r="N188" s="103"/>
      <c r="O188" s="29">
        <v>4000</v>
      </c>
      <c r="P188" s="90"/>
      <c r="Q188" s="102"/>
      <c r="R188" s="29"/>
    </row>
    <row r="189" spans="1:18" ht="15.75" customHeight="1">
      <c r="A189" s="286">
        <v>6</v>
      </c>
      <c r="B189" s="27" t="s">
        <v>697</v>
      </c>
      <c r="C189" s="90"/>
      <c r="D189" s="29"/>
      <c r="E189" s="29"/>
      <c r="F189" s="66"/>
      <c r="G189" s="77">
        <v>1400</v>
      </c>
      <c r="H189" s="29"/>
      <c r="I189" s="29">
        <v>3000</v>
      </c>
      <c r="J189" s="68">
        <v>1000</v>
      </c>
      <c r="K189" s="269"/>
      <c r="L189" s="29"/>
      <c r="M189" s="29"/>
      <c r="N189" s="103" t="s">
        <v>705</v>
      </c>
      <c r="O189" s="29">
        <v>5150</v>
      </c>
      <c r="P189" s="90"/>
      <c r="Q189" s="102"/>
      <c r="R189" s="29"/>
    </row>
    <row r="190" spans="1:18" ht="15.75" customHeight="1">
      <c r="A190" s="286">
        <v>7</v>
      </c>
      <c r="B190" s="27" t="s">
        <v>684</v>
      </c>
      <c r="C190" s="90"/>
      <c r="D190" s="29"/>
      <c r="E190" s="29"/>
      <c r="F190" s="66"/>
      <c r="G190" s="77"/>
      <c r="H190" s="29"/>
      <c r="I190" s="29"/>
      <c r="J190" s="68">
        <v>1000</v>
      </c>
      <c r="K190" s="269"/>
      <c r="L190" s="29"/>
      <c r="M190" s="29"/>
      <c r="N190" s="103"/>
      <c r="O190" s="29">
        <v>1000</v>
      </c>
      <c r="P190" s="90"/>
      <c r="Q190" s="102"/>
      <c r="R190" s="29"/>
    </row>
    <row r="191" spans="1:18" ht="15.75" customHeight="1">
      <c r="A191" s="286">
        <v>8</v>
      </c>
      <c r="B191" s="27"/>
      <c r="C191" s="90"/>
      <c r="D191" s="29"/>
      <c r="E191" s="29"/>
      <c r="F191" s="66"/>
      <c r="G191" s="77"/>
      <c r="H191" s="29"/>
      <c r="I191" s="29"/>
      <c r="J191" s="68"/>
      <c r="K191" s="269"/>
      <c r="L191" s="29"/>
      <c r="M191" s="29"/>
      <c r="N191" s="103"/>
      <c r="O191" s="29"/>
      <c r="P191" s="90"/>
      <c r="Q191" s="102"/>
      <c r="R191" s="29"/>
    </row>
    <row r="192" spans="1:18" ht="15.75" customHeight="1">
      <c r="A192" s="10">
        <v>9</v>
      </c>
      <c r="B192" s="27"/>
      <c r="C192" s="97"/>
      <c r="D192" s="97"/>
      <c r="E192" s="97"/>
      <c r="F192" s="97"/>
      <c r="G192" s="128"/>
      <c r="H192" s="97"/>
      <c r="I192" s="97"/>
      <c r="J192" s="129"/>
      <c r="K192" s="160"/>
      <c r="L192" s="97"/>
      <c r="M192" s="29"/>
      <c r="N192" s="103"/>
      <c r="O192" s="90"/>
      <c r="P192" s="90"/>
      <c r="Q192" s="102"/>
      <c r="R192" s="29"/>
    </row>
    <row r="193" spans="1:18" ht="15.75" customHeight="1">
      <c r="A193" s="29"/>
      <c r="B193" s="33"/>
      <c r="C193" s="33">
        <f>SUM(C185:C192)</f>
        <v>0</v>
      </c>
      <c r="D193" s="33"/>
      <c r="E193" s="33"/>
      <c r="F193" s="33"/>
      <c r="G193" s="49">
        <v>4950</v>
      </c>
      <c r="H193" s="33"/>
      <c r="I193" s="33">
        <f>SUM(I185:I192)</f>
        <v>9000</v>
      </c>
      <c r="J193" s="35">
        <v>4650</v>
      </c>
      <c r="K193" s="271">
        <f>SUM(K185:K192)</f>
        <v>0</v>
      </c>
      <c r="L193" s="33"/>
      <c r="M193" s="33">
        <f>SUM(M185:M192)</f>
        <v>0</v>
      </c>
      <c r="N193" s="33"/>
      <c r="O193" s="33">
        <f>SUM(O183:O192)</f>
        <v>19200</v>
      </c>
      <c r="P193" s="33">
        <v>60000</v>
      </c>
      <c r="Q193" s="69">
        <v>5050</v>
      </c>
      <c r="R193" s="10"/>
    </row>
    <row r="194" spans="1:18" ht="15.75" customHeight="1">
      <c r="A194" s="29"/>
      <c r="B194" s="273"/>
      <c r="C194" s="273"/>
      <c r="D194" s="273"/>
      <c r="E194" s="273"/>
      <c r="F194" s="273"/>
      <c r="G194" s="273" t="s">
        <v>706</v>
      </c>
      <c r="H194" s="273"/>
      <c r="I194" s="273"/>
      <c r="J194" s="273"/>
      <c r="K194" s="273"/>
      <c r="L194" s="273"/>
      <c r="M194" s="273"/>
      <c r="N194" s="273"/>
      <c r="O194" s="274"/>
      <c r="P194" s="29"/>
      <c r="Q194" s="10"/>
      <c r="R194" s="10"/>
    </row>
    <row r="195" spans="1:18" ht="15.75" customHeight="1">
      <c r="A195" s="29"/>
      <c r="B195" s="3" t="s">
        <v>2</v>
      </c>
      <c r="C195" s="3" t="s">
        <v>3</v>
      </c>
      <c r="D195" s="3" t="s">
        <v>4</v>
      </c>
      <c r="E195" s="3" t="s">
        <v>108</v>
      </c>
      <c r="F195" s="4" t="s">
        <v>109</v>
      </c>
      <c r="G195" s="117" t="s">
        <v>5</v>
      </c>
      <c r="H195" s="6" t="s">
        <v>6</v>
      </c>
      <c r="I195" s="3" t="s">
        <v>338</v>
      </c>
      <c r="J195" s="3" t="s">
        <v>8</v>
      </c>
      <c r="K195" s="3" t="s">
        <v>8</v>
      </c>
      <c r="L195" s="3" t="s">
        <v>9</v>
      </c>
      <c r="M195" s="3" t="s">
        <v>10</v>
      </c>
      <c r="N195" s="3"/>
      <c r="O195" s="7" t="s">
        <v>11</v>
      </c>
      <c r="P195" s="8" t="s">
        <v>12</v>
      </c>
      <c r="Q195" s="108" t="s">
        <v>13</v>
      </c>
      <c r="R195" s="10"/>
    </row>
    <row r="196" spans="1:18" ht="15.75" customHeight="1">
      <c r="A196" s="29"/>
      <c r="B196" s="11">
        <v>5050</v>
      </c>
      <c r="C196" s="10"/>
      <c r="D196" s="10"/>
      <c r="E196" s="10"/>
      <c r="F196" s="10"/>
      <c r="G196" s="75"/>
      <c r="H196" s="10"/>
      <c r="I196" s="10"/>
      <c r="J196" s="14" t="s">
        <v>15</v>
      </c>
      <c r="K196" s="52"/>
      <c r="L196" s="10" t="s">
        <v>33</v>
      </c>
      <c r="M196" s="10"/>
      <c r="N196" s="10"/>
      <c r="O196" s="10"/>
      <c r="P196" s="10"/>
      <c r="Q196" s="10"/>
      <c r="R196" s="10"/>
    </row>
    <row r="197" spans="1:18" ht="15.75" customHeight="1">
      <c r="A197" s="29"/>
      <c r="B197" s="314" t="s">
        <v>20</v>
      </c>
      <c r="C197" s="315"/>
      <c r="D197" s="315"/>
      <c r="E197" s="315"/>
      <c r="F197" s="316"/>
      <c r="G197" s="75"/>
      <c r="H197" s="10"/>
      <c r="I197" s="10"/>
      <c r="J197" s="53"/>
      <c r="K197" s="10"/>
      <c r="L197" s="12"/>
      <c r="M197" s="12"/>
      <c r="N197" s="12"/>
      <c r="O197" s="10"/>
      <c r="P197" s="10"/>
      <c r="Q197" s="10"/>
      <c r="R197" s="10"/>
    </row>
    <row r="198" spans="1:18" ht="15.75" customHeight="1">
      <c r="A198" s="31">
        <v>1</v>
      </c>
      <c r="B198" s="27" t="s">
        <v>697</v>
      </c>
      <c r="C198" s="21"/>
      <c r="D198" s="10"/>
      <c r="E198" s="10"/>
      <c r="F198" s="13"/>
      <c r="G198" s="75">
        <v>400</v>
      </c>
      <c r="H198" s="10"/>
      <c r="I198" s="10"/>
      <c r="J198" s="41">
        <v>1000</v>
      </c>
      <c r="K198" s="24"/>
      <c r="L198" s="24">
        <v>700</v>
      </c>
      <c r="M198" s="24"/>
      <c r="N198" s="26"/>
      <c r="O198" s="24">
        <v>2100</v>
      </c>
      <c r="P198" s="24">
        <v>21000</v>
      </c>
      <c r="Q198" s="102" t="s">
        <v>590</v>
      </c>
      <c r="R198" s="10"/>
    </row>
    <row r="199" spans="1:18" ht="15.75" customHeight="1">
      <c r="A199" s="275">
        <v>2</v>
      </c>
      <c r="B199" s="27" t="s">
        <v>687</v>
      </c>
      <c r="C199" s="21"/>
      <c r="D199" s="21"/>
      <c r="E199" s="22"/>
      <c r="F199" s="22"/>
      <c r="G199" s="23"/>
      <c r="H199" s="24"/>
      <c r="I199" s="24"/>
      <c r="J199" s="25">
        <v>1000</v>
      </c>
      <c r="K199" s="24"/>
      <c r="L199" s="24">
        <v>850</v>
      </c>
      <c r="M199" s="24"/>
      <c r="N199" s="28"/>
      <c r="O199" s="24">
        <v>1850</v>
      </c>
      <c r="P199" s="24"/>
      <c r="Q199" s="102"/>
      <c r="R199" s="10"/>
    </row>
    <row r="200" spans="1:18" ht="15.75" customHeight="1">
      <c r="A200" s="2">
        <v>3</v>
      </c>
      <c r="B200" s="27" t="s">
        <v>707</v>
      </c>
      <c r="C200" s="21">
        <v>1000</v>
      </c>
      <c r="D200" s="21"/>
      <c r="E200" s="22"/>
      <c r="F200" s="22"/>
      <c r="G200" s="23"/>
      <c r="H200" s="24"/>
      <c r="I200" s="24"/>
      <c r="J200" s="25"/>
      <c r="K200" s="24"/>
      <c r="L200" s="24"/>
      <c r="M200" s="24"/>
      <c r="N200" s="103"/>
      <c r="O200" s="24">
        <v>1000</v>
      </c>
      <c r="P200" s="90"/>
      <c r="Q200" s="102"/>
      <c r="R200" s="10"/>
    </row>
    <row r="201" spans="1:18" ht="15.75" customHeight="1">
      <c r="A201" s="10">
        <v>4</v>
      </c>
      <c r="B201" s="104" t="s">
        <v>708</v>
      </c>
      <c r="C201" s="105">
        <v>1000</v>
      </c>
      <c r="D201" s="105"/>
      <c r="E201" s="106"/>
      <c r="F201" s="106"/>
      <c r="G201" s="89"/>
      <c r="H201" s="90"/>
      <c r="I201" s="90">
        <v>3000</v>
      </c>
      <c r="J201" s="68">
        <v>1000</v>
      </c>
      <c r="K201" s="29"/>
      <c r="L201" s="29"/>
      <c r="M201" s="90"/>
      <c r="N201" s="103"/>
      <c r="O201" s="90">
        <v>5000</v>
      </c>
      <c r="P201" s="90"/>
      <c r="Q201" s="102"/>
      <c r="R201" s="29"/>
    </row>
    <row r="202" spans="1:18" ht="15.75" customHeight="1">
      <c r="A202" s="10">
        <v>5</v>
      </c>
      <c r="B202" s="104" t="s">
        <v>698</v>
      </c>
      <c r="C202" s="105">
        <v>1000</v>
      </c>
      <c r="D202" s="105"/>
      <c r="E202" s="106"/>
      <c r="F202" s="106"/>
      <c r="G202" s="89"/>
      <c r="H202" s="90"/>
      <c r="I202" s="90">
        <v>3000</v>
      </c>
      <c r="J202" s="87"/>
      <c r="K202" s="90"/>
      <c r="L202" s="90">
        <v>700</v>
      </c>
      <c r="M202" s="90"/>
      <c r="N202" s="103"/>
      <c r="O202" s="90">
        <v>4700</v>
      </c>
      <c r="P202" s="90"/>
      <c r="Q202" s="102"/>
      <c r="R202" s="29"/>
    </row>
    <row r="203" spans="1:18" ht="15.75" customHeight="1">
      <c r="A203" s="10">
        <v>6</v>
      </c>
      <c r="B203" s="104" t="s">
        <v>691</v>
      </c>
      <c r="C203" s="105"/>
      <c r="D203" s="105"/>
      <c r="E203" s="106"/>
      <c r="F203" s="106"/>
      <c r="G203" s="89"/>
      <c r="H203" s="90"/>
      <c r="I203" s="90"/>
      <c r="J203" s="87">
        <v>1000</v>
      </c>
      <c r="K203" s="90"/>
      <c r="L203" s="90"/>
      <c r="M203" s="90"/>
      <c r="N203" s="103"/>
      <c r="O203" s="90">
        <v>1000</v>
      </c>
      <c r="P203" s="90"/>
      <c r="Q203" s="102"/>
      <c r="R203" s="29"/>
    </row>
    <row r="204" spans="1:18" ht="15.75" customHeight="1">
      <c r="A204" s="10">
        <v>7</v>
      </c>
      <c r="B204" s="104" t="s">
        <v>684</v>
      </c>
      <c r="C204" s="105"/>
      <c r="D204" s="105"/>
      <c r="E204" s="106"/>
      <c r="F204" s="106"/>
      <c r="G204" s="89"/>
      <c r="H204" s="90"/>
      <c r="I204" s="90"/>
      <c r="J204" s="87">
        <v>1000</v>
      </c>
      <c r="K204" s="90"/>
      <c r="L204" s="90"/>
      <c r="M204" s="90"/>
      <c r="N204" s="103"/>
      <c r="O204" s="90">
        <v>1000</v>
      </c>
      <c r="P204" s="90"/>
      <c r="Q204" s="102"/>
      <c r="R204" s="29"/>
    </row>
    <row r="205" spans="1:18" ht="15.75" customHeight="1">
      <c r="A205" s="10">
        <v>8</v>
      </c>
      <c r="B205" s="104" t="s">
        <v>709</v>
      </c>
      <c r="C205" s="105"/>
      <c r="D205" s="105"/>
      <c r="E205" s="106"/>
      <c r="F205" s="106"/>
      <c r="G205" s="89">
        <v>1400</v>
      </c>
      <c r="H205" s="90"/>
      <c r="I205" s="90"/>
      <c r="J205" s="87"/>
      <c r="K205" s="90"/>
      <c r="L205" s="90"/>
      <c r="M205" s="90"/>
      <c r="N205" s="103"/>
      <c r="O205" s="90">
        <v>1400</v>
      </c>
      <c r="P205" s="90"/>
      <c r="Q205" s="102"/>
      <c r="R205" s="29"/>
    </row>
    <row r="206" spans="1:18" ht="15.75" customHeight="1">
      <c r="A206" s="10">
        <v>9</v>
      </c>
      <c r="B206" s="104"/>
      <c r="C206" s="105"/>
      <c r="D206" s="105"/>
      <c r="E206" s="106"/>
      <c r="F206" s="106"/>
      <c r="G206" s="89"/>
      <c r="H206" s="90"/>
      <c r="I206" s="90"/>
      <c r="J206" s="87"/>
      <c r="K206" s="90"/>
      <c r="L206" s="90"/>
      <c r="M206" s="103"/>
      <c r="N206" s="103"/>
      <c r="O206" s="90"/>
      <c r="P206" s="90"/>
      <c r="Q206" s="102"/>
      <c r="R206" s="29"/>
    </row>
    <row r="207" spans="1:18" ht="15.75" customHeight="1">
      <c r="A207" s="10"/>
      <c r="B207" s="104"/>
      <c r="C207" s="105"/>
      <c r="D207" s="105"/>
      <c r="E207" s="106"/>
      <c r="F207" s="106"/>
      <c r="G207" s="89"/>
      <c r="H207" s="90"/>
      <c r="I207" s="90"/>
      <c r="J207" s="87"/>
      <c r="K207" s="90"/>
      <c r="L207" s="90"/>
      <c r="M207" s="103"/>
      <c r="N207" s="26"/>
      <c r="O207" s="90"/>
      <c r="P207" s="90"/>
      <c r="Q207" s="102"/>
      <c r="R207" s="29"/>
    </row>
    <row r="208" spans="1:18" ht="15.75" customHeight="1">
      <c r="A208" s="29"/>
      <c r="B208" s="33"/>
      <c r="C208" s="33">
        <f>SUM(C198:C207)</f>
        <v>3000</v>
      </c>
      <c r="D208" s="33"/>
      <c r="E208" s="33"/>
      <c r="F208" s="33"/>
      <c r="G208" s="49">
        <f>SUM(G198:G207)</f>
        <v>1800</v>
      </c>
      <c r="H208" s="33"/>
      <c r="I208" s="33">
        <f t="shared" ref="I208:J208" si="24">SUM(I198:I207)</f>
        <v>6000</v>
      </c>
      <c r="J208" s="35">
        <f t="shared" si="24"/>
        <v>5000</v>
      </c>
      <c r="K208" s="36"/>
      <c r="L208" s="33">
        <f>SUM(L198:L207)</f>
        <v>2250</v>
      </c>
      <c r="M208" s="33"/>
      <c r="N208" s="37"/>
      <c r="O208" s="33">
        <f>SUM(O196:O207)</f>
        <v>18050</v>
      </c>
      <c r="P208" s="38">
        <f>SUM(P198:P207)</f>
        <v>21000</v>
      </c>
      <c r="Q208" s="57">
        <f>B196-P208+O208</f>
        <v>2100</v>
      </c>
      <c r="R208" s="193"/>
    </row>
    <row r="209" spans="1:18" ht="15.75" customHeight="1">
      <c r="A209" s="29"/>
      <c r="B209" s="273"/>
      <c r="C209" s="273"/>
      <c r="D209" s="273"/>
      <c r="E209" s="273"/>
      <c r="F209" s="273"/>
      <c r="G209" s="273"/>
      <c r="H209" s="273" t="s">
        <v>710</v>
      </c>
      <c r="I209" s="273"/>
      <c r="J209" s="273"/>
      <c r="K209" s="273"/>
      <c r="L209" s="273"/>
      <c r="M209" s="273"/>
      <c r="N209" s="273"/>
      <c r="O209" s="274"/>
      <c r="P209" s="29"/>
      <c r="Q209" s="185"/>
      <c r="R209" s="29"/>
    </row>
    <row r="210" spans="1:18" ht="15.75" customHeight="1">
      <c r="A210" s="29"/>
      <c r="B210" s="3" t="s">
        <v>2</v>
      </c>
      <c r="C210" s="3" t="s">
        <v>3</v>
      </c>
      <c r="D210" s="3" t="s">
        <v>4</v>
      </c>
      <c r="E210" s="3" t="s">
        <v>108</v>
      </c>
      <c r="F210" s="4" t="s">
        <v>109</v>
      </c>
      <c r="G210" s="5" t="s">
        <v>5</v>
      </c>
      <c r="H210" s="6" t="s">
        <v>6</v>
      </c>
      <c r="I210" s="3" t="s">
        <v>7</v>
      </c>
      <c r="J210" s="3" t="s">
        <v>8</v>
      </c>
      <c r="K210" s="3" t="s">
        <v>8</v>
      </c>
      <c r="L210" s="3" t="s">
        <v>9</v>
      </c>
      <c r="M210" s="3" t="s">
        <v>10</v>
      </c>
      <c r="N210" s="3"/>
      <c r="O210" s="7" t="s">
        <v>11</v>
      </c>
      <c r="P210" s="8" t="s">
        <v>12</v>
      </c>
      <c r="Q210" s="9" t="s">
        <v>13</v>
      </c>
      <c r="R210" s="29"/>
    </row>
    <row r="211" spans="1:18" ht="15.75" customHeight="1">
      <c r="A211" s="29"/>
      <c r="B211" s="12">
        <v>2100</v>
      </c>
      <c r="C211" s="10"/>
      <c r="D211" s="10"/>
      <c r="E211" s="10"/>
      <c r="F211" s="10"/>
      <c r="G211" s="13"/>
      <c r="H211" s="10"/>
      <c r="I211" s="10"/>
      <c r="J211" s="14" t="s">
        <v>15</v>
      </c>
      <c r="K211" s="52"/>
      <c r="L211" s="10" t="s">
        <v>72</v>
      </c>
      <c r="M211" s="10"/>
      <c r="N211" s="10"/>
      <c r="O211" s="10"/>
      <c r="P211" s="10"/>
      <c r="Q211" s="10"/>
      <c r="R211" s="10"/>
    </row>
    <row r="212" spans="1:18" ht="15.75" customHeight="1">
      <c r="A212" s="29"/>
      <c r="B212" s="314" t="s">
        <v>20</v>
      </c>
      <c r="C212" s="315"/>
      <c r="D212" s="315"/>
      <c r="E212" s="315"/>
      <c r="F212" s="316"/>
      <c r="G212" s="13"/>
      <c r="H212" s="10"/>
      <c r="I212" s="10"/>
      <c r="J212" s="53"/>
      <c r="K212" s="10"/>
      <c r="L212" s="12"/>
      <c r="M212" s="12"/>
      <c r="N212" s="12"/>
      <c r="O212" s="10"/>
      <c r="P212" s="10"/>
      <c r="Q212" s="10"/>
      <c r="R212" s="10"/>
    </row>
    <row r="213" spans="1:18" ht="15.75" customHeight="1">
      <c r="A213" s="31">
        <v>1</v>
      </c>
      <c r="B213" s="70" t="s">
        <v>697</v>
      </c>
      <c r="C213" s="70"/>
      <c r="D213" s="101"/>
      <c r="E213" s="70"/>
      <c r="F213" s="70"/>
      <c r="G213" s="13">
        <v>1400</v>
      </c>
      <c r="H213" s="10"/>
      <c r="I213" s="10">
        <v>3000</v>
      </c>
      <c r="J213" s="19">
        <v>1000</v>
      </c>
      <c r="K213" s="10"/>
      <c r="L213" s="12">
        <v>850</v>
      </c>
      <c r="M213" s="12"/>
      <c r="N213" s="12"/>
      <c r="O213" s="10">
        <v>6250</v>
      </c>
      <c r="P213" s="10"/>
      <c r="Q213" s="10"/>
      <c r="R213" s="10"/>
    </row>
    <row r="214" spans="1:18" ht="15.75" customHeight="1">
      <c r="A214" s="275">
        <v>2</v>
      </c>
      <c r="B214" s="29" t="s">
        <v>687</v>
      </c>
      <c r="C214" s="10"/>
      <c r="D214" s="10"/>
      <c r="E214" s="10"/>
      <c r="F214" s="10"/>
      <c r="G214" s="13">
        <v>1000</v>
      </c>
      <c r="H214" s="10"/>
      <c r="I214" s="10">
        <v>3000</v>
      </c>
      <c r="J214" s="41">
        <v>1000</v>
      </c>
      <c r="K214" s="41"/>
      <c r="L214" s="10">
        <v>850</v>
      </c>
      <c r="M214" s="10"/>
      <c r="N214" s="54"/>
      <c r="O214" s="10">
        <v>5850</v>
      </c>
      <c r="P214" s="24"/>
      <c r="Q214" s="102"/>
      <c r="R214" s="29"/>
    </row>
    <row r="215" spans="1:18" ht="15.75" customHeight="1">
      <c r="A215" s="2">
        <v>3</v>
      </c>
      <c r="B215" s="27" t="s">
        <v>684</v>
      </c>
      <c r="C215" s="21"/>
      <c r="D215" s="21"/>
      <c r="E215" s="22"/>
      <c r="F215" s="22"/>
      <c r="G215" s="46"/>
      <c r="H215" s="24"/>
      <c r="I215" s="24"/>
      <c r="J215" s="25">
        <v>1000</v>
      </c>
      <c r="K215" s="24"/>
      <c r="L215" s="24"/>
      <c r="M215" s="24"/>
      <c r="N215" s="103"/>
      <c r="O215" s="24">
        <v>1000</v>
      </c>
      <c r="P215" s="24"/>
      <c r="Q215" s="102"/>
      <c r="R215" s="29"/>
    </row>
    <row r="216" spans="1:18" ht="15.75" customHeight="1">
      <c r="A216" s="10">
        <v>4</v>
      </c>
      <c r="B216" s="27"/>
      <c r="C216" s="21"/>
      <c r="D216" s="21"/>
      <c r="E216" s="22"/>
      <c r="F216" s="22"/>
      <c r="G216" s="46"/>
      <c r="H216" s="24"/>
      <c r="I216" s="24"/>
      <c r="J216" s="25"/>
      <c r="K216" s="24"/>
      <c r="L216" s="24"/>
      <c r="M216" s="24"/>
      <c r="N216" s="28"/>
      <c r="O216" s="24"/>
      <c r="P216" s="24"/>
      <c r="Q216" s="102"/>
      <c r="R216" s="29"/>
    </row>
    <row r="217" spans="1:18" ht="15.75" customHeight="1">
      <c r="A217" s="29">
        <v>5</v>
      </c>
      <c r="B217" s="210"/>
      <c r="C217" s="280"/>
      <c r="D217" s="280"/>
      <c r="E217" s="211"/>
      <c r="F217" s="211"/>
      <c r="G217" s="226"/>
      <c r="H217" s="225"/>
      <c r="I217" s="225"/>
      <c r="J217" s="287"/>
      <c r="K217" s="225"/>
      <c r="L217" s="225"/>
      <c r="M217" s="225"/>
      <c r="N217" s="288"/>
      <c r="O217" s="225"/>
      <c r="P217" s="225"/>
      <c r="Q217" s="285"/>
      <c r="R217" s="29"/>
    </row>
    <row r="218" spans="1:18" ht="15.75" customHeight="1">
      <c r="A218" s="29">
        <v>6</v>
      </c>
      <c r="B218" s="210"/>
      <c r="C218" s="280"/>
      <c r="D218" s="280"/>
      <c r="E218" s="211"/>
      <c r="F218" s="211"/>
      <c r="G218" s="226"/>
      <c r="H218" s="225"/>
      <c r="I218" s="225"/>
      <c r="J218" s="287"/>
      <c r="K218" s="225"/>
      <c r="L218" s="225"/>
      <c r="M218" s="225"/>
      <c r="N218" s="288"/>
      <c r="O218" s="225"/>
      <c r="P218" s="225"/>
      <c r="Q218" s="285"/>
      <c r="R218" s="29"/>
    </row>
    <row r="219" spans="1:18" ht="15.75" customHeight="1">
      <c r="A219" s="29"/>
      <c r="B219" s="289"/>
      <c r="C219" s="141"/>
      <c r="D219" s="141"/>
      <c r="E219" s="141"/>
      <c r="F219" s="141"/>
      <c r="G219" s="183">
        <f>SUM(G212:G216)</f>
        <v>2400</v>
      </c>
      <c r="H219" s="141"/>
      <c r="I219" s="141"/>
      <c r="J219" s="184">
        <f>SUM(J212:J216)</f>
        <v>3000</v>
      </c>
      <c r="K219" s="213"/>
      <c r="L219" s="141">
        <f>SUM(L212:L216)</f>
        <v>1700</v>
      </c>
      <c r="M219" s="141"/>
      <c r="N219" s="141"/>
      <c r="O219" s="141">
        <f>SUM(O211:O216)</f>
        <v>13100</v>
      </c>
      <c r="P219" s="141"/>
      <c r="Q219" s="142">
        <v>15200</v>
      </c>
      <c r="R219" s="29"/>
    </row>
    <row r="220" spans="1:18" ht="15.75" customHeight="1">
      <c r="A220" s="29"/>
      <c r="B220" s="289"/>
      <c r="C220" s="141"/>
      <c r="D220" s="141"/>
      <c r="E220" s="141"/>
      <c r="F220" s="141"/>
      <c r="G220" s="183"/>
      <c r="H220" s="141"/>
      <c r="I220" s="141"/>
      <c r="J220" s="184"/>
      <c r="K220" s="213"/>
      <c r="L220" s="141"/>
      <c r="M220" s="141"/>
      <c r="N220" s="141"/>
      <c r="O220" s="141"/>
      <c r="P220" s="141"/>
      <c r="Q220" s="142"/>
      <c r="R220" s="29"/>
    </row>
    <row r="221" spans="1:18" ht="15.75" customHeight="1">
      <c r="A221" s="29"/>
      <c r="B221" s="111"/>
      <c r="C221" s="29"/>
      <c r="D221" s="29"/>
      <c r="E221" s="74"/>
      <c r="F221" s="29"/>
      <c r="G221" s="74" t="s">
        <v>711</v>
      </c>
      <c r="H221" s="29"/>
      <c r="I221" s="29"/>
      <c r="J221" s="68"/>
      <c r="K221" s="78"/>
      <c r="L221" s="10"/>
      <c r="M221" s="30"/>
      <c r="N221" s="29"/>
      <c r="O221" s="29"/>
      <c r="P221" s="29"/>
      <c r="Q221" s="29"/>
      <c r="R221" s="29"/>
    </row>
    <row r="222" spans="1:18" ht="15.75" customHeight="1">
      <c r="A222" s="29"/>
      <c r="B222" s="3" t="s">
        <v>2</v>
      </c>
      <c r="C222" s="3" t="s">
        <v>3</v>
      </c>
      <c r="D222" s="3" t="s">
        <v>4</v>
      </c>
      <c r="E222" s="3" t="s">
        <v>108</v>
      </c>
      <c r="F222" s="4" t="s">
        <v>109</v>
      </c>
      <c r="G222" s="5" t="s">
        <v>5</v>
      </c>
      <c r="H222" s="6" t="s">
        <v>6</v>
      </c>
      <c r="I222" s="3" t="s">
        <v>7</v>
      </c>
      <c r="J222" s="3" t="s">
        <v>8</v>
      </c>
      <c r="K222" s="3" t="s">
        <v>8</v>
      </c>
      <c r="L222" s="3" t="s">
        <v>9</v>
      </c>
      <c r="M222" s="3" t="s">
        <v>10</v>
      </c>
      <c r="N222" s="3"/>
      <c r="O222" s="7" t="s">
        <v>11</v>
      </c>
      <c r="P222" s="8" t="s">
        <v>12</v>
      </c>
      <c r="Q222" s="9" t="s">
        <v>13</v>
      </c>
      <c r="R222" s="29"/>
    </row>
    <row r="223" spans="1:18" ht="15.75" customHeight="1">
      <c r="A223" s="29"/>
      <c r="B223" s="12">
        <v>15200</v>
      </c>
      <c r="C223" s="10"/>
      <c r="D223" s="10"/>
      <c r="E223" s="10"/>
      <c r="F223" s="10"/>
      <c r="G223" s="10"/>
      <c r="H223" s="10"/>
      <c r="I223" s="10"/>
      <c r="J223" s="14"/>
      <c r="K223" s="10"/>
      <c r="L223" s="10" t="s">
        <v>33</v>
      </c>
      <c r="M223" s="10"/>
      <c r="N223" s="10"/>
      <c r="O223" s="10"/>
      <c r="P223" s="10"/>
      <c r="Q223" s="15"/>
      <c r="R223" s="29"/>
    </row>
    <row r="224" spans="1:18" ht="15.75" customHeight="1">
      <c r="A224" s="29"/>
      <c r="B224" s="314" t="s">
        <v>20</v>
      </c>
      <c r="C224" s="315"/>
      <c r="D224" s="315"/>
      <c r="E224" s="315"/>
      <c r="F224" s="316"/>
      <c r="G224" s="29"/>
      <c r="H224" s="29"/>
      <c r="I224" s="29"/>
      <c r="J224" s="68" t="s">
        <v>15</v>
      </c>
      <c r="K224" s="29"/>
      <c r="L224" s="29"/>
      <c r="M224" s="29"/>
      <c r="N224" s="29"/>
      <c r="O224" s="29"/>
      <c r="P224" s="29"/>
      <c r="Q224" s="63"/>
      <c r="R224" s="29"/>
    </row>
    <row r="225" spans="1:32" ht="15.75" customHeight="1">
      <c r="A225" s="31">
        <v>1</v>
      </c>
      <c r="B225" s="29" t="s">
        <v>697</v>
      </c>
      <c r="C225" s="29"/>
      <c r="D225" s="29"/>
      <c r="E225" s="29"/>
      <c r="F225" s="29"/>
      <c r="G225" s="77">
        <v>1400</v>
      </c>
      <c r="H225" s="29"/>
      <c r="I225" s="29">
        <v>3000</v>
      </c>
      <c r="J225" s="68">
        <v>1000</v>
      </c>
      <c r="K225" s="29"/>
      <c r="L225" s="29">
        <v>850</v>
      </c>
      <c r="M225" s="29"/>
      <c r="N225" s="29"/>
      <c r="O225" s="29">
        <v>6250</v>
      </c>
      <c r="P225" s="29">
        <v>1200</v>
      </c>
      <c r="Q225" s="63" t="s">
        <v>712</v>
      </c>
      <c r="R225" s="29"/>
    </row>
    <row r="226" spans="1:32" ht="15.75" customHeight="1">
      <c r="A226" s="275">
        <v>2</v>
      </c>
      <c r="B226" s="29" t="s">
        <v>687</v>
      </c>
      <c r="C226" s="29"/>
      <c r="D226" s="29"/>
      <c r="E226" s="29"/>
      <c r="F226" s="29"/>
      <c r="G226" s="77">
        <v>1000</v>
      </c>
      <c r="H226" s="29"/>
      <c r="I226" s="29">
        <v>3000</v>
      </c>
      <c r="J226" s="68">
        <v>1000</v>
      </c>
      <c r="K226" s="29"/>
      <c r="L226" s="29">
        <v>850</v>
      </c>
      <c r="M226" s="29"/>
      <c r="N226" s="29"/>
      <c r="O226" s="29">
        <v>5850</v>
      </c>
      <c r="P226" s="29"/>
      <c r="Q226" s="63"/>
      <c r="R226" s="29"/>
    </row>
    <row r="227" spans="1:32" ht="15.75" customHeight="1">
      <c r="A227" s="2">
        <v>3</v>
      </c>
      <c r="B227" s="29" t="s">
        <v>691</v>
      </c>
      <c r="C227" s="29"/>
      <c r="D227" s="29"/>
      <c r="E227" s="29"/>
      <c r="F227" s="29"/>
      <c r="G227" s="77"/>
      <c r="H227" s="29"/>
      <c r="I227" s="29"/>
      <c r="J227" s="68">
        <v>1000</v>
      </c>
      <c r="K227" s="29"/>
      <c r="L227" s="29"/>
      <c r="M227" s="29"/>
      <c r="N227" s="29"/>
      <c r="O227" s="29">
        <v>1000</v>
      </c>
      <c r="P227" s="29"/>
      <c r="Q227" s="63"/>
      <c r="R227" s="10"/>
    </row>
    <row r="228" spans="1:32" ht="15.75" customHeight="1">
      <c r="A228" s="10">
        <v>4</v>
      </c>
      <c r="B228" s="29" t="s">
        <v>684</v>
      </c>
      <c r="C228" s="29"/>
      <c r="D228" s="29"/>
      <c r="E228" s="29"/>
      <c r="F228" s="29"/>
      <c r="G228" s="77"/>
      <c r="H228" s="29"/>
      <c r="I228" s="29"/>
      <c r="J228" s="68">
        <v>1000</v>
      </c>
      <c r="K228" s="29"/>
      <c r="L228" s="29"/>
      <c r="M228" s="29"/>
      <c r="N228" s="29"/>
      <c r="O228" s="29">
        <v>1000</v>
      </c>
      <c r="P228" s="29"/>
      <c r="Q228" s="63"/>
      <c r="R228" s="10"/>
    </row>
    <row r="229" spans="1:32" ht="15.75" customHeight="1">
      <c r="A229" s="29">
        <v>5</v>
      </c>
      <c r="B229" s="29"/>
      <c r="C229" s="29"/>
      <c r="D229" s="29"/>
      <c r="E229" s="29"/>
      <c r="F229" s="29"/>
      <c r="G229" s="77"/>
      <c r="H229" s="29"/>
      <c r="I229" s="29"/>
      <c r="J229" s="68"/>
      <c r="K229" s="29"/>
      <c r="L229" s="29"/>
      <c r="M229" s="29"/>
      <c r="N229" s="29"/>
      <c r="O229" s="29"/>
      <c r="P229" s="29"/>
      <c r="Q229" s="63"/>
      <c r="R229" s="10"/>
    </row>
    <row r="230" spans="1:32" ht="15.75" customHeight="1">
      <c r="A230" s="10">
        <v>6</v>
      </c>
      <c r="B230" s="29"/>
      <c r="C230" s="29"/>
      <c r="D230" s="29"/>
      <c r="E230" s="29"/>
      <c r="F230" s="29"/>
      <c r="G230" s="77"/>
      <c r="H230" s="29"/>
      <c r="I230" s="29"/>
      <c r="J230" s="68"/>
      <c r="K230" s="29"/>
      <c r="L230" s="29"/>
      <c r="M230" s="29"/>
      <c r="N230" s="29"/>
      <c r="O230" s="29"/>
      <c r="P230" s="29"/>
      <c r="Q230" s="63"/>
      <c r="R230" s="29"/>
    </row>
    <row r="231" spans="1:32" ht="15.75" customHeight="1">
      <c r="A231" s="10">
        <v>7</v>
      </c>
      <c r="B231" s="29"/>
      <c r="C231" s="29"/>
      <c r="D231" s="29"/>
      <c r="E231" s="29"/>
      <c r="F231" s="29"/>
      <c r="G231" s="77"/>
      <c r="H231" s="29"/>
      <c r="I231" s="29"/>
      <c r="J231" s="68"/>
      <c r="K231" s="29"/>
      <c r="L231" s="29"/>
      <c r="M231" s="29"/>
      <c r="N231" s="29"/>
      <c r="O231" s="29"/>
      <c r="P231" s="29"/>
      <c r="Q231" s="63"/>
      <c r="R231" s="29"/>
    </row>
    <row r="232" spans="1:32" ht="15.75" customHeight="1">
      <c r="A232" s="29"/>
      <c r="B232" s="29"/>
      <c r="C232" s="29"/>
      <c r="D232" s="29"/>
      <c r="E232" s="29"/>
      <c r="F232" s="66"/>
      <c r="G232" s="77"/>
      <c r="H232" s="29"/>
      <c r="I232" s="29"/>
      <c r="J232" s="68"/>
      <c r="K232" s="29"/>
      <c r="L232" s="29"/>
      <c r="M232" s="29"/>
      <c r="N232" s="29"/>
      <c r="O232" s="29"/>
      <c r="P232" s="29"/>
      <c r="Q232" s="63"/>
      <c r="R232" s="29"/>
    </row>
    <row r="233" spans="1:32" ht="15.75" customHeight="1">
      <c r="A233" s="29"/>
      <c r="B233" s="33"/>
      <c r="C233" s="33">
        <f>SUM(C225:C232)</f>
        <v>0</v>
      </c>
      <c r="D233" s="33"/>
      <c r="E233" s="33"/>
      <c r="F233" s="34"/>
      <c r="G233" s="49">
        <v>2400</v>
      </c>
      <c r="H233" s="33"/>
      <c r="I233" s="33">
        <f t="shared" ref="I233:J233" si="25">SUM(I225:I232)</f>
        <v>6000</v>
      </c>
      <c r="J233" s="35">
        <f t="shared" si="25"/>
        <v>4000</v>
      </c>
      <c r="K233" s="33"/>
      <c r="L233" s="33">
        <f>SUM(L225:L232)</f>
        <v>1700</v>
      </c>
      <c r="M233" s="33"/>
      <c r="N233" s="33"/>
      <c r="O233" s="33">
        <f>SUM(O225:O232)</f>
        <v>14100</v>
      </c>
      <c r="P233" s="33">
        <v>1200</v>
      </c>
      <c r="Q233" s="51">
        <v>28100</v>
      </c>
      <c r="R233" s="29"/>
    </row>
    <row r="234" spans="1:32" ht="15.75" customHeight="1">
      <c r="A234" s="29"/>
      <c r="B234" s="273"/>
      <c r="C234" s="273"/>
      <c r="D234" s="273"/>
      <c r="E234" s="273"/>
      <c r="F234" s="273"/>
      <c r="G234" s="273" t="s">
        <v>713</v>
      </c>
      <c r="H234" s="273"/>
      <c r="I234" s="273"/>
      <c r="J234" s="273"/>
      <c r="K234" s="273"/>
      <c r="L234" s="273"/>
      <c r="M234" s="273"/>
      <c r="N234" s="273"/>
      <c r="O234" s="274"/>
      <c r="P234" s="232"/>
      <c r="Q234" s="233"/>
      <c r="R234" s="233"/>
      <c r="S234" s="233"/>
    </row>
    <row r="235" spans="1:32" ht="15.75" customHeight="1">
      <c r="A235" s="29"/>
      <c r="B235" s="3" t="s">
        <v>2</v>
      </c>
      <c r="C235" s="3" t="s">
        <v>3</v>
      </c>
      <c r="D235" s="3" t="s">
        <v>4</v>
      </c>
      <c r="E235" s="3" t="s">
        <v>108</v>
      </c>
      <c r="F235" s="4" t="s">
        <v>109</v>
      </c>
      <c r="G235" s="5" t="s">
        <v>5</v>
      </c>
      <c r="H235" s="6" t="s">
        <v>6</v>
      </c>
      <c r="I235" s="3" t="s">
        <v>7</v>
      </c>
      <c r="J235" s="3" t="s">
        <v>8</v>
      </c>
      <c r="K235" s="3" t="s">
        <v>8</v>
      </c>
      <c r="L235" s="3" t="s">
        <v>9</v>
      </c>
      <c r="M235" s="3" t="s">
        <v>10</v>
      </c>
      <c r="N235" s="3"/>
      <c r="O235" s="7" t="s">
        <v>11</v>
      </c>
      <c r="P235" s="8" t="s">
        <v>12</v>
      </c>
      <c r="Q235" s="9" t="s">
        <v>13</v>
      </c>
    </row>
    <row r="236" spans="1:32" ht="15.75" customHeight="1">
      <c r="A236" s="29"/>
      <c r="B236" s="12">
        <v>28100</v>
      </c>
      <c r="C236" s="10"/>
      <c r="D236" s="10"/>
      <c r="E236" s="10"/>
      <c r="F236" s="10"/>
      <c r="G236" s="13"/>
      <c r="H236" s="10"/>
      <c r="I236" s="10"/>
      <c r="J236" s="14" t="s">
        <v>15</v>
      </c>
      <c r="K236" s="52"/>
      <c r="L236" s="10" t="s">
        <v>33</v>
      </c>
      <c r="M236" s="10"/>
      <c r="N236" s="10"/>
      <c r="O236" s="10"/>
      <c r="P236" s="10"/>
      <c r="Q236" s="62"/>
      <c r="R236" s="10"/>
    </row>
    <row r="237" spans="1:32" ht="15.75" customHeight="1">
      <c r="A237" s="29"/>
      <c r="B237" s="314" t="s">
        <v>20</v>
      </c>
      <c r="C237" s="315"/>
      <c r="D237" s="315"/>
      <c r="E237" s="315"/>
      <c r="F237" s="316"/>
      <c r="G237" s="13"/>
      <c r="H237" s="10"/>
      <c r="I237" s="10"/>
      <c r="J237" s="53"/>
      <c r="K237" s="10"/>
      <c r="L237" s="12"/>
      <c r="M237" s="12"/>
      <c r="N237" s="12"/>
      <c r="O237" s="10"/>
      <c r="P237" s="10">
        <v>27000</v>
      </c>
      <c r="Q237" s="10" t="s">
        <v>714</v>
      </c>
      <c r="R237" s="29"/>
    </row>
    <row r="238" spans="1:32" ht="15.75" customHeight="1">
      <c r="A238" s="31">
        <v>1</v>
      </c>
      <c r="B238" s="10" t="s">
        <v>697</v>
      </c>
      <c r="C238" s="21"/>
      <c r="D238" s="21"/>
      <c r="E238" s="22"/>
      <c r="F238" s="22"/>
      <c r="G238" s="46">
        <v>400</v>
      </c>
      <c r="H238" s="24"/>
      <c r="I238" s="24"/>
      <c r="J238" s="25">
        <v>1000</v>
      </c>
      <c r="K238" s="24"/>
      <c r="L238" s="24">
        <v>850</v>
      </c>
      <c r="M238" s="24"/>
      <c r="N238" s="28" t="s">
        <v>715</v>
      </c>
      <c r="O238" s="24">
        <v>2200</v>
      </c>
      <c r="P238" s="10">
        <v>25000</v>
      </c>
      <c r="Q238" s="10" t="s">
        <v>76</v>
      </c>
      <c r="R238" s="29"/>
    </row>
    <row r="239" spans="1:32" ht="15.75" customHeight="1">
      <c r="A239" s="275">
        <v>2</v>
      </c>
      <c r="B239" s="10" t="s">
        <v>623</v>
      </c>
      <c r="C239" s="10">
        <v>1000</v>
      </c>
      <c r="D239" s="10"/>
      <c r="E239" s="10"/>
      <c r="F239" s="10"/>
      <c r="G239" s="13">
        <v>600</v>
      </c>
      <c r="H239" s="10"/>
      <c r="I239" s="10">
        <v>3000</v>
      </c>
      <c r="J239" s="41">
        <v>1000</v>
      </c>
      <c r="K239" s="10"/>
      <c r="L239" s="10"/>
      <c r="M239" s="10"/>
      <c r="N239" s="54"/>
      <c r="O239" s="10">
        <v>5600</v>
      </c>
      <c r="P239" s="16"/>
      <c r="Q239" s="16"/>
      <c r="R239" s="29"/>
      <c r="T239" s="233"/>
      <c r="U239" s="233"/>
      <c r="V239" s="233"/>
      <c r="W239" s="233"/>
      <c r="X239" s="233"/>
      <c r="Y239" s="233"/>
      <c r="Z239" s="233"/>
      <c r="AA239" s="233"/>
      <c r="AB239" s="233"/>
      <c r="AC239" s="233"/>
      <c r="AD239" s="234"/>
      <c r="AE239" s="10"/>
      <c r="AF239" s="10"/>
    </row>
    <row r="240" spans="1:32" ht="15.75" customHeight="1">
      <c r="A240" s="2">
        <v>3</v>
      </c>
      <c r="B240" s="10" t="s">
        <v>549</v>
      </c>
      <c r="C240" s="10">
        <v>1000</v>
      </c>
      <c r="D240" s="10"/>
      <c r="E240" s="10"/>
      <c r="F240" s="10"/>
      <c r="G240" s="13"/>
      <c r="H240" s="10"/>
      <c r="I240" s="10">
        <v>3000</v>
      </c>
      <c r="J240" s="41"/>
      <c r="K240" s="10"/>
      <c r="L240" s="29"/>
      <c r="M240" s="29"/>
      <c r="N240" s="30"/>
      <c r="O240" s="10">
        <v>4000</v>
      </c>
      <c r="P240" s="10"/>
      <c r="Q240" s="10"/>
      <c r="R240" s="29"/>
    </row>
    <row r="241" spans="1:18" ht="15.75" customHeight="1">
      <c r="A241" s="10">
        <v>4</v>
      </c>
      <c r="B241" s="29" t="s">
        <v>716</v>
      </c>
      <c r="C241" s="29">
        <v>1000</v>
      </c>
      <c r="D241" s="29"/>
      <c r="E241" s="29"/>
      <c r="F241" s="29"/>
      <c r="G241" s="66">
        <v>650</v>
      </c>
      <c r="H241" s="29"/>
      <c r="I241" s="29"/>
      <c r="J241" s="68"/>
      <c r="K241" s="29"/>
      <c r="L241" s="29"/>
      <c r="M241" s="29"/>
      <c r="N241" s="30"/>
      <c r="O241" s="29">
        <v>1650</v>
      </c>
      <c r="P241" s="29"/>
      <c r="Q241" s="10"/>
      <c r="R241" s="29"/>
    </row>
    <row r="242" spans="1:18" ht="15.75" customHeight="1">
      <c r="A242" s="10">
        <v>5</v>
      </c>
      <c r="B242" s="29" t="s">
        <v>687</v>
      </c>
      <c r="C242" s="29"/>
      <c r="D242" s="29"/>
      <c r="E242" s="29"/>
      <c r="F242" s="29"/>
      <c r="G242" s="66"/>
      <c r="H242" s="29"/>
      <c r="I242" s="29"/>
      <c r="J242" s="68">
        <v>1000</v>
      </c>
      <c r="K242" s="29"/>
      <c r="L242" s="29">
        <v>850</v>
      </c>
      <c r="M242" s="29"/>
      <c r="N242" s="30"/>
      <c r="O242" s="29">
        <v>1850</v>
      </c>
      <c r="P242" s="29"/>
      <c r="Q242" s="10"/>
      <c r="R242" s="29"/>
    </row>
    <row r="243" spans="1:18" ht="15.75" customHeight="1">
      <c r="A243" s="10">
        <v>6</v>
      </c>
      <c r="B243" s="29" t="s">
        <v>18</v>
      </c>
      <c r="C243" s="29">
        <v>1000</v>
      </c>
      <c r="D243" s="29"/>
      <c r="E243" s="29"/>
      <c r="F243" s="29"/>
      <c r="G243" s="66">
        <v>400</v>
      </c>
      <c r="H243" s="29"/>
      <c r="I243" s="29"/>
      <c r="J243" s="68">
        <v>650</v>
      </c>
      <c r="K243" s="29"/>
      <c r="L243" s="29">
        <v>850</v>
      </c>
      <c r="M243" s="29"/>
      <c r="N243" s="30"/>
      <c r="O243" s="29">
        <v>2900</v>
      </c>
      <c r="P243" s="29"/>
      <c r="Q243" s="10"/>
      <c r="R243" s="10"/>
    </row>
    <row r="244" spans="1:18" ht="15.75" customHeight="1">
      <c r="A244" s="10">
        <v>7</v>
      </c>
      <c r="B244" s="29" t="s">
        <v>717</v>
      </c>
      <c r="C244" s="29">
        <v>2000</v>
      </c>
      <c r="D244" s="29"/>
      <c r="E244" s="29"/>
      <c r="F244" s="29"/>
      <c r="G244" s="66"/>
      <c r="H244" s="29"/>
      <c r="I244" s="29">
        <v>3000</v>
      </c>
      <c r="J244" s="68"/>
      <c r="K244" s="29"/>
      <c r="L244" s="29"/>
      <c r="M244" s="29"/>
      <c r="N244" s="30"/>
      <c r="O244" s="29">
        <v>5000</v>
      </c>
      <c r="P244" s="29"/>
      <c r="Q244" s="29"/>
      <c r="R244" s="10"/>
    </row>
    <row r="245" spans="1:18" ht="15.75" customHeight="1">
      <c r="A245" s="29">
        <v>8</v>
      </c>
      <c r="B245" s="29" t="s">
        <v>718</v>
      </c>
      <c r="C245" s="29"/>
      <c r="D245" s="29"/>
      <c r="E245" s="29"/>
      <c r="F245" s="29"/>
      <c r="G245" s="66"/>
      <c r="H245" s="29"/>
      <c r="I245" s="29"/>
      <c r="J245" s="68">
        <v>650</v>
      </c>
      <c r="K245" s="29"/>
      <c r="L245" s="29"/>
      <c r="M245" s="29"/>
      <c r="N245" s="30"/>
      <c r="O245" s="29">
        <v>650</v>
      </c>
      <c r="P245" s="29"/>
      <c r="Q245" s="29"/>
      <c r="R245" s="10"/>
    </row>
    <row r="246" spans="1:18" ht="15.75" customHeight="1">
      <c r="A246" s="29">
        <v>9</v>
      </c>
      <c r="B246" s="29" t="s">
        <v>684</v>
      </c>
      <c r="C246" s="29"/>
      <c r="D246" s="29"/>
      <c r="E246" s="29"/>
      <c r="F246" s="29"/>
      <c r="G246" s="66"/>
      <c r="H246" s="29"/>
      <c r="I246" s="29"/>
      <c r="J246" s="68">
        <v>1000</v>
      </c>
      <c r="K246" s="29"/>
      <c r="L246" s="29"/>
      <c r="M246" s="29"/>
      <c r="N246" s="30"/>
      <c r="O246" s="29">
        <v>1000</v>
      </c>
      <c r="P246" s="29"/>
      <c r="Q246" s="29"/>
      <c r="R246" s="10"/>
    </row>
    <row r="247" spans="1:18" ht="15.75" customHeight="1">
      <c r="A247" s="29"/>
      <c r="B247" s="29"/>
      <c r="C247" s="29"/>
      <c r="D247" s="29"/>
      <c r="E247" s="29"/>
      <c r="F247" s="29"/>
      <c r="G247" s="66"/>
      <c r="H247" s="29"/>
      <c r="I247" s="29"/>
      <c r="J247" s="68"/>
      <c r="K247" s="79"/>
      <c r="L247" s="29"/>
      <c r="M247" s="29"/>
      <c r="N247" s="30" t="s">
        <v>719</v>
      </c>
      <c r="O247" s="29">
        <v>1500</v>
      </c>
      <c r="P247" s="10" t="s">
        <v>260</v>
      </c>
      <c r="Q247" s="29"/>
      <c r="R247" s="10"/>
    </row>
    <row r="248" spans="1:18" ht="15.75" customHeight="1">
      <c r="A248" s="29"/>
      <c r="B248" s="33"/>
      <c r="C248" s="33">
        <f t="shared" ref="C248:E248" si="26">SUM(C238:C247)</f>
        <v>6000</v>
      </c>
      <c r="D248" s="33">
        <f t="shared" si="26"/>
        <v>0</v>
      </c>
      <c r="E248" s="33">
        <f t="shared" si="26"/>
        <v>0</v>
      </c>
      <c r="F248" s="33"/>
      <c r="G248" s="34">
        <f>SUM(G238:G247)</f>
        <v>2050</v>
      </c>
      <c r="H248" s="33"/>
      <c r="I248" s="33">
        <f t="shared" ref="I248:J248" si="27">SUM(I238:I247)</f>
        <v>9000</v>
      </c>
      <c r="J248" s="35">
        <f t="shared" si="27"/>
        <v>5300</v>
      </c>
      <c r="K248" s="36"/>
      <c r="L248" s="33">
        <f t="shared" ref="L248:M248" si="28">SUM(L238:L247)</f>
        <v>2550</v>
      </c>
      <c r="M248" s="33">
        <f t="shared" si="28"/>
        <v>0</v>
      </c>
      <c r="N248" s="33"/>
      <c r="O248" s="33">
        <f>SUM(O237:O247)</f>
        <v>26350</v>
      </c>
      <c r="P248" s="38">
        <v>52000</v>
      </c>
      <c r="Q248" s="39">
        <v>2450</v>
      </c>
      <c r="R248" s="29"/>
    </row>
    <row r="249" spans="1:18" ht="15.75" customHeight="1">
      <c r="A249" s="29"/>
      <c r="B249" s="273"/>
      <c r="C249" s="273"/>
      <c r="D249" s="273"/>
      <c r="E249" s="273"/>
      <c r="F249" s="273"/>
      <c r="G249" s="273" t="s">
        <v>720</v>
      </c>
      <c r="H249" s="273"/>
      <c r="I249" s="273"/>
      <c r="J249" s="273"/>
      <c r="K249" s="273"/>
      <c r="L249" s="273"/>
      <c r="M249" s="273"/>
      <c r="N249" s="273"/>
      <c r="O249" s="274"/>
      <c r="P249" s="10"/>
      <c r="Q249" s="10"/>
      <c r="R249" s="29"/>
    </row>
    <row r="250" spans="1:18" ht="15.75" customHeight="1">
      <c r="A250" s="29"/>
      <c r="B250" s="3" t="s">
        <v>2</v>
      </c>
      <c r="C250" s="3" t="s">
        <v>3</v>
      </c>
      <c r="D250" s="3" t="s">
        <v>4</v>
      </c>
      <c r="E250" s="3" t="s">
        <v>108</v>
      </c>
      <c r="F250" s="4" t="s">
        <v>109</v>
      </c>
      <c r="G250" s="5" t="s">
        <v>5</v>
      </c>
      <c r="H250" s="6" t="s">
        <v>6</v>
      </c>
      <c r="I250" s="3" t="s">
        <v>7</v>
      </c>
      <c r="J250" s="3" t="s">
        <v>8</v>
      </c>
      <c r="K250" s="3" t="s">
        <v>8</v>
      </c>
      <c r="L250" s="3" t="s">
        <v>9</v>
      </c>
      <c r="M250" s="3" t="s">
        <v>10</v>
      </c>
      <c r="N250" s="3"/>
      <c r="O250" s="7" t="s">
        <v>11</v>
      </c>
      <c r="P250" s="8" t="s">
        <v>12</v>
      </c>
      <c r="Q250" s="9" t="s">
        <v>13</v>
      </c>
      <c r="R250" s="10"/>
    </row>
    <row r="251" spans="1:18" ht="15.75" customHeight="1">
      <c r="A251" s="29"/>
      <c r="B251" s="12">
        <v>2450</v>
      </c>
      <c r="C251" s="10"/>
      <c r="D251" s="10"/>
      <c r="E251" s="10"/>
      <c r="F251" s="10"/>
      <c r="G251" s="13"/>
      <c r="H251" s="10"/>
      <c r="I251" s="10"/>
      <c r="J251" s="14" t="s">
        <v>15</v>
      </c>
      <c r="K251" s="52"/>
      <c r="L251" s="10" t="s">
        <v>33</v>
      </c>
      <c r="M251" s="10"/>
      <c r="N251" s="10"/>
      <c r="O251" s="10"/>
      <c r="P251" s="10"/>
      <c r="Q251" s="62"/>
      <c r="R251" s="29"/>
    </row>
    <row r="252" spans="1:18" ht="15.75" customHeight="1">
      <c r="A252" s="29"/>
      <c r="B252" s="314" t="s">
        <v>20</v>
      </c>
      <c r="C252" s="315"/>
      <c r="D252" s="315"/>
      <c r="E252" s="315"/>
      <c r="F252" s="316"/>
      <c r="G252" s="13"/>
      <c r="H252" s="10"/>
      <c r="I252" s="10"/>
      <c r="J252" s="53"/>
      <c r="K252" s="10"/>
      <c r="L252" s="12"/>
      <c r="M252" s="12"/>
      <c r="N252" s="12"/>
      <c r="O252" s="10"/>
      <c r="P252" s="10"/>
      <c r="Q252" s="10"/>
      <c r="R252" s="29"/>
    </row>
    <row r="253" spans="1:18" ht="15.75" customHeight="1">
      <c r="A253" s="31">
        <v>1</v>
      </c>
      <c r="B253" s="10" t="s">
        <v>697</v>
      </c>
      <c r="C253" s="21"/>
      <c r="D253" s="21"/>
      <c r="E253" s="22"/>
      <c r="F253" s="22"/>
      <c r="G253" s="46">
        <v>400</v>
      </c>
      <c r="H253" s="24"/>
      <c r="I253" s="24"/>
      <c r="J253" s="25">
        <v>1000</v>
      </c>
      <c r="K253" s="24"/>
      <c r="L253" s="24">
        <v>850</v>
      </c>
      <c r="M253" s="24"/>
      <c r="N253" s="28" t="s">
        <v>721</v>
      </c>
      <c r="O253" s="24">
        <v>2300</v>
      </c>
      <c r="P253" s="10"/>
      <c r="Q253" s="10"/>
      <c r="R253" s="29"/>
    </row>
    <row r="254" spans="1:18" ht="15.75" customHeight="1">
      <c r="A254" s="275">
        <v>2</v>
      </c>
      <c r="B254" s="10" t="s">
        <v>687</v>
      </c>
      <c r="C254" s="10"/>
      <c r="D254" s="10"/>
      <c r="E254" s="10"/>
      <c r="F254" s="10"/>
      <c r="G254" s="13">
        <v>1000</v>
      </c>
      <c r="H254" s="10"/>
      <c r="I254" s="10">
        <v>3000</v>
      </c>
      <c r="J254" s="68">
        <v>1000</v>
      </c>
      <c r="K254" s="29"/>
      <c r="L254" s="29">
        <v>850</v>
      </c>
      <c r="M254" s="10"/>
      <c r="N254" s="54"/>
      <c r="O254" s="10">
        <v>5850</v>
      </c>
      <c r="P254" s="16"/>
      <c r="Q254" s="16"/>
      <c r="R254" s="29"/>
    </row>
    <row r="255" spans="1:18" ht="15.75" customHeight="1">
      <c r="A255" s="2">
        <v>3</v>
      </c>
      <c r="B255" s="10" t="s">
        <v>722</v>
      </c>
      <c r="C255" s="21"/>
      <c r="D255" s="21"/>
      <c r="E255" s="22"/>
      <c r="F255" s="22"/>
      <c r="G255" s="46">
        <v>2000</v>
      </c>
      <c r="H255" s="24"/>
      <c r="I255" s="24">
        <v>3000</v>
      </c>
      <c r="J255" s="25"/>
      <c r="K255" s="24"/>
      <c r="L255" s="24"/>
      <c r="M255" s="29"/>
      <c r="N255" s="30"/>
      <c r="O255" s="29">
        <v>5000</v>
      </c>
      <c r="P255" s="10"/>
      <c r="Q255" s="10"/>
      <c r="R255" s="29"/>
    </row>
    <row r="256" spans="1:18" ht="15.75" customHeight="1">
      <c r="A256" s="10">
        <v>4</v>
      </c>
      <c r="B256" s="29" t="s">
        <v>18</v>
      </c>
      <c r="C256" s="29"/>
      <c r="D256" s="29"/>
      <c r="E256" s="29"/>
      <c r="F256" s="29"/>
      <c r="G256" s="77">
        <v>400</v>
      </c>
      <c r="H256" s="29"/>
      <c r="I256" s="29"/>
      <c r="J256" s="68">
        <v>650</v>
      </c>
      <c r="K256" s="29"/>
      <c r="L256" s="29">
        <v>850</v>
      </c>
      <c r="M256" s="29"/>
      <c r="N256" s="30"/>
      <c r="O256" s="29">
        <v>1900</v>
      </c>
      <c r="P256" s="29"/>
      <c r="Q256" s="10"/>
      <c r="R256" s="29"/>
    </row>
    <row r="257" spans="1:18" ht="15.75" customHeight="1">
      <c r="A257" s="10">
        <v>5</v>
      </c>
      <c r="B257" s="29" t="s">
        <v>623</v>
      </c>
      <c r="C257" s="29"/>
      <c r="D257" s="29"/>
      <c r="E257" s="29"/>
      <c r="F257" s="29"/>
      <c r="G257" s="46"/>
      <c r="H257" s="29"/>
      <c r="I257" s="29"/>
      <c r="J257" s="68">
        <v>1000</v>
      </c>
      <c r="K257" s="29"/>
      <c r="L257" s="29">
        <v>850</v>
      </c>
      <c r="M257" s="29"/>
      <c r="N257" s="29"/>
      <c r="O257" s="29">
        <v>1850</v>
      </c>
      <c r="P257" s="29"/>
      <c r="Q257" s="10"/>
      <c r="R257" s="10"/>
    </row>
    <row r="258" spans="1:18" ht="15.75" customHeight="1">
      <c r="A258" s="10">
        <v>6</v>
      </c>
      <c r="B258" s="29" t="s">
        <v>717</v>
      </c>
      <c r="C258" s="29"/>
      <c r="D258" s="29"/>
      <c r="E258" s="29"/>
      <c r="F258" s="29"/>
      <c r="G258" s="77">
        <v>1400</v>
      </c>
      <c r="H258" s="29"/>
      <c r="I258" s="29">
        <v>3000</v>
      </c>
      <c r="J258" s="68">
        <v>1000</v>
      </c>
      <c r="K258" s="29"/>
      <c r="L258" s="29">
        <v>850</v>
      </c>
      <c r="M258" s="29"/>
      <c r="N258" s="30"/>
      <c r="O258" s="29">
        <v>6250</v>
      </c>
      <c r="P258" s="29"/>
      <c r="Q258" s="10"/>
      <c r="R258" s="10"/>
    </row>
    <row r="259" spans="1:18" ht="15.75" customHeight="1">
      <c r="A259" s="10">
        <v>7</v>
      </c>
      <c r="B259" s="29" t="s">
        <v>691</v>
      </c>
      <c r="C259" s="29"/>
      <c r="D259" s="29"/>
      <c r="E259" s="29"/>
      <c r="F259" s="29"/>
      <c r="G259" s="77"/>
      <c r="H259" s="29"/>
      <c r="I259" s="29"/>
      <c r="J259" s="68">
        <v>1000</v>
      </c>
      <c r="K259" s="79"/>
      <c r="L259" s="29"/>
      <c r="M259" s="29"/>
      <c r="N259" s="30"/>
      <c r="O259" s="29">
        <v>1000</v>
      </c>
      <c r="P259" s="29"/>
      <c r="Q259" s="10"/>
      <c r="R259" s="10"/>
    </row>
    <row r="260" spans="1:18" ht="15.75" customHeight="1">
      <c r="A260" s="10">
        <v>8</v>
      </c>
      <c r="B260" s="29"/>
      <c r="C260" s="29"/>
      <c r="D260" s="29"/>
      <c r="E260" s="29"/>
      <c r="F260" s="29"/>
      <c r="G260" s="77"/>
      <c r="H260" s="29"/>
      <c r="I260" s="29"/>
      <c r="J260" s="68"/>
      <c r="K260" s="79"/>
      <c r="L260" s="29"/>
      <c r="M260" s="29"/>
      <c r="N260" s="30"/>
      <c r="O260" s="29"/>
      <c r="P260" s="29"/>
      <c r="Q260" s="29"/>
      <c r="R260" s="29"/>
    </row>
    <row r="261" spans="1:18" ht="15.75" customHeight="1">
      <c r="A261" s="29"/>
      <c r="B261" s="29"/>
      <c r="C261" s="29">
        <v>0</v>
      </c>
      <c r="D261" s="29"/>
      <c r="E261" s="29"/>
      <c r="F261" s="29"/>
      <c r="G261" s="77">
        <f>SUM(G252:G260)</f>
        <v>5200</v>
      </c>
      <c r="H261" s="29"/>
      <c r="I261" s="29">
        <f t="shared" ref="I261:J261" si="29">SUM(I253:I260)</f>
        <v>9000</v>
      </c>
      <c r="J261" s="68">
        <f t="shared" si="29"/>
        <v>5650</v>
      </c>
      <c r="K261" s="79"/>
      <c r="L261" s="29">
        <v>4250</v>
      </c>
      <c r="M261" s="29"/>
      <c r="N261" s="30"/>
      <c r="O261" s="29">
        <v>24150</v>
      </c>
      <c r="P261" s="29"/>
      <c r="Q261" s="29">
        <v>26600</v>
      </c>
      <c r="R261" s="29"/>
    </row>
    <row r="262" spans="1:18" ht="15.75" customHeight="1">
      <c r="A262" s="29"/>
      <c r="B262" s="273"/>
      <c r="C262" s="273"/>
      <c r="D262" s="273"/>
      <c r="E262" s="273"/>
      <c r="F262" s="273"/>
      <c r="G262" s="273" t="s">
        <v>723</v>
      </c>
      <c r="H262" s="273"/>
      <c r="I262" s="273"/>
      <c r="J262" s="273"/>
      <c r="K262" s="273"/>
      <c r="L262" s="273"/>
      <c r="M262" s="273"/>
      <c r="N262" s="273"/>
      <c r="O262" s="274"/>
      <c r="P262" s="10"/>
      <c r="Q262" s="10"/>
      <c r="R262" s="29"/>
    </row>
    <row r="263" spans="1:18" ht="15.75" customHeight="1">
      <c r="A263" s="29"/>
      <c r="B263" s="3" t="s">
        <v>2</v>
      </c>
      <c r="C263" s="3" t="s">
        <v>3</v>
      </c>
      <c r="D263" s="3" t="s">
        <v>4</v>
      </c>
      <c r="E263" s="3" t="s">
        <v>108</v>
      </c>
      <c r="F263" s="4" t="s">
        <v>109</v>
      </c>
      <c r="G263" s="5" t="s">
        <v>5</v>
      </c>
      <c r="H263" s="6" t="s">
        <v>6</v>
      </c>
      <c r="I263" s="3" t="s">
        <v>7</v>
      </c>
      <c r="J263" s="3" t="s">
        <v>8</v>
      </c>
      <c r="K263" s="3" t="s">
        <v>8</v>
      </c>
      <c r="L263" s="3" t="s">
        <v>9</v>
      </c>
      <c r="M263" s="3" t="s">
        <v>10</v>
      </c>
      <c r="N263" s="3"/>
      <c r="O263" s="7" t="s">
        <v>11</v>
      </c>
      <c r="P263" s="8" t="s">
        <v>12</v>
      </c>
      <c r="Q263" s="108" t="s">
        <v>13</v>
      </c>
      <c r="R263" s="10"/>
    </row>
    <row r="264" spans="1:18" ht="15.75" customHeight="1">
      <c r="A264" s="29"/>
      <c r="B264" s="12">
        <v>26600</v>
      </c>
      <c r="C264" s="10"/>
      <c r="D264" s="10"/>
      <c r="E264" s="10"/>
      <c r="F264" s="10"/>
      <c r="G264" s="13"/>
      <c r="H264" s="10"/>
      <c r="I264" s="10"/>
      <c r="J264" s="14" t="s">
        <v>15</v>
      </c>
      <c r="K264" s="10"/>
      <c r="L264" s="10" t="s">
        <v>33</v>
      </c>
      <c r="M264" s="12"/>
      <c r="N264" s="12"/>
      <c r="O264" s="10"/>
      <c r="P264" s="10"/>
      <c r="Q264" s="10"/>
      <c r="R264" s="29"/>
    </row>
    <row r="265" spans="1:18" ht="15.75" customHeight="1">
      <c r="A265" s="29"/>
      <c r="B265" s="314" t="s">
        <v>20</v>
      </c>
      <c r="C265" s="315"/>
      <c r="D265" s="315"/>
      <c r="E265" s="315"/>
      <c r="F265" s="316"/>
      <c r="G265" s="13"/>
      <c r="H265" s="10"/>
      <c r="I265" s="10"/>
      <c r="J265" s="19"/>
      <c r="K265" s="10"/>
      <c r="L265" s="10"/>
      <c r="M265" s="10"/>
      <c r="N265" s="10"/>
      <c r="O265" s="10"/>
      <c r="P265" s="10" t="s">
        <v>631</v>
      </c>
      <c r="Q265" s="10"/>
      <c r="R265" s="29"/>
    </row>
    <row r="266" spans="1:18" ht="15.75" customHeight="1">
      <c r="A266" s="31"/>
      <c r="B266" s="112"/>
      <c r="C266" s="113"/>
      <c r="D266" s="113"/>
      <c r="E266" s="113"/>
      <c r="F266" s="114"/>
      <c r="G266" s="13"/>
      <c r="H266" s="10"/>
      <c r="I266" s="10"/>
      <c r="J266" s="19"/>
      <c r="K266" s="10"/>
      <c r="L266" s="10"/>
      <c r="M266" s="10"/>
      <c r="N266" s="10"/>
      <c r="O266" s="10"/>
      <c r="P266" s="10" t="s">
        <v>724</v>
      </c>
      <c r="Q266" s="10"/>
      <c r="R266" s="29"/>
    </row>
    <row r="267" spans="1:18" ht="15.75" customHeight="1">
      <c r="A267" s="275">
        <v>1</v>
      </c>
      <c r="B267" s="10" t="s">
        <v>725</v>
      </c>
      <c r="C267" s="21">
        <v>2000</v>
      </c>
      <c r="D267" s="21"/>
      <c r="E267" s="22"/>
      <c r="F267" s="22"/>
      <c r="G267" s="46">
        <v>650</v>
      </c>
      <c r="H267" s="24"/>
      <c r="I267" s="24">
        <v>3000</v>
      </c>
      <c r="J267" s="25"/>
      <c r="K267" s="24"/>
      <c r="L267" s="24"/>
      <c r="M267" s="24"/>
      <c r="N267" s="28"/>
      <c r="O267" s="24">
        <v>5650</v>
      </c>
      <c r="P267" s="16"/>
      <c r="Q267" s="16"/>
      <c r="R267" s="29"/>
    </row>
    <row r="268" spans="1:18" ht="15.75" customHeight="1">
      <c r="A268" s="2">
        <v>2</v>
      </c>
      <c r="B268" s="10" t="s">
        <v>697</v>
      </c>
      <c r="C268" s="10"/>
      <c r="D268" s="10"/>
      <c r="E268" s="10"/>
      <c r="F268" s="10"/>
      <c r="G268" s="13">
        <v>400</v>
      </c>
      <c r="H268" s="10"/>
      <c r="I268" s="10"/>
      <c r="J268" s="68">
        <v>1000</v>
      </c>
      <c r="K268" s="29"/>
      <c r="L268" s="29">
        <v>850</v>
      </c>
      <c r="M268" s="10"/>
      <c r="N268" s="54" t="s">
        <v>726</v>
      </c>
      <c r="O268" s="10">
        <v>2500</v>
      </c>
      <c r="P268" s="10"/>
      <c r="Q268" s="10"/>
      <c r="R268" s="29"/>
    </row>
    <row r="269" spans="1:18" ht="15.75" customHeight="1">
      <c r="A269" s="10">
        <v>3</v>
      </c>
      <c r="B269" s="29" t="s">
        <v>722</v>
      </c>
      <c r="C269" s="10"/>
      <c r="D269" s="10"/>
      <c r="E269" s="10"/>
      <c r="F269" s="10"/>
      <c r="G269" s="46">
        <v>400</v>
      </c>
      <c r="H269" s="24"/>
      <c r="I269" s="24"/>
      <c r="J269" s="25">
        <v>1000</v>
      </c>
      <c r="K269" s="24"/>
      <c r="L269" s="24">
        <v>600</v>
      </c>
      <c r="M269" s="24"/>
      <c r="N269" s="28"/>
      <c r="O269" s="24">
        <v>2000</v>
      </c>
      <c r="P269" s="29"/>
      <c r="Q269" s="10"/>
      <c r="R269" s="29"/>
    </row>
    <row r="270" spans="1:18" ht="15.75" customHeight="1">
      <c r="A270" s="10">
        <v>4</v>
      </c>
      <c r="B270" s="29" t="s">
        <v>687</v>
      </c>
      <c r="C270" s="29"/>
      <c r="D270" s="29"/>
      <c r="E270" s="29"/>
      <c r="F270" s="29"/>
      <c r="G270" s="77"/>
      <c r="H270" s="29"/>
      <c r="I270" s="29"/>
      <c r="J270" s="68">
        <v>1000</v>
      </c>
      <c r="K270" s="79"/>
      <c r="L270" s="29"/>
      <c r="M270" s="29"/>
      <c r="N270" s="30"/>
      <c r="O270" s="29">
        <v>1000</v>
      </c>
      <c r="P270" s="10"/>
      <c r="Q270" s="10"/>
      <c r="R270" s="10"/>
    </row>
    <row r="271" spans="1:18" ht="15.75" customHeight="1">
      <c r="A271" s="10">
        <v>5</v>
      </c>
      <c r="B271" s="29" t="s">
        <v>717</v>
      </c>
      <c r="C271" s="29"/>
      <c r="D271" s="29"/>
      <c r="E271" s="29"/>
      <c r="F271" s="29"/>
      <c r="G271" s="66">
        <v>400</v>
      </c>
      <c r="H271" s="29"/>
      <c r="I271" s="29"/>
      <c r="J271" s="68">
        <v>1000</v>
      </c>
      <c r="K271" s="29"/>
      <c r="L271" s="29"/>
      <c r="M271" s="30"/>
      <c r="N271" s="30" t="s">
        <v>619</v>
      </c>
      <c r="O271" s="29">
        <v>1650</v>
      </c>
      <c r="P271" s="10"/>
      <c r="Q271" s="10"/>
      <c r="R271" s="10"/>
    </row>
    <row r="272" spans="1:18" ht="15.75" customHeight="1">
      <c r="A272" s="10">
        <v>6</v>
      </c>
      <c r="B272" s="29" t="s">
        <v>623</v>
      </c>
      <c r="C272" s="29"/>
      <c r="D272" s="29"/>
      <c r="E272" s="29"/>
      <c r="F272" s="29"/>
      <c r="G272" s="46">
        <v>1000</v>
      </c>
      <c r="H272" s="24"/>
      <c r="I272" s="24">
        <v>3000</v>
      </c>
      <c r="J272" s="25">
        <v>1000</v>
      </c>
      <c r="K272" s="24"/>
      <c r="L272" s="24">
        <v>250</v>
      </c>
      <c r="M272" s="30"/>
      <c r="N272" s="116" t="s">
        <v>618</v>
      </c>
      <c r="O272" s="29">
        <v>5450</v>
      </c>
      <c r="P272" s="10"/>
      <c r="Q272" s="10"/>
      <c r="R272" s="10"/>
    </row>
    <row r="273" spans="1:18" ht="15.75" customHeight="1">
      <c r="A273" s="10">
        <v>7</v>
      </c>
      <c r="B273" s="29"/>
      <c r="C273" s="29"/>
      <c r="D273" s="29"/>
      <c r="E273" s="29"/>
      <c r="F273" s="29"/>
      <c r="G273" s="66"/>
      <c r="H273" s="29"/>
      <c r="I273" s="29"/>
      <c r="J273" s="68"/>
      <c r="K273" s="29"/>
      <c r="L273" s="29"/>
      <c r="M273" s="30"/>
      <c r="N273" s="116"/>
      <c r="O273" s="29"/>
      <c r="P273" s="29"/>
      <c r="Q273" s="10"/>
      <c r="R273" s="29"/>
    </row>
    <row r="274" spans="1:18" ht="15.75" customHeight="1">
      <c r="A274" s="29"/>
      <c r="B274" s="29"/>
      <c r="C274" s="29"/>
      <c r="D274" s="29"/>
      <c r="E274" s="29"/>
      <c r="F274" s="29"/>
      <c r="G274" s="66"/>
      <c r="H274" s="29"/>
      <c r="I274" s="29"/>
      <c r="J274" s="68"/>
      <c r="K274" s="29"/>
      <c r="L274" s="29"/>
      <c r="M274" s="30"/>
      <c r="N274" s="116"/>
      <c r="O274" s="29"/>
      <c r="P274" s="29"/>
      <c r="Q274" s="10"/>
      <c r="R274" s="29"/>
    </row>
    <row r="275" spans="1:18" ht="15.75" customHeight="1">
      <c r="A275" s="29"/>
      <c r="B275" s="29"/>
      <c r="C275" s="29">
        <v>2000</v>
      </c>
      <c r="D275" s="29"/>
      <c r="E275" s="29"/>
      <c r="F275" s="29"/>
      <c r="G275" s="66">
        <f>SUM(G266:G274)</f>
        <v>2850</v>
      </c>
      <c r="H275" s="29"/>
      <c r="I275" s="29">
        <v>6000</v>
      </c>
      <c r="J275" s="68">
        <v>5000</v>
      </c>
      <c r="K275" s="29"/>
      <c r="L275" s="29">
        <f>SUM(L267:L274)</f>
        <v>1700</v>
      </c>
      <c r="M275" s="30"/>
      <c r="N275" s="116"/>
      <c r="O275" s="29">
        <v>18250</v>
      </c>
      <c r="P275" s="29">
        <v>32000</v>
      </c>
      <c r="Q275" s="10">
        <v>12850</v>
      </c>
      <c r="R275" s="29"/>
    </row>
    <row r="276" spans="1:18" ht="15.75" customHeight="1">
      <c r="A276" s="29"/>
      <c r="B276" s="273"/>
      <c r="C276" s="273"/>
      <c r="D276" s="273"/>
      <c r="E276" s="273"/>
      <c r="F276" s="273"/>
      <c r="G276" s="273" t="s">
        <v>727</v>
      </c>
      <c r="H276" s="273"/>
      <c r="I276" s="273"/>
      <c r="J276" s="273"/>
      <c r="K276" s="273"/>
      <c r="L276" s="273"/>
      <c r="M276" s="273"/>
      <c r="N276" s="273"/>
      <c r="O276" s="274"/>
      <c r="P276" s="10"/>
      <c r="Q276" s="10"/>
      <c r="R276" s="29"/>
    </row>
    <row r="277" spans="1:18" ht="15.75" customHeight="1">
      <c r="A277" s="29"/>
      <c r="B277" s="3" t="s">
        <v>2</v>
      </c>
      <c r="C277" s="3" t="s">
        <v>3</v>
      </c>
      <c r="D277" s="3" t="s">
        <v>4</v>
      </c>
      <c r="E277" s="3" t="s">
        <v>108</v>
      </c>
      <c r="F277" s="4" t="s">
        <v>109</v>
      </c>
      <c r="G277" s="117" t="s">
        <v>5</v>
      </c>
      <c r="H277" s="6" t="s">
        <v>6</v>
      </c>
      <c r="I277" s="3" t="s">
        <v>7</v>
      </c>
      <c r="J277" s="3" t="s">
        <v>8</v>
      </c>
      <c r="K277" s="3" t="s">
        <v>8</v>
      </c>
      <c r="L277" s="3" t="s">
        <v>9</v>
      </c>
      <c r="M277" s="3" t="s">
        <v>10</v>
      </c>
      <c r="N277" s="3"/>
      <c r="O277" s="7" t="s">
        <v>11</v>
      </c>
      <c r="P277" s="8" t="s">
        <v>12</v>
      </c>
      <c r="Q277" s="108" t="s">
        <v>13</v>
      </c>
      <c r="R277" s="10"/>
    </row>
    <row r="278" spans="1:18" ht="15.75" customHeight="1">
      <c r="A278" s="29"/>
      <c r="B278" s="12">
        <v>12850</v>
      </c>
      <c r="C278" s="10"/>
      <c r="D278" s="10"/>
      <c r="E278" s="10"/>
      <c r="F278" s="10"/>
      <c r="G278" s="75"/>
      <c r="H278" s="10"/>
      <c r="I278" s="10"/>
      <c r="J278" s="14" t="s">
        <v>15</v>
      </c>
      <c r="K278" s="52"/>
      <c r="L278" s="10" t="s">
        <v>72</v>
      </c>
      <c r="M278" s="10"/>
      <c r="N278" s="10"/>
      <c r="O278" s="10"/>
      <c r="P278" s="10"/>
      <c r="Q278" s="10"/>
      <c r="R278" s="29"/>
    </row>
    <row r="279" spans="1:18" ht="15.75" customHeight="1">
      <c r="A279" s="29"/>
      <c r="B279" s="314" t="s">
        <v>65</v>
      </c>
      <c r="C279" s="315"/>
      <c r="D279" s="315"/>
      <c r="E279" s="315"/>
      <c r="F279" s="316"/>
      <c r="G279" s="75"/>
      <c r="H279" s="10"/>
      <c r="I279" s="10"/>
      <c r="J279" s="53"/>
      <c r="K279" s="10"/>
      <c r="L279" s="12"/>
      <c r="M279" s="12"/>
      <c r="N279" s="12"/>
      <c r="O279" s="10"/>
      <c r="P279" s="10" t="s">
        <v>728</v>
      </c>
      <c r="Q279" s="10"/>
      <c r="R279" s="29"/>
    </row>
    <row r="280" spans="1:18" ht="15.75" customHeight="1">
      <c r="A280" s="31">
        <v>1</v>
      </c>
      <c r="B280" s="10" t="s">
        <v>687</v>
      </c>
      <c r="C280" s="21"/>
      <c r="D280" s="21"/>
      <c r="E280" s="22"/>
      <c r="F280" s="22"/>
      <c r="G280" s="46"/>
      <c r="H280" s="24"/>
      <c r="I280" s="24"/>
      <c r="J280" s="25">
        <v>1000</v>
      </c>
      <c r="K280" s="24"/>
      <c r="L280" s="24"/>
      <c r="M280" s="24"/>
      <c r="N280" s="28"/>
      <c r="O280" s="24">
        <v>1000</v>
      </c>
      <c r="P280" s="10" t="s">
        <v>729</v>
      </c>
      <c r="Q280" s="10"/>
      <c r="R280" s="29"/>
    </row>
    <row r="281" spans="1:18" ht="15.75" customHeight="1">
      <c r="A281" s="275">
        <v>2</v>
      </c>
      <c r="B281" s="10" t="s">
        <v>722</v>
      </c>
      <c r="C281" s="10"/>
      <c r="D281" s="10"/>
      <c r="E281" s="10"/>
      <c r="F281" s="10"/>
      <c r="G281" s="13">
        <v>400</v>
      </c>
      <c r="H281" s="10"/>
      <c r="I281" s="10"/>
      <c r="J281" s="41">
        <v>1000</v>
      </c>
      <c r="K281" s="10"/>
      <c r="L281" s="10">
        <v>600</v>
      </c>
      <c r="M281" s="10"/>
      <c r="N281" s="10"/>
      <c r="O281" s="10">
        <v>2000</v>
      </c>
      <c r="P281" s="16"/>
      <c r="Q281" s="16"/>
      <c r="R281" s="29"/>
    </row>
    <row r="282" spans="1:18" ht="15.75" customHeight="1">
      <c r="A282" s="2">
        <v>3</v>
      </c>
      <c r="B282" s="10" t="s">
        <v>717</v>
      </c>
      <c r="C282" s="10"/>
      <c r="D282" s="10"/>
      <c r="E282" s="10"/>
      <c r="F282" s="10"/>
      <c r="G282" s="13">
        <v>1400</v>
      </c>
      <c r="H282" s="10"/>
      <c r="I282" s="10">
        <v>3000</v>
      </c>
      <c r="J282" s="41">
        <v>1000</v>
      </c>
      <c r="K282" s="10"/>
      <c r="L282" s="29"/>
      <c r="M282" s="29"/>
      <c r="N282" s="29" t="s">
        <v>730</v>
      </c>
      <c r="O282" s="10">
        <v>5150</v>
      </c>
      <c r="P282" s="10"/>
      <c r="Q282" s="10"/>
      <c r="R282" s="29"/>
    </row>
    <row r="283" spans="1:18" ht="15.75" customHeight="1">
      <c r="A283" s="10">
        <v>4</v>
      </c>
      <c r="B283" s="29" t="s">
        <v>623</v>
      </c>
      <c r="C283" s="29"/>
      <c r="D283" s="29"/>
      <c r="E283" s="29"/>
      <c r="F283" s="74"/>
      <c r="G283" s="66"/>
      <c r="H283" s="29"/>
      <c r="I283" s="29"/>
      <c r="J283" s="68">
        <v>1000</v>
      </c>
      <c r="K283" s="29"/>
      <c r="L283" s="29">
        <v>250</v>
      </c>
      <c r="M283" s="29"/>
      <c r="N283" s="29" t="s">
        <v>731</v>
      </c>
      <c r="O283" s="29">
        <v>1250</v>
      </c>
      <c r="P283" s="29"/>
      <c r="Q283" s="10"/>
      <c r="R283" s="29"/>
    </row>
    <row r="284" spans="1:18" ht="15.75" customHeight="1">
      <c r="A284" s="10">
        <v>5</v>
      </c>
      <c r="B284" s="29" t="s">
        <v>691</v>
      </c>
      <c r="C284" s="29"/>
      <c r="D284" s="29"/>
      <c r="E284" s="29"/>
      <c r="F284" s="74"/>
      <c r="G284" s="66"/>
      <c r="H284" s="29"/>
      <c r="I284" s="29"/>
      <c r="J284" s="68">
        <v>1000</v>
      </c>
      <c r="K284" s="29"/>
      <c r="L284" s="29"/>
      <c r="M284" s="29"/>
      <c r="N284" s="29"/>
      <c r="O284" s="29">
        <v>1000</v>
      </c>
      <c r="P284" s="29"/>
      <c r="Q284" s="10"/>
      <c r="R284" s="10"/>
    </row>
    <row r="285" spans="1:18" ht="15.75" customHeight="1">
      <c r="A285" s="10">
        <v>6</v>
      </c>
      <c r="B285" s="29"/>
      <c r="C285" s="29"/>
      <c r="D285" s="29"/>
      <c r="E285" s="29"/>
      <c r="F285" s="74"/>
      <c r="G285" s="66"/>
      <c r="H285" s="29"/>
      <c r="I285" s="29"/>
      <c r="J285" s="68"/>
      <c r="K285" s="29"/>
      <c r="L285" s="29"/>
      <c r="M285" s="29"/>
      <c r="N285" s="29"/>
      <c r="O285" s="29"/>
      <c r="P285" s="29"/>
      <c r="Q285" s="10"/>
      <c r="R285" s="10"/>
    </row>
    <row r="286" spans="1:18" ht="15.75" customHeight="1">
      <c r="A286" s="29"/>
      <c r="B286" s="33"/>
      <c r="C286" s="33"/>
      <c r="D286" s="33"/>
      <c r="E286" s="33"/>
      <c r="F286" s="33"/>
      <c r="G286" s="34">
        <f>SUM(G280:G285)</f>
        <v>1800</v>
      </c>
      <c r="H286" s="33"/>
      <c r="I286" s="33">
        <v>3000</v>
      </c>
      <c r="J286" s="100">
        <v>5000</v>
      </c>
      <c r="K286" s="36"/>
      <c r="L286" s="33">
        <v>850</v>
      </c>
      <c r="M286" s="33"/>
      <c r="N286" s="33"/>
      <c r="O286" s="33">
        <f>SUM(O279:O285)</f>
        <v>10400</v>
      </c>
      <c r="P286" s="33">
        <v>11776</v>
      </c>
      <c r="Q286" s="51">
        <v>11474</v>
      </c>
      <c r="R286" s="29"/>
    </row>
    <row r="287" spans="1:18" ht="15.75" customHeight="1">
      <c r="A287" s="29"/>
      <c r="B287" s="273"/>
      <c r="C287" s="273"/>
      <c r="D287" s="273"/>
      <c r="E287" s="273"/>
      <c r="F287" s="273" t="s">
        <v>732</v>
      </c>
      <c r="G287" s="273"/>
      <c r="H287" s="273"/>
      <c r="I287" s="273"/>
      <c r="J287" s="273"/>
      <c r="K287" s="273"/>
      <c r="L287" s="273"/>
      <c r="M287" s="273"/>
      <c r="N287" s="273"/>
      <c r="O287" s="274"/>
      <c r="P287" s="10"/>
      <c r="Q287" s="10"/>
      <c r="R287" s="10"/>
    </row>
    <row r="288" spans="1:18" ht="15.75" customHeight="1">
      <c r="A288" s="29"/>
      <c r="B288" s="3" t="s">
        <v>2</v>
      </c>
      <c r="C288" s="3" t="s">
        <v>3</v>
      </c>
      <c r="D288" s="3" t="s">
        <v>4</v>
      </c>
      <c r="E288" s="3" t="s">
        <v>108</v>
      </c>
      <c r="F288" s="4" t="s">
        <v>109</v>
      </c>
      <c r="G288" s="117" t="s">
        <v>5</v>
      </c>
      <c r="H288" s="6" t="s">
        <v>6</v>
      </c>
      <c r="I288" s="3" t="s">
        <v>7</v>
      </c>
      <c r="J288" s="3" t="s">
        <v>8</v>
      </c>
      <c r="K288" s="3" t="s">
        <v>8</v>
      </c>
      <c r="L288" s="3" t="s">
        <v>9</v>
      </c>
      <c r="M288" s="3" t="s">
        <v>10</v>
      </c>
      <c r="N288" s="3"/>
      <c r="O288" s="7" t="s">
        <v>11</v>
      </c>
      <c r="P288" s="8" t="s">
        <v>12</v>
      </c>
      <c r="Q288" s="9" t="s">
        <v>13</v>
      </c>
      <c r="R288" s="29"/>
    </row>
    <row r="289" spans="1:18" ht="15.75" customHeight="1">
      <c r="A289" s="29"/>
      <c r="B289" s="12">
        <v>11474</v>
      </c>
      <c r="C289" s="10"/>
      <c r="D289" s="10"/>
      <c r="E289" s="10"/>
      <c r="F289" s="10"/>
      <c r="G289" s="10"/>
      <c r="H289" s="10"/>
      <c r="I289" s="10"/>
      <c r="J289" s="14"/>
      <c r="K289" s="10"/>
      <c r="L289" s="10" t="s">
        <v>72</v>
      </c>
      <c r="M289" s="10"/>
      <c r="N289" s="10"/>
      <c r="O289" s="10"/>
      <c r="P289" s="10"/>
      <c r="Q289" s="62"/>
      <c r="R289" s="29"/>
    </row>
    <row r="290" spans="1:18" ht="15.75" customHeight="1">
      <c r="A290" s="29"/>
      <c r="B290" s="314" t="s">
        <v>65</v>
      </c>
      <c r="C290" s="315"/>
      <c r="D290" s="315"/>
      <c r="E290" s="315"/>
      <c r="F290" s="316"/>
      <c r="G290" s="10"/>
      <c r="H290" s="10"/>
      <c r="I290" s="10"/>
      <c r="J290" s="53"/>
      <c r="K290" s="10"/>
      <c r="L290" s="12"/>
      <c r="M290" s="12"/>
      <c r="N290" s="12"/>
      <c r="O290" s="10"/>
      <c r="P290" s="10" t="s">
        <v>733</v>
      </c>
      <c r="Q290" s="10"/>
      <c r="R290" s="29"/>
    </row>
    <row r="291" spans="1:18" ht="15.75" customHeight="1">
      <c r="A291" s="31">
        <v>1</v>
      </c>
      <c r="B291" s="290" t="s">
        <v>725</v>
      </c>
      <c r="C291" s="291">
        <v>1000</v>
      </c>
      <c r="D291" s="10"/>
      <c r="E291" s="10"/>
      <c r="F291" s="70"/>
      <c r="G291" s="10"/>
      <c r="H291" s="10"/>
      <c r="I291" s="10">
        <v>3000</v>
      </c>
      <c r="J291" s="53"/>
      <c r="K291" s="10"/>
      <c r="L291" s="12"/>
      <c r="M291" s="12"/>
      <c r="N291" s="12"/>
      <c r="O291" s="10">
        <v>4000</v>
      </c>
      <c r="P291" s="10"/>
      <c r="Q291" s="10"/>
      <c r="R291" s="29"/>
    </row>
    <row r="292" spans="1:18" ht="15.75" customHeight="1">
      <c r="A292" s="275">
        <v>2</v>
      </c>
      <c r="B292" s="10" t="s">
        <v>697</v>
      </c>
      <c r="C292" s="21">
        <v>1000</v>
      </c>
      <c r="D292" s="21"/>
      <c r="E292" s="22"/>
      <c r="F292" s="22"/>
      <c r="G292" s="46"/>
      <c r="H292" s="24"/>
      <c r="I292" s="24">
        <v>3000</v>
      </c>
      <c r="J292" s="25"/>
      <c r="K292" s="24"/>
      <c r="L292" s="24"/>
      <c r="M292" s="24"/>
      <c r="N292" s="28" t="s">
        <v>734</v>
      </c>
      <c r="O292" s="10">
        <v>3750</v>
      </c>
      <c r="P292" s="10"/>
      <c r="Q292" s="10"/>
      <c r="R292" s="29"/>
    </row>
    <row r="293" spans="1:18" ht="15.75" customHeight="1">
      <c r="A293" s="2">
        <v>3</v>
      </c>
      <c r="B293" s="10" t="s">
        <v>735</v>
      </c>
      <c r="C293" s="10">
        <v>1000</v>
      </c>
      <c r="D293" s="10"/>
      <c r="E293" s="10"/>
      <c r="F293" s="10"/>
      <c r="G293" s="13"/>
      <c r="H293" s="13"/>
      <c r="I293" s="10"/>
      <c r="J293" s="10"/>
      <c r="K293" s="68"/>
      <c r="L293" s="24"/>
      <c r="M293" s="29"/>
      <c r="N293" s="10"/>
      <c r="O293" s="10">
        <v>1000</v>
      </c>
      <c r="P293" s="10"/>
      <c r="Q293" s="16"/>
      <c r="R293" s="29"/>
    </row>
    <row r="294" spans="1:18" ht="15.75" customHeight="1">
      <c r="A294" s="10">
        <v>4</v>
      </c>
      <c r="B294" s="10" t="s">
        <v>736</v>
      </c>
      <c r="C294" s="10">
        <v>2000</v>
      </c>
      <c r="D294" s="10"/>
      <c r="E294" s="10"/>
      <c r="F294" s="10"/>
      <c r="G294" s="13">
        <v>400</v>
      </c>
      <c r="H294" s="10"/>
      <c r="I294" s="10">
        <v>3000</v>
      </c>
      <c r="J294" s="41">
        <v>1000</v>
      </c>
      <c r="K294" s="10"/>
      <c r="L294" s="29">
        <v>600</v>
      </c>
      <c r="M294" s="29"/>
      <c r="N294" s="29"/>
      <c r="O294" s="29">
        <v>7000</v>
      </c>
      <c r="P294" s="10"/>
      <c r="Q294" s="10"/>
      <c r="R294" s="10"/>
    </row>
    <row r="295" spans="1:18" ht="15.75" customHeight="1">
      <c r="A295" s="10">
        <v>5</v>
      </c>
      <c r="B295" s="29" t="s">
        <v>717</v>
      </c>
      <c r="C295" s="29"/>
      <c r="D295" s="90"/>
      <c r="E295" s="29"/>
      <c r="F295" s="29"/>
      <c r="G295" s="77">
        <v>400</v>
      </c>
      <c r="H295" s="29"/>
      <c r="I295" s="29"/>
      <c r="J295" s="68">
        <v>1000</v>
      </c>
      <c r="K295" s="29"/>
      <c r="L295" s="10"/>
      <c r="M295" s="29"/>
      <c r="N295" s="30"/>
      <c r="O295" s="29">
        <v>1400</v>
      </c>
      <c r="P295" s="29"/>
      <c r="Q295" s="10"/>
      <c r="R295" s="10"/>
    </row>
    <row r="296" spans="1:18" ht="15.75" customHeight="1">
      <c r="A296" s="10">
        <v>6</v>
      </c>
      <c r="B296" s="29" t="s">
        <v>623</v>
      </c>
      <c r="C296" s="29"/>
      <c r="D296" s="90"/>
      <c r="E296" s="29"/>
      <c r="F296" s="29"/>
      <c r="G296" s="77">
        <v>1000</v>
      </c>
      <c r="H296" s="29"/>
      <c r="I296" s="29">
        <v>3000</v>
      </c>
      <c r="J296" s="68">
        <v>1000</v>
      </c>
      <c r="K296" s="29"/>
      <c r="L296" s="29"/>
      <c r="M296" s="30"/>
      <c r="N296" s="30"/>
      <c r="O296" s="29">
        <v>5000</v>
      </c>
      <c r="P296" s="29"/>
      <c r="Q296" s="10"/>
      <c r="R296" s="10"/>
    </row>
    <row r="297" spans="1:18" ht="15.75" customHeight="1">
      <c r="A297" s="10">
        <v>7</v>
      </c>
      <c r="B297" s="29"/>
      <c r="C297" s="29"/>
      <c r="D297" s="90"/>
      <c r="E297" s="29"/>
      <c r="F297" s="29"/>
      <c r="G297" s="77"/>
      <c r="H297" s="29"/>
      <c r="I297" s="29"/>
      <c r="J297" s="68"/>
      <c r="K297" s="29"/>
      <c r="L297" s="29"/>
      <c r="M297" s="29"/>
      <c r="N297" s="30"/>
      <c r="O297" s="29"/>
      <c r="P297" s="29"/>
      <c r="Q297" s="10"/>
      <c r="R297" s="29"/>
    </row>
    <row r="298" spans="1:18" ht="15.75" customHeight="1">
      <c r="A298" s="29"/>
      <c r="B298" s="29"/>
      <c r="C298" s="29">
        <f>SUM(C291:C297)</f>
        <v>5000</v>
      </c>
      <c r="D298" s="90"/>
      <c r="E298" s="29"/>
      <c r="F298" s="29"/>
      <c r="G298" s="77"/>
      <c r="H298" s="29"/>
      <c r="I298" s="29"/>
      <c r="J298" s="68"/>
      <c r="K298" s="29"/>
      <c r="L298" s="29"/>
      <c r="M298" s="29"/>
      <c r="N298" s="29"/>
      <c r="O298" s="29"/>
      <c r="P298" s="29"/>
      <c r="Q298" s="29"/>
      <c r="R298" s="10"/>
    </row>
    <row r="299" spans="1:18" ht="15.75" customHeight="1">
      <c r="A299" s="29"/>
      <c r="B299" s="33"/>
      <c r="C299" s="33"/>
      <c r="D299" s="48">
        <f t="shared" ref="D299:G299" si="30">SUM(D292:D298)</f>
        <v>0</v>
      </c>
      <c r="E299" s="33">
        <f t="shared" si="30"/>
        <v>0</v>
      </c>
      <c r="F299" s="33">
        <f t="shared" si="30"/>
        <v>0</v>
      </c>
      <c r="G299" s="49">
        <f t="shared" si="30"/>
        <v>1800</v>
      </c>
      <c r="H299" s="33"/>
      <c r="I299" s="33">
        <v>12000</v>
      </c>
      <c r="J299" s="35">
        <f>SUM(J292:J298)</f>
        <v>3000</v>
      </c>
      <c r="K299" s="33"/>
      <c r="L299" s="33">
        <f t="shared" ref="L299:M299" si="31">SUM(L292:L298)</f>
        <v>600</v>
      </c>
      <c r="M299" s="33">
        <f t="shared" si="31"/>
        <v>0</v>
      </c>
      <c r="N299" s="33"/>
      <c r="O299" s="33">
        <f>SUM(O290:O298)</f>
        <v>22150</v>
      </c>
      <c r="P299" s="8">
        <v>20000</v>
      </c>
      <c r="Q299" s="9">
        <f>B289-P299+O299</f>
        <v>13624</v>
      </c>
      <c r="R299" s="29"/>
    </row>
    <row r="300" spans="1:18" ht="15.75" customHeight="1">
      <c r="A300" s="29"/>
      <c r="B300" s="111"/>
      <c r="C300" s="29"/>
      <c r="D300" s="29"/>
      <c r="E300" s="29"/>
      <c r="F300" s="29"/>
      <c r="G300" s="66"/>
      <c r="H300" s="29"/>
      <c r="I300" s="29"/>
      <c r="J300" s="74"/>
      <c r="K300" s="74"/>
      <c r="L300" s="10"/>
      <c r="M300" s="30"/>
      <c r="N300" s="29"/>
      <c r="O300" s="29"/>
      <c r="P300" s="29"/>
      <c r="Q300" s="29"/>
      <c r="R300" s="29"/>
    </row>
    <row r="301" spans="1:18" ht="15.75" customHeight="1">
      <c r="A301" s="29"/>
      <c r="B301" s="273"/>
      <c r="C301" s="273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273"/>
      <c r="O301" s="274"/>
      <c r="P301" s="10"/>
      <c r="Q301" s="63"/>
      <c r="R301" s="29"/>
    </row>
    <row r="302" spans="1:18" ht="15.75" customHeight="1">
      <c r="A302" s="29"/>
      <c r="B302" s="3" t="s">
        <v>2</v>
      </c>
      <c r="C302" s="3" t="s">
        <v>3</v>
      </c>
      <c r="D302" s="3" t="s">
        <v>4</v>
      </c>
      <c r="E302" s="3" t="s">
        <v>108</v>
      </c>
      <c r="F302" s="4" t="s">
        <v>109</v>
      </c>
      <c r="G302" s="117" t="s">
        <v>5</v>
      </c>
      <c r="H302" s="6" t="s">
        <v>6</v>
      </c>
      <c r="I302" s="3" t="s">
        <v>7</v>
      </c>
      <c r="J302" s="3" t="s">
        <v>8</v>
      </c>
      <c r="K302" s="3" t="s">
        <v>8</v>
      </c>
      <c r="L302" s="3" t="s">
        <v>9</v>
      </c>
      <c r="M302" s="3" t="s">
        <v>10</v>
      </c>
      <c r="N302" s="3"/>
      <c r="O302" s="7" t="s">
        <v>11</v>
      </c>
      <c r="P302" s="8" t="s">
        <v>12</v>
      </c>
      <c r="Q302" s="108" t="s">
        <v>13</v>
      </c>
      <c r="R302" s="29"/>
    </row>
    <row r="303" spans="1:18" ht="15.75" customHeight="1">
      <c r="A303" s="29"/>
      <c r="B303" s="12"/>
      <c r="C303" s="10"/>
      <c r="D303" s="10"/>
      <c r="E303" s="10"/>
      <c r="F303" s="10"/>
      <c r="G303" s="75"/>
      <c r="H303" s="10"/>
      <c r="I303" s="10"/>
      <c r="J303" s="14"/>
      <c r="K303" s="52"/>
      <c r="L303" s="10" t="s">
        <v>72</v>
      </c>
      <c r="M303" s="10"/>
      <c r="N303" s="10"/>
      <c r="O303" s="10"/>
      <c r="P303" s="10"/>
      <c r="Q303" s="10"/>
      <c r="R303" s="29"/>
    </row>
    <row r="304" spans="1:18" ht="15.75" customHeight="1">
      <c r="A304" s="31"/>
      <c r="B304" s="314"/>
      <c r="C304" s="315"/>
      <c r="D304" s="315"/>
      <c r="E304" s="315"/>
      <c r="F304" s="316"/>
      <c r="G304" s="75"/>
      <c r="H304" s="10"/>
      <c r="I304" s="10"/>
      <c r="J304" s="53"/>
      <c r="K304" s="10"/>
      <c r="L304" s="12"/>
      <c r="M304" s="12"/>
      <c r="N304" s="12"/>
      <c r="O304" s="10"/>
      <c r="P304" s="10"/>
      <c r="Q304" s="10"/>
      <c r="R304" s="29"/>
    </row>
    <row r="305" spans="1:18" ht="15.75" customHeight="1">
      <c r="A305" s="29"/>
      <c r="B305" s="10"/>
      <c r="C305" s="10"/>
      <c r="D305" s="10"/>
      <c r="E305" s="10"/>
      <c r="F305" s="10"/>
      <c r="G305" s="13"/>
      <c r="H305" s="10"/>
      <c r="I305" s="10"/>
      <c r="J305" s="41"/>
      <c r="K305" s="10"/>
      <c r="L305" s="10"/>
      <c r="M305" s="10"/>
      <c r="N305" s="10"/>
      <c r="O305" s="10"/>
      <c r="P305" s="10"/>
      <c r="Q305" s="10"/>
      <c r="R305" s="29"/>
    </row>
    <row r="306" spans="1:18" ht="15.75" customHeight="1">
      <c r="A306" s="275"/>
      <c r="B306" s="10"/>
      <c r="C306" s="10"/>
      <c r="D306" s="10"/>
      <c r="E306" s="10"/>
      <c r="F306" s="10"/>
      <c r="G306" s="13"/>
      <c r="H306" s="10"/>
      <c r="I306" s="10"/>
      <c r="J306" s="41"/>
      <c r="K306" s="10"/>
      <c r="L306" s="10"/>
      <c r="M306" s="10"/>
      <c r="N306" s="10"/>
      <c r="O306" s="10"/>
      <c r="P306" s="16"/>
      <c r="Q306" s="16"/>
      <c r="R306" s="29"/>
    </row>
    <row r="307" spans="1:18" ht="15.75" customHeight="1">
      <c r="A307" s="2"/>
      <c r="B307" s="10"/>
      <c r="C307" s="10"/>
      <c r="D307" s="10"/>
      <c r="E307" s="10"/>
      <c r="F307" s="10"/>
      <c r="G307" s="13"/>
      <c r="H307" s="10"/>
      <c r="I307" s="10"/>
      <c r="J307" s="41"/>
      <c r="K307" s="10"/>
      <c r="L307" s="29"/>
      <c r="M307" s="29"/>
      <c r="N307" s="29"/>
      <c r="O307" s="10"/>
      <c r="P307" s="10"/>
      <c r="Q307" s="10"/>
      <c r="R307" s="10"/>
    </row>
    <row r="308" spans="1:18" ht="15.75" customHeight="1">
      <c r="A308" s="10"/>
      <c r="B308" s="29"/>
      <c r="C308" s="29"/>
      <c r="D308" s="29"/>
      <c r="E308" s="29"/>
      <c r="F308" s="74"/>
      <c r="G308" s="66"/>
      <c r="H308" s="29"/>
      <c r="I308" s="29"/>
      <c r="J308" s="68"/>
      <c r="K308" s="29"/>
      <c r="L308" s="29"/>
      <c r="M308" s="29"/>
      <c r="N308" s="29"/>
      <c r="O308" s="29"/>
      <c r="P308" s="29"/>
      <c r="Q308" s="10"/>
      <c r="R308" s="10"/>
    </row>
    <row r="309" spans="1:18" ht="15.75" customHeight="1">
      <c r="A309" s="10"/>
      <c r="B309" s="29"/>
      <c r="C309" s="29"/>
      <c r="D309" s="29"/>
      <c r="E309" s="29"/>
      <c r="F309" s="74"/>
      <c r="G309" s="66"/>
      <c r="H309" s="29"/>
      <c r="I309" s="29"/>
      <c r="J309" s="68"/>
      <c r="K309" s="29"/>
      <c r="L309" s="29"/>
      <c r="M309" s="29"/>
      <c r="N309" s="29"/>
      <c r="O309" s="29"/>
      <c r="P309" s="29"/>
      <c r="Q309" s="10"/>
      <c r="R309" s="10"/>
    </row>
    <row r="310" spans="1:18" ht="15.75" customHeight="1">
      <c r="A310" s="10"/>
      <c r="B310" s="29"/>
      <c r="C310" s="29"/>
      <c r="D310" s="29"/>
      <c r="E310" s="29"/>
      <c r="F310" s="74"/>
      <c r="G310" s="66"/>
      <c r="H310" s="29"/>
      <c r="I310" s="29"/>
      <c r="J310" s="68"/>
      <c r="K310" s="29"/>
      <c r="L310" s="29"/>
      <c r="M310" s="29"/>
      <c r="N310" s="29"/>
      <c r="O310" s="29"/>
      <c r="P310" s="29"/>
      <c r="Q310" s="10"/>
      <c r="R310" s="29"/>
    </row>
    <row r="311" spans="1:18" ht="15.75" customHeight="1">
      <c r="A311" s="10"/>
      <c r="B311" s="29"/>
      <c r="C311" s="29"/>
      <c r="D311" s="29"/>
      <c r="E311" s="29"/>
      <c r="F311" s="29"/>
      <c r="G311" s="66"/>
      <c r="H311" s="29"/>
      <c r="I311" s="29"/>
      <c r="J311" s="68"/>
      <c r="K311" s="29"/>
      <c r="L311" s="29"/>
      <c r="M311" s="29"/>
      <c r="N311" s="29"/>
      <c r="O311" s="29"/>
      <c r="P311" s="29"/>
      <c r="Q311" s="10"/>
      <c r="R311" s="29"/>
    </row>
    <row r="312" spans="1:18" ht="15.75" customHeight="1">
      <c r="A312" s="10"/>
      <c r="B312" s="29"/>
      <c r="C312" s="29"/>
      <c r="D312" s="29"/>
      <c r="E312" s="29"/>
      <c r="F312" s="29"/>
      <c r="G312" s="66"/>
      <c r="H312" s="29"/>
      <c r="I312" s="29"/>
      <c r="J312" s="68"/>
      <c r="K312" s="29"/>
      <c r="L312" s="29"/>
      <c r="M312" s="29"/>
      <c r="N312" s="29"/>
      <c r="O312" s="29"/>
      <c r="P312" s="29"/>
      <c r="Q312" s="10"/>
      <c r="R312" s="29"/>
    </row>
    <row r="313" spans="1:18" ht="15.75" customHeight="1">
      <c r="A313" s="29"/>
      <c r="B313" s="29"/>
      <c r="C313" s="29"/>
      <c r="D313" s="29"/>
      <c r="E313" s="29"/>
      <c r="F313" s="29"/>
      <c r="G313" s="66"/>
      <c r="H313" s="29"/>
      <c r="I313" s="29"/>
      <c r="J313" s="68"/>
      <c r="K313" s="29"/>
      <c r="L313" s="29"/>
      <c r="M313" s="29"/>
      <c r="N313" s="29"/>
      <c r="O313" s="29"/>
      <c r="P313" s="29"/>
      <c r="Q313" s="29"/>
      <c r="R313" s="29"/>
    </row>
    <row r="314" spans="1:18" ht="15.75" customHeight="1">
      <c r="A314" s="29"/>
      <c r="B314" s="33"/>
      <c r="C314" s="33">
        <f t="shared" ref="C314:D314" si="32">SUM(C305:C313)</f>
        <v>0</v>
      </c>
      <c r="D314" s="33">
        <f t="shared" si="32"/>
        <v>0</v>
      </c>
      <c r="E314" s="33"/>
      <c r="F314" s="33"/>
      <c r="G314" s="34">
        <f>SUM(G305:G313)</f>
        <v>0</v>
      </c>
      <c r="H314" s="33"/>
      <c r="I314" s="33">
        <f t="shared" ref="I314:J314" si="33">SUM(I305:I313)</f>
        <v>0</v>
      </c>
      <c r="J314" s="35">
        <f t="shared" si="33"/>
        <v>0</v>
      </c>
      <c r="K314" s="33"/>
      <c r="L314" s="33">
        <f t="shared" ref="L314:M314" si="34">SUM(L305:L313)</f>
        <v>0</v>
      </c>
      <c r="M314" s="33">
        <f t="shared" si="34"/>
        <v>0</v>
      </c>
      <c r="N314" s="33"/>
      <c r="O314" s="33"/>
      <c r="P314" s="38">
        <f>SUM(P305:P313)</f>
        <v>0</v>
      </c>
      <c r="Q314" s="39"/>
    </row>
    <row r="315" spans="1:18" ht="15.75" customHeight="1">
      <c r="A315" s="29"/>
      <c r="C315" s="118"/>
      <c r="D315" s="67"/>
      <c r="E315" s="118"/>
      <c r="F315" s="67"/>
      <c r="G315" s="67"/>
      <c r="H315" s="110"/>
      <c r="I315" s="110" t="s">
        <v>373</v>
      </c>
      <c r="J315" s="110" t="s">
        <v>15</v>
      </c>
      <c r="K315" s="110"/>
      <c r="L315" s="110"/>
      <c r="M315" s="110"/>
      <c r="N315" s="110" t="s">
        <v>76</v>
      </c>
      <c r="O315" s="110" t="s">
        <v>77</v>
      </c>
      <c r="P315" s="110" t="s">
        <v>269</v>
      </c>
      <c r="Q315" s="110" t="s">
        <v>270</v>
      </c>
    </row>
    <row r="316" spans="1:18" ht="15.75" customHeight="1">
      <c r="A316" s="29"/>
      <c r="C316" s="118"/>
      <c r="D316" s="67"/>
      <c r="E316" s="118"/>
      <c r="F316" s="67"/>
      <c r="G316" s="67"/>
      <c r="H316" s="67"/>
      <c r="I316" s="67"/>
      <c r="J316" s="110" t="e">
        <f>J162+J179+J193+J208+#REF!+#REF!+J233+J248+#REF!+#REF!+#REF!+#REF!+#REF!+J286+J299</f>
        <v>#REF!</v>
      </c>
      <c r="K316" s="110"/>
      <c r="L316" s="110"/>
      <c r="M316" s="110"/>
      <c r="N316" s="110" t="e">
        <f>C179+C193+#REF!+C248+#REF!+#REF!</f>
        <v>#REF!</v>
      </c>
      <c r="O316" s="110" t="e">
        <f>G193+G208+#REF!+G233+G248+#REF!+#REF!+#REF!+G299</f>
        <v>#REF!</v>
      </c>
      <c r="P316" s="110" t="e">
        <f>#REF!+#REF!+#REF!+#REF!+#REF!+E286</f>
        <v>#REF!</v>
      </c>
      <c r="Q316" s="110"/>
    </row>
    <row r="317" spans="1:18" ht="15.75" customHeight="1">
      <c r="A317" s="29"/>
      <c r="C317" s="118"/>
      <c r="D317" s="67"/>
      <c r="E317" s="118"/>
      <c r="F317" s="67"/>
      <c r="G317" s="67"/>
      <c r="H317" s="67"/>
      <c r="I317" s="67"/>
      <c r="J317" s="67"/>
      <c r="K317" s="67"/>
      <c r="L317" s="67"/>
      <c r="M317" s="67"/>
    </row>
    <row r="318" spans="1:18" ht="15.75" customHeight="1">
      <c r="A318" s="29"/>
      <c r="C318" s="118"/>
      <c r="D318" s="67"/>
      <c r="E318" s="118"/>
      <c r="F318" s="67"/>
      <c r="G318" s="67"/>
      <c r="H318" s="67"/>
      <c r="I318" s="67"/>
      <c r="J318" s="67"/>
      <c r="K318" s="67"/>
      <c r="L318" s="67"/>
      <c r="M318" s="67"/>
    </row>
    <row r="319" spans="1:18" ht="15.75" customHeight="1">
      <c r="A319" s="31"/>
      <c r="C319" s="119"/>
      <c r="D319" s="67"/>
      <c r="E319" s="118"/>
      <c r="F319" s="67"/>
      <c r="G319" s="67"/>
      <c r="H319" s="67"/>
      <c r="I319" s="67"/>
      <c r="J319" s="67"/>
      <c r="K319" s="67"/>
      <c r="L319" s="67"/>
      <c r="M319" s="67"/>
    </row>
    <row r="320" spans="1:18" ht="15.75" customHeight="1">
      <c r="C320" s="120"/>
      <c r="D320" s="67"/>
      <c r="E320" s="119"/>
      <c r="F320" s="67"/>
      <c r="G320" s="67"/>
      <c r="H320" s="67"/>
      <c r="I320" s="67"/>
      <c r="J320" s="67"/>
      <c r="K320" s="67"/>
      <c r="L320" s="67"/>
      <c r="M320" s="67"/>
    </row>
    <row r="321" spans="3:13" ht="15.75" customHeight="1">
      <c r="C321" s="120"/>
      <c r="D321" s="67"/>
      <c r="E321" s="120"/>
      <c r="F321" s="67"/>
      <c r="G321" s="67"/>
      <c r="H321" s="67"/>
      <c r="I321" s="67"/>
      <c r="J321" s="67"/>
      <c r="K321" s="67"/>
      <c r="L321" s="67"/>
      <c r="M321" s="67"/>
    </row>
    <row r="322" spans="3:13" ht="15.75" customHeight="1">
      <c r="C322" s="120"/>
      <c r="D322" s="67"/>
      <c r="E322" s="120"/>
      <c r="G322" s="67"/>
      <c r="H322" s="67"/>
      <c r="I322" s="67"/>
      <c r="J322" s="67"/>
      <c r="K322" s="67"/>
      <c r="L322" s="67"/>
      <c r="M322" s="67"/>
    </row>
    <row r="323" spans="3:13" ht="15.75" customHeight="1">
      <c r="C323" s="120"/>
      <c r="D323" s="67"/>
      <c r="E323" s="120"/>
      <c r="F323" s="67"/>
      <c r="G323" s="67"/>
      <c r="H323" s="67"/>
      <c r="I323" s="67"/>
      <c r="J323" s="67"/>
      <c r="K323" s="67"/>
      <c r="L323" s="67"/>
      <c r="M323" s="67"/>
    </row>
    <row r="324" spans="3:13" ht="15.75" customHeight="1">
      <c r="C324" s="120"/>
      <c r="D324" s="67"/>
      <c r="E324" s="120"/>
      <c r="F324" s="67"/>
      <c r="G324" s="67"/>
      <c r="H324" s="67"/>
      <c r="I324" s="67"/>
      <c r="J324" s="67"/>
      <c r="K324" s="67"/>
      <c r="L324" s="67"/>
      <c r="M324" s="67"/>
    </row>
    <row r="325" spans="3:13" ht="15.75" customHeight="1">
      <c r="C325" s="120"/>
      <c r="D325" s="67"/>
      <c r="E325" s="120"/>
      <c r="F325" s="67"/>
      <c r="G325" s="67"/>
      <c r="H325" s="67"/>
      <c r="I325" s="67"/>
      <c r="J325" s="67"/>
      <c r="K325" s="67"/>
      <c r="L325" s="67"/>
      <c r="M325" s="67"/>
    </row>
    <row r="326" spans="3:13" ht="15.75" customHeight="1">
      <c r="C326" s="120"/>
      <c r="D326" s="67"/>
      <c r="E326" s="120"/>
      <c r="F326" s="67"/>
      <c r="G326" s="67"/>
      <c r="H326" s="67"/>
      <c r="I326" s="67"/>
      <c r="J326" s="67"/>
      <c r="K326" s="67"/>
      <c r="L326" s="67"/>
      <c r="M326" s="67"/>
    </row>
    <row r="327" spans="3:13" ht="15.75" customHeight="1">
      <c r="C327" s="120"/>
      <c r="D327" s="67"/>
      <c r="E327" s="120"/>
      <c r="F327" s="67"/>
      <c r="G327" s="67"/>
      <c r="H327" s="67"/>
      <c r="I327" s="67"/>
      <c r="J327" s="67"/>
      <c r="K327" s="67"/>
      <c r="L327" s="67"/>
      <c r="M327" s="67"/>
    </row>
    <row r="328" spans="3:13" ht="15.75" customHeight="1">
      <c r="C328" s="120"/>
      <c r="D328" s="67"/>
      <c r="E328" s="120"/>
      <c r="F328" s="67"/>
      <c r="G328" s="67"/>
      <c r="H328" s="67"/>
      <c r="I328" s="67"/>
      <c r="J328" s="67"/>
      <c r="K328" s="67"/>
      <c r="L328" s="67"/>
      <c r="M328" s="67"/>
    </row>
    <row r="329" spans="3:13" ht="15.75" customHeight="1">
      <c r="C329" s="120"/>
      <c r="D329" s="67"/>
      <c r="E329" s="67"/>
      <c r="F329" s="67"/>
      <c r="G329" s="67"/>
      <c r="H329" s="67"/>
      <c r="I329" s="67"/>
      <c r="J329" s="67"/>
      <c r="K329" s="67"/>
      <c r="L329" s="67"/>
      <c r="M329" s="67"/>
    </row>
    <row r="330" spans="3:13" ht="15.75" customHeight="1"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</row>
    <row r="331" spans="3:13" ht="15.75" customHeight="1"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</row>
    <row r="332" spans="3:13" ht="15.75" customHeight="1"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</row>
    <row r="333" spans="3:13" ht="15.75" customHeight="1"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</row>
    <row r="334" spans="3:13" ht="15.75" customHeight="1"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</row>
    <row r="335" spans="3:13" ht="15.75" customHeight="1"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</row>
    <row r="336" spans="3:13" ht="15.75" customHeight="1"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</row>
    <row r="337" spans="3:13" ht="15.75" customHeight="1"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</row>
    <row r="338" spans="3:13" ht="15.75" customHeight="1"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</row>
    <row r="339" spans="3:13" ht="15.75" customHeight="1"/>
    <row r="340" spans="3:13" ht="15.75" customHeight="1"/>
    <row r="341" spans="3:13" ht="15.75" customHeight="1"/>
    <row r="342" spans="3:13" ht="15.75" customHeight="1"/>
    <row r="343" spans="3:13" ht="15.75" customHeight="1"/>
    <row r="344" spans="3:13" ht="15.75" customHeight="1"/>
    <row r="345" spans="3:13" ht="15.75" customHeight="1"/>
    <row r="346" spans="3:13" ht="15.75" customHeight="1"/>
    <row r="347" spans="3:13" ht="15.75" customHeight="1"/>
    <row r="348" spans="3:13" ht="15.75" customHeight="1"/>
    <row r="349" spans="3:13" ht="15.75" customHeight="1"/>
    <row r="350" spans="3:13" ht="15.75" customHeight="1"/>
    <row r="351" spans="3:13" ht="15.75" customHeight="1"/>
    <row r="352" spans="3:1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279:F279"/>
    <mergeCell ref="B290:F290"/>
    <mergeCell ref="B304:F304"/>
    <mergeCell ref="B113:F113"/>
    <mergeCell ref="B123:F123"/>
    <mergeCell ref="B152:F152"/>
    <mergeCell ref="B166:F166"/>
    <mergeCell ref="B183:F183"/>
    <mergeCell ref="B197:F197"/>
    <mergeCell ref="B212:F212"/>
    <mergeCell ref="N112:R112"/>
    <mergeCell ref="B224:F224"/>
    <mergeCell ref="B237:F237"/>
    <mergeCell ref="B252:F252"/>
    <mergeCell ref="B265:F265"/>
    <mergeCell ref="B83:F83"/>
    <mergeCell ref="N91:R91"/>
    <mergeCell ref="B92:F92"/>
    <mergeCell ref="B95:F95"/>
    <mergeCell ref="B108:F108"/>
    <mergeCell ref="N58:R58"/>
    <mergeCell ref="B59:F59"/>
    <mergeCell ref="N72:R72"/>
    <mergeCell ref="B73:F73"/>
    <mergeCell ref="N82:R82"/>
    <mergeCell ref="N27:R27"/>
    <mergeCell ref="B28:F28"/>
    <mergeCell ref="A44:O44"/>
    <mergeCell ref="N46:R46"/>
    <mergeCell ref="B47:F47"/>
    <mergeCell ref="A1:R1"/>
    <mergeCell ref="B4:F4"/>
    <mergeCell ref="A10:O10"/>
    <mergeCell ref="B13:F13"/>
    <mergeCell ref="A25:O2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Цибизов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Шанс</dc:creator>
  <cp:lastModifiedBy>Николай Грибин</cp:lastModifiedBy>
  <dcterms:created xsi:type="dcterms:W3CDTF">2021-01-11T04:55:08Z</dcterms:created>
  <dcterms:modified xsi:type="dcterms:W3CDTF">2023-08-20T12:00:22Z</dcterms:modified>
</cp:coreProperties>
</file>