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ngrisonw/Dropbox/Work/Networking/Excel IP Functions/Excel IP Formulas v1.1/"/>
    </mc:Choice>
  </mc:AlternateContent>
  <xr:revisionPtr revIDLastSave="0" documentId="13_ncr:1_{99E198F8-B037-A54D-AA49-4C6BCF2CF1CE}" xr6:coauthVersionLast="47" xr6:coauthVersionMax="47" xr10:uidLastSave="{00000000-0000-0000-0000-000000000000}"/>
  <bookViews>
    <workbookView xWindow="40" yWindow="880" windowWidth="36000" windowHeight="21520" xr2:uid="{A0150F5B-D3EF-2E46-9185-F1AC39351D67}"/>
  </bookViews>
  <sheets>
    <sheet name="Introduction" sheetId="30" r:id="rId1"/>
    <sheet name="Base Functions" sheetId="18" r:id="rId2"/>
    <sheet name="Info Functions" sheetId="27" r:id="rId3"/>
    <sheet name="Navigation Functions" sheetId="22" r:id="rId4"/>
    <sheet name="Formatting Functions" sheetId="23" r:id="rId5"/>
    <sheet name="Iterative Functions" sheetId="25" r:id="rId6"/>
    <sheet name="Other Functions" sheetId="26" r:id="rId7"/>
    <sheet name="PFX Tests" sheetId="11" r:id="rId8"/>
    <sheet name="ADD Tests" sheetId="13" r:id="rId9"/>
    <sheet name="NET Tests" sheetId="29" r:id="rId10"/>
  </sheets>
  <definedNames>
    <definedName name="ip._bin2dec" comment="Convert a 32 bit binary string representing an IP address into a decimal number._x000a_ipbin: a 32 bit binary string (i.e. &quot;11000000101010000000000000000001&quot;)_x000a_```_x000a__bin2de(&quot;11000000101010000000000000000001&quot;) ==&gt; 3232235521_x000a_```" hidden="1">_xlfn.LAMBDA(_xlpm.ipbin, _xlfn.DECIMAL(_xlpm.ipbin, 2))</definedName>
    <definedName name="ip._bin2dot" comment="Convert a 32 bit binary string into a quad dotted decimal ip address._x000a_ipdot: a 32 bit binary string representing an ip address (i.e. &quot;11000000101010000000000000000001&quot;)_x000a_```_x000a__bin2dot(&quot;11000000101010000000000000000001&quot;) ==&gt; &quot;192.168.0.1&quot;_x000a_```" hidden="1">_xlfn.LAMBDA(_xlpm.cells, BIN2DEC(LEFT(_xlpm.cells, 8)) &amp; "." &amp; BIN2DEC(MID(_xlpm.cells, 9, 8)) &amp; "." &amp; BIN2DEC(MID(_xlpm.cells, 17, 8)) &amp; "." &amp; BIN2DEC(MID(_xlpm.cells, 25, 8)))</definedName>
    <definedName name="ip._bin2pfx" comment="Convert a 32 bit binary string representing an IP mask into a decimal number representing a IP prefix length (0 to 32)._x000a_maskbin: a 32 bit binary string_x000a_```_x000a__bin2pfx(&quot;11111111100000000000000000000000&quot;) ==&gt; 8_x000a_```" hidden="1">_xlfn.LAMBDA(_xlpm.pfx, _xlfn.SWITCH(_xlpm.pfx, "00000000000000000000000000000000", 0, "10000000000000000000000000000000", 1, "11000000000000000000000000000000", 2, "11100000000000000000000000000000", 3, "11110000000000000000000000000000", 4, "11111000000000000000000000000000", 5, "11111100000000000000000000000000", 6, "11111110000000000000000000000000", 7, "11111111000000000000000000000000", 8, "11111111100000000000000000000000", 9, "11111111110000000000000000000000", 10, "11111111111000000000000000000000", 11, "11111111111100000000000000000000", 12, "11111111111110000000000000000000", 13, "11111111111111000000000000000000", 14, "11111111111111100000000000000000", 15, "11111111111111110000000000000000", 16, "11111111111111111000000000000000", 17, "11111111111111111100000000000000", 18, "11111111111111111110000000000000", 19, "11111111111111111111000000000000", 20, "11111111111111111111100000000000", 21, "11111111111111111111110000000000", 22, "11111111111111111111111000000000", 23, "11111111111111111111111100000000", 24, "11111111111111111111111110000000", 25, "11111111111111111111111111000000", 26, "11111111111111111111111111100000", 27, "11111111111111111111111111110000", 28, "11111111111111111111111111111000", 29, "11111111111111111111111111111100", 30, "11111111111111111111111111111110", 31, "11111111111111111111111111111111", 32, NA()))</definedName>
    <definedName name="ip._dec2bin" comment="Convert a decimal number representing an IP address into a decimal number._x000a_ipbin: a decimal number (i.e. 3232235521)_x000a_```_x000a__dec2bin(3232235521) ==&gt; &quot;11000000101010000000000000000001&quot;_x000a_```" hidden="1">_xlfn.LAMBDA(_xlpm.ipdec, _xlfn.BASE(_xlpm.ipdec, 2, 32))</definedName>
    <definedName name="ip._dec2dot" comment="Convert a decimal number into a quad dotted decimal ip address._x000a_ipdec: a decimal number representing an ip address (i.e. 3232235521)_x000a_```_x000a__dot2dec(3232235521) ==&gt; &quot;192.168.0.1&quot;_x000a_```" hidden="1">_xlfn.LAMBDA(_xlpm.ipdec, _xlfn.LET(_xlpm.outofbound, (_xlpm.ipdec &lt; 0) + (_xlpm.ipdec &gt; (2 ^ 32 - 1)), IF(_xlpm.outofbound, NA(), _xlfn.BITRSHIFT(_xlpm.ipdec, 24) &amp; "." &amp; _xlfn.BITAND(_xlfn.BITRSHIFT(_xlpm.ipdec, 16), 255) &amp; "." &amp; _xlfn.BITAND(_xlfn.BITRSHIFT(_xlpm.ipdec, 8), 255) &amp; "." &amp; _xlfn.BITAND(_xlpm.ipdec, 255))))</definedName>
    <definedName name="ip._dec2pfx" comment="Convert a decimal netmask into decimal number representing a IP prefix length (0 to 32)._x000a_pfxdec: a 32 bit decimal_x000a_```_x000a__pfx2dec(VALUE(&quot;4294967264&quot;)) ==&gt; 27_x000a_```" hidden="1">_xlfn.LAMBDA(_xlpm.pfxdec, _xlfn.SWITCH(_xlpm.pfxdec, VALUE("0"), 0, VALUE("2147483648"), 1, VALUE("3221225472"), 2, VALUE("3758096384"), 3, VALUE("4026531840"), 4, VALUE("4160749568"), 5, VALUE("4227858432"), 6, VALUE("4261412864"), 7, VALUE("4278190080"), 8, VALUE("4286578688"), 9, VALUE("4290772992"), 10, VALUE("4292870144"), 11, VALUE("4293918720"), 12, VALUE("4294443008"), 13, VALUE("4294705152"), 14, VALUE("4294836224"), 15, VALUE("4294901760"), 16, VALUE("4294934528"), 17, VALUE("4294950912"), 18, VALUE("4294959104"), 19, VALUE("4294963200"), 20, VALUE("4294965248"), 21, VALUE("4294966272"), 22, VALUE("4294966784"), 23, VALUE("4294967040"), 24, VALUE("4294967168"), 25, VALUE("4294967232"), 26, VALUE("4294967264"), 27, VALUE("4294967280"), 28, VALUE("4294967288"), 29, VALUE("4294967292"), 30, VALUE("4294967294"), 31, VALUE("4294967295"), 32, NA()))</definedName>
    <definedName name="ip._dot2bin" comment="Convert quad dotted decimal ip address into a 32 bit binary string._x000a_ipdot: a decimal number representing an ip address (i.e. &quot;192.168.0.1&quot;)_x000a_```_x000a__dot2bin(&quot;192.168.0.1&quot;) ==&gt; &quot;11000000101010000000000000000001&quot;_x000a_```" hidden="1">_xlfn.LAMBDA(_xlpm.ipdot, _xlfn.LET(_xlpm.octet1, VALUE(_xlfn.TEXTBEFORE(_xlpm.ipdot, ".")), _xlpm.octet2, VALUE(_xlfn.TEXTAFTER(_xlfn.TEXTBEFORE(_xlpm.ipdot, ".", 2), ".")), _xlpm.octet3, VALUE(_xlfn.TEXTAFTER(_xlfn.TEXTBEFORE(_xlpm.ipdot, ".", 3), ".", 2)), _xlpm.octet4, VALUE(_xlfn.TEXTAFTER(_xlpm.ipdot, ".", 3)), _xlpm.outofbound, (_xlpm.octet1 &lt; 0) + (_xlpm.octet1 &gt; 255) + (_xlpm.octet2 &lt; 0) + (_xlpm.octet2 &gt; 255) + (_xlpm.octet3 &lt; 0) + (_xlpm.octet3 &gt; 255) + (_xlpm.octet4 &lt; 0) + (_xlpm.octet4 &gt; 255), IF(_xlpm.outofbound, NA(), _xlfn.BASE(_xlpm.octet1, 2, 8) &amp; _xlfn.BASE(_xlpm.octet2, 2, 8) &amp; _xlfn.BASE(_xlpm.octet3, 2, 8) &amp; _xlfn.BASE(_xlpm.octet4, 2, 8))))</definedName>
    <definedName name="ip._dot2dec" comment="Convert a dotted ip address string into a decimal number._x000a_ipdot: a quad dotted decimal ip address (i.e. &quot;192.168.0.1&quot;)_x000a_```_x000a__dot2dec(&quot;192.168.0.1&quot;) ==&gt; 3232235521_x000a_```" hidden="1">_xlfn.LAMBDA(_xlpm.ipdot, _xlfn.LET(_xlpm.octet1, VALUE(_xlfn.TEXTBEFORE(_xlpm.ipdot, ".")), _xlpm.octet2, VALUE(_xlfn.TEXTAFTER(_xlfn.TEXTBEFORE(_xlpm.ipdot, ".", 2), ".")), _xlpm.octet3, VALUE(_xlfn.TEXTAFTER(_xlfn.TEXTBEFORE(_xlpm.ipdot, ".", 3), ".", 2)), _xlpm.octet4, VALUE(_xlfn.TEXTAFTER(_xlpm.ipdot, ".", 3)), _xlpm.outofbound, (_xlpm.octet1 &lt; 0) + (_xlpm.octet1 &gt; 255) + (_xlpm.octet2 &lt; 0) + (_xlpm.octet2 &gt; 255) + (_xlpm.octet3 &lt; 0) + (_xlpm.octet3 &gt; 255) + (_xlpm.octet4 &lt; 0) + (_xlpm.octet4 &gt; 255), IF(_xlpm.outofbound, NA(), (_xlpm.octet1 * 256 ^ 3) + (_xlpm.octet2 * 256 ^ 2) + (_xlpm.octet3 * 256) + (_xlpm.octet4))))</definedName>
    <definedName name="ip._dot2pfx" comment="Convert a dotted decimal mask into decimal number representing a IP prefix length (0 to 32)._x000a_pfx: a 32 bit binary string_x000a_```_x000a__pfx2dec(&quot;255.255.255.0&quot;) ==&gt; 24_x000a_```" hidden="1">_xlfn.LAMBDA(_xlpm.pfx, _xlfn.SWITCH(_xlpm.pfx, "0.0.0.0", 0, "128.0.0.0", 1, "192.0.0.0", 2, "224.0.0.0", 3, "240.0.0.0", 4, "248.0.0.0", 5, "252.0.0.0", 6, "254.0.0.0", 7, "255.0.0.0", 8, "255.128.0.0", 9, "255.192.0.0", 10, "255.224.0.0", 11, "255.240.0.0", 12, "255.248.0.0", 13, "255.252.0.0", 14, "255.254.0.0", 15, "255.255.0.0", 16, "255.255.128.0", 17, "255.255.192.0", 18, "255.255.224.0", 19, "255.255.240.0", 20, "255.255.248.0", 21, "255.255.252.0", 22, "255.255.254.0", 23, "255.255.255.0", 24, "255.255.255.128", 25, "255.255.255.192", 26, "255.255.255.224", 27, "255.255.255.240", 28, "255.255.255.248", 29, "255.255.255.252", 30, "255.255.255.254", 31, "255.255.255.255", 32, NA()))</definedName>
    <definedName name="ip._first_address" comment="Returns the very first address of a subnet. It is the network_x000a_address and also the first host address for /31 and /32 networks_x000a__x000a_ipdec: the host part in decimal_x000a_pfxdec: the netmask in decimal" hidden="1">_xlfn.LAMBDA(_xlpm.ipdec,_xlpm.pfxdec, _xlfn.BITAND(_xlpm.ipdec, _xlpm.pfxdec))</definedName>
    <definedName name="ip._firsthost" comment="Returns the first host address of a subnet. It is the network_x000a_address + 1 except for /31 and /32 networks for which it is the_x000a_network address_x000a__x000a_ipdec: the host part in decimal_x000a_pfxdec: the netmask in decimal" hidden="1">_xlfn.LAMBDA(_xlpm.ipdec,_xlpm.pfxdec, _xlfn.LET(_xlpm.netdec, ip._first_address(_xlpm.ipdec, _xlpm.pfxdec), _xlfn.SWITCH(_xlpm.pfxdec, 2 ^ 32 - 2, _xlfn.BITAND(_xlpm.netdec, _xlpm.pfxdec), 2 ^ 32 - 1, _xlpm.netdec, _xlfn.BITAND(_xlpm.netdec, _xlpm.pfxdec) + 1)))</definedName>
    <definedName name="ip._last_address" comment="Returns the very last address of a subnet. It is the broadcast_x000a_address and also the last host address for /31 and /32 networks_x000a__x000a_ipdec: the host part in decimal_x000a_pfxdec: the netmask in decimal" hidden="1">_xlfn.LAMBDA(_xlpm.ipdec,_xlpm.pfxdec, _xlfn.BITOR(ip._first_address(_xlpm.ipdec, _xlpm.pfxdec), ip.BITNOT(_xlpm.pfxdec, 32)))</definedName>
    <definedName name="ip._lasthost" comment="Returns the last host address of a subnet. It is the broadcast_x000a_address - 1 except for /31 and /32 networks for which it is the_x000a_broadcast address_x000a__x000a_ipdec: the host part in decimal_x000a_pfxdec: the netmask in decimal" hidden="1">_xlfn.LAMBDA(_xlpm.ipdec,_xlpm.pfxdec, _xlfn.LET(_xlpm.netdec, ip._first_address(_xlpm.ipdec, _xlpm.pfxdec), _xlpm.invpfxdec, ip.BITNOT(_xlpm.pfxdec, 32), _xlfn.SWITCH(_xlpm.pfxdec, 2 ^ 32 - 2, _xlfn.BITOR(_xlpm.netdec, _xlpm.invpfxdec), 2 ^ 32 - 1, _xlpm.netdec, _xlfn.BITOR(_xlpm.netdec, _xlpm.invpfxdec) - 1)))</definedName>
    <definedName name="ip._nextsubnet" comment="Returns the next subnet in decimal._x000a__x000a_ipdec: the host part in decimal_x000a_pfxdec: the netmask in decimal" hidden="1">_xlfn.LAMBDA(_xlpm.ipdec,_xlpm.pfxdec, ip._last_address(_xlpm.ipdec, _xlpm.pfxdec) + 1)</definedName>
    <definedName name="ip._pfx2bin" comment="Convert a decimal number representing a IP prefix length (0 to 32) into a decimal number representing the ._x000a_ipbin: a decimal number (i.e. 3232235521)_x000a_```_x000a__pfx2de(8) ==&gt; &quot;11111111100000000000000000000000&quot;_x000a_```" hidden="1">_xlfn.LAMBDA(_xlpm.pfx, _xlfn.SWITCH(_xlpm.pfx, 0, "00000000000000000000000000000000", 1, "10000000000000000000000000000000", 2, "11000000000000000000000000000000", 3, "11100000000000000000000000000000", 4, "11110000000000000000000000000000", 5, "11111000000000000000000000000000", 6, "11111100000000000000000000000000", 7, "11111110000000000000000000000000", 8, "11111111000000000000000000000000", 9, "11111111100000000000000000000000", 10, "11111111110000000000000000000000", 11, "11111111111000000000000000000000", 12, "11111111111100000000000000000000", 13, "11111111111110000000000000000000", 14, "11111111111111000000000000000000", 15, "11111111111111100000000000000000", 16, "11111111111111110000000000000000", 17, "11111111111111111000000000000000", 18, "11111111111111111100000000000000", 19, "11111111111111111110000000000000", 20, "11111111111111111111000000000000", 21, "11111111111111111111100000000000", 22, "11111111111111111111110000000000", 23, "11111111111111111111111000000000", 24, "11111111111111111111111100000000", 25, "11111111111111111111111110000000", 26, "11111111111111111111111111000000", 27, "11111111111111111111111111100000", 28, "11111111111111111111111111110000", 29, "11111111111111111111111111111000", 30, "11111111111111111111111111111100", 31, "11111111111111111111111111111110", 32, "11111111111111111111111111111111", NA()))</definedName>
    <definedName name="ip._pfx2dec" comment="Convert a decimal number representing a IP prefix length (0 to 32) into a decimal number._x000a_pfx: a 32 bit binary string_x000a_```_x000a__pfx2dec(8) ==&gt; 4278190080_x000a_```" hidden="1">_xlfn.LAMBDA(_xlpm.pfx, _xlfn.SWITCH(_xlpm.pfx, 0, VALUE("0"), 1, VALUE("2147483648"), 2, VALUE("3221225472"), 3, VALUE("3758096384"), 4, VALUE("4026531840"), 5, VALUE("4160749568"), 6, VALUE("4227858432"), 7, VALUE("4261412864"), 8, VALUE("4278190080"), 9, VALUE("4286578688"), 10, VALUE("4290772992"), 11, VALUE("4292870144"), 12, VALUE("4293918720"), 13, VALUE("4294443008"), 14, VALUE("4294705152"), 15, VALUE("4294836224"), 16, VALUE("4294901760"), 17, VALUE("4294934528"), 18, VALUE("4294950912"), 19, VALUE("4294959104"), 20, VALUE("4294963200"), 21, VALUE("4294965248"), 22, VALUE("4294966272"), 23, VALUE("4294966784"), 24, VALUE("4294967040"), 25, VALUE("4294967168"), 26, VALUE("4294967232"), 27, VALUE("4294967264"), 28, VALUE("4294967280"), 29, VALUE("4294967288"), 30, VALUE("4294967292"), 31, VALUE("4294967294"), 32, VALUE("4294967295"), NA()))</definedName>
    <definedName name="ip._previoussubnet" comment="Returns the previous subnet in decimal._x000a__x000a_ipdec: the host part in decimal_x000a_pfxdec: the netmask in decimal" hidden="1">_xlfn.LAMBDA(_xlpm.ipdec,_xlpm.pfxdec, _xlfn.LET(_xlpm.netdec, ip._first_address(_xlpm.ipdec, _xlpm.pfxdec), _xlpm.netdec - ip.BITNOT(_xlpm.pfxdec, 32) - 1))</definedName>
    <definedName name="ip.BITNOT" comment="Perform a bitwise NOT on a decimal number._x000a_ipdec: a quad dotted decimal ip address (i.e. &quot;192.168.0.1&quot;)_x000a_bits: the number of bits to perform the BITWISE on_x000a_```_x000a__dot2dec(&quot;192.168.0.1&quot;) ==&gt; 3232235521_x000a_```">_xlfn.LAMBDA(_xlpm.ipdec,_xlpm.bits, _xlfn.BITXOR(_xlfn.BITLSHIFT(1, _xlpm.bits) - 1, _xlpm.ipdec))</definedName>
    <definedName name="ip.broadcast_address" comment="Returns the broadcast addres of a subnet._x000a__x000a_ip_interfaces: a Cell, String, Range or Array containing ip interfaces_x000a_in &quot;ip/prefix&quot; format._x000a_```_x000a_broadcast(&quot;192.168.0.1/24&quot;) ==&gt; &quot;192.168.0.255&quot;_x000a_```">_xlfn.LAMBDA(_xlpm.cells,_xlop.exclude_prefix_length, _xlfn.LET(_xlpm.ipdec, ip._dot2dec(ip.ip(_xlpm.cells)), _xlpm.pfx, ip.prefixlen(_xlpm.cells), _xlpm.pfxdec, ip._pfx2dec(_xlpm.pfx), ip._dec2dot(ip._last_address(_xlpm.ipdec, _xlpm.pfxdec)) &amp; IF(_xlpm.exclude_prefix_length, "", "/" &amp; _xlpm.pfx)))</definedName>
    <definedName name="ip.checked" comment="Returns the checked ip properly formatted or NA if the ip is invalid._x000a__x000a_ip_interfaces: a Cell, String, Range or Array containing ip interfaces_x000a_in &quot;ip&quot; or &quot;ip/prefix&quot; format._x000a_```_x000a_checked(&quot;10.00.0.00/8&quot;) ==&gt; &quot;10.0.0.0/8&quot;_x000a_```">_xlfn.LAMBDA(_xlpm.ip_interfaces, _xlfn.LET(_xlpm.is_net, ISNUMBER(SEARCH("/", _xlpm.ip_interfaces)), _xlpm.ipdec, IF(_xlpm.is_net, ip._dot2dec(_xlfn.TEXTBEFORE(_xlpm.ip_interfaces, "/")), ip._dot2dec(_xlpm.ip_interfaces)), _xlpm.pfxdec, ip._pfx2dec(VALUE(_xlfn.TEXTAFTER(_xlpm.ip_interfaces, "/"))), ip._dec2dot(_xlpm.ipdec) &amp; IF(_xlpm.is_net, "/" &amp; ip._dec2pfx(_xlpm.pfxdec), "")))</definedName>
    <definedName name="ip.filter_exclude">_xlfn.LAMBDA(_xlpm.ip_interfaces,_xlpm.supernet, _xlfn._xlws.FILTER(_xlpm.ip_interfaces, ip.subnet_of(_xlpm.ip_interfaces, _xlpm.supernet) = FALSE))</definedName>
    <definedName name="ip.filter_include" comment="Returns a filtered list of ip addresses/interfaces that are included in_x000a_or excluded of a supernet._x000a__x000a_ip_interfaces: a Range or Array containing ip interfaces_x000a_in &quot;ip&quot; or &quot;ip/prefix&quot; format._x000a_supernet: an ip network in &quot;ip&quot; or &quot;ip/prefix&quot; format._x000a_```_x000a_filter_i">_xlfn.LAMBDA(_xlpm.ip_interfaces,_xlpm.supernet, _xlfn._xlws.FILTER(_xlpm.ip_interfaces, ip.subnet_of(_xlpm.ip_interfaces, _xlpm.supernet) = TRUE))</definedName>
    <definedName name="ip.first_host_address" comment="Returns the first host addres of a subnet._x000a__x000a_ip_interfaces: a Cell, String, Range or Array containing ip interfaces_x000a_in &quot;ip/prefix&quot; format._x000a_[omit_prefixlen]: Optional, do not include the prefix length_x000a_in the response if the input is a network_x000a_```_x000a_firsthost(">_xlfn.LAMBDA(_xlpm.cells,_xlop.omit_prefixlen, _xlfn.LET(_xlpm.is_net, ISNUMBER(SEARCH("/", _xlpm.cells)), _xlpm.ipdec, IF(_xlpm.is_net, ip._dot2dec(_xlfn.TEXTBEFORE(_xlpm.cells, "/")), ip._dot2dec(_xlpm.cells)), _xlpm.pfx, ip.prefixlen(_xlpm.cells), _xlpm.pfxdec, ip._pfx2dec(_xlpm.pfx), ip._dec2dot(ip._firsthost(_xlpm.ipdec, _xlpm.pfxdec)) &amp; IF(_xlpm.omit_prefixlen + NOT(_xlpm.is_net), "", "/" &amp; ip._dec2pfx(_xlpm.pfxdec))))</definedName>
    <definedName name="ip.from_classful" comment="Returns ip addresses with no prefix length with the correct classful prefix length._x000a_If the address is followed by a prefix length, that interface is returned checked but_x000a_unchanged._x000a_If no prefix length is provided, the default subnet mask for the address c">_xlfn.LAMBDA(_xlpm.ip_interfaces, _xlfn.LET(_xlpm.is_net, ISNUMBER(SEARCH("/", _xlpm.ip_interfaces)), _xlpm.ipdec, IF(_xlpm.is_net, ip._dot2dec(_xlfn.TEXTBEFORE(_xlpm.ip_interfaces, "/")), ip._dot2dec(_xlpm.ip_interfaces)), _xlpm.pfxdec, ip._pfx2dec(VALUE(_xlfn.TEXTAFTER(_xlpm.ip_interfaces, "/"))), IF(_xlpm.is_net, ip._dec2dot(_xlpm.ipdec) &amp; "/" &amp; ip._dec2pfx(_xlpm.pfxdec), _xlfn.IFS(_xlpm.ipdec &lt; VALUE("2147483648"), ip._dec2dot(_xlpm.ipdec) &amp; "/8", _xlpm.ipdec &lt; VALUE("3221225472"), ip._dec2dot(_xlpm.ipdec) &amp; "/16", _xlpm.ipdec &lt; VALUE("3758096384"), ip._dec2dot(_xlpm.ipdec) &amp; "/24", _xlpm.ipdec &gt;= VALUE("3758096384"), NA()))))</definedName>
    <definedName name="ip.from_hostmask">_xlfn.LAMBDA(_xlpm.cells,_xlop.sep, _xlfn.LET(_xlpm.sep, IF(_xlfn.ISOMITTED(_xlpm.sep), "/", _xlpm.sep), _xlpm.ip_string, _xlfn.TEXTBEFORE(_xlpm.cells, _xlpm.sep), _xlpm.hostmask, _xlfn.TEXTAFTER(_xlpm.cells, _xlpm.sep), _xlpm.ip_string &amp; "/" &amp; ip._bin2pfx(ip._dec2bin(ip.BITNOT(ip._dot2dec(_xlpm.hostmask), 32)))))</definedName>
    <definedName name="ip.from_netmask">_xlfn.LAMBDA(_xlpm.cells,_xlop.sep, _xlfn.LET(_xlpm.sep, IF(_xlfn.ISOMITTED(_xlpm.sep), "/", _xlpm.sep), _xlpm.ip_string, _xlfn.TEXTBEFORE(_xlpm.cells, _xlpm.sep), _xlpm.netmask, _xlfn.TEXTAFTER(_xlpm.cells, _xlpm.sep), _xlpm.ip_string &amp; "/" &amp; ip._dot2pfx(_xlpm.netmask)))</definedName>
    <definedName name="ip.from_prefixlen" comment="Most functions  input must be in the &quot;ip/prefix&quot; format._x000a_If your data format is different, use these functions to_x000a_convert._x000a__x000a_ip_interfaces: a Cell, String, Range or Array containing ip interfaces_x000a_in &quot;ip/prefix&quot;, &quot;ip/netmask&quot; or &quot;ip/hostmask&quot; format._x000a_[sep]:">_xlfn.LAMBDA(_xlpm.cells,_xlop.sep, _xlfn.LET(_xlpm.sep, IF(_xlfn.ISOMITTED(_xlpm.sep), "/", _xlpm.sep), _xlpm.ip_string, _xlfn.TEXTBEFORE(_xlpm.cells, _xlpm.sep), _xlpm.prefixlen, _xlfn.TEXTAFTER(_xlpm.cells, _xlpm.sep), _xlpm.ip_string &amp; "/" &amp; _xlpm.prefixlen))</definedName>
    <definedName name="ip.host_octets" comment="Returns the octets corresponding to the host part of the address._x000a_For prefix length higher than 24, returns the last octet._x000a_For prefix length between 16 and 23, returns the last two octets._x000a_For prefix length between 8 and 15, returns the last three octets">_xlfn.LAMBDA(_xlpm.ip_interfaces, _xlfn.LET(_xlpm.ip_address, _xlfn.TEXTBEFORE(_xlpm.ip_interfaces, "/"), _xlpm.pfx, VALUE(_xlfn.TEXTAFTER(_xlpm.ip_interfaces, "/")), _xlpm.octet1, VALUE(_xlfn.TEXTBEFORE(_xlpm.ip_address, ".")), _xlpm.octet2, VALUE(_xlfn.TEXTAFTER(_xlfn.TEXTBEFORE(_xlpm.ip_address, ".", 2), ".")), _xlpm.octet3, VALUE(_xlfn.TEXTAFTER(_xlfn.TEXTBEFORE(_xlpm.ip_address, ".", 3), ".", 2)), _xlpm.octet4, VALUE(_xlfn.TEXTAFTER(_xlpm.ip_address, ".", 3)), _xlpm.outofbound, (_xlpm.octet1 &lt; 0) + (_xlpm.octet1 &gt; 255) + (_xlpm.octet2 &lt; 0) + (_xlpm.octet2 &gt; 255) + (_xlpm.octet3 &lt; 0) + (_xlpm.octet3 &gt; 255) + (_xlpm.octet4 &lt; 0) + (_xlpm.octet4 &gt; 255) + (_xlpm.pfx &lt; 0) + (_xlpm.pfx &gt; 32), IF(_xlpm.outofbound, NA(), _xlfn.IFS(_xlpm.pfx &gt;= 24, "." &amp; _xlpm.octet4, _xlpm.pfx &gt;= 16, "." &amp; _xlpm.octet3 &amp; "." &amp; _xlpm.octet4, _xlpm.pfx &gt;= 8, "." &amp; _xlpm.octet2 &amp; "." &amp; _xlpm.octet3 &amp; "." &amp; _xlpm.octet4, _xlpm.pfx &gt;= 0, _xlpm.octet1 &amp; "." &amp; _xlpm.octet2 &amp; "." &amp; _xlpm.octet3 &amp; "." &amp; _xlpm.octet4))))</definedName>
    <definedName name="ip.hostmask" comment="Return the prefix length part of an &quot;ip/prefix&quot; pair as a host mask._x000a__x000a_ip_interfaces: a Cell, String, Range or Array containing ip interfaces_x000a_in &quot;ip/prefix&quot; format._x000a_```_x000a_hostmask(&quot;192.168.0.1/24&quot;) ==&gt; &quot;0.0.0.255&quot;_x000a_```">_xlfn.LAMBDA(_xlpm.ip_interfaces, _xlfn.LET(_xlpm.pfx, VALUE(_xlfn.TEXTAFTER(_xlpm.ip_interfaces, "/")), ip._dec2dot(ip.BITNOT(ip._pfx2dec(_xlpm.pfx), 32))))</definedName>
    <definedName name="ip.hostmask_in_binary" comment="Returns the hostmask in binary._x000a__x000a_ip_interfaces: a Cell, String, Range or Array containing ip interfaces_x000a_in &quot;ip/prefix&quot; format._x000a_```_x000a_hostmask_in_binary(&quot;192.168.0.1/24&quot;) ==&gt; &quot;0b00000000000000000000000011111111&quot;_x000a_```">_xlfn.LAMBDA(_xlpm.ip_interfaces, _xlfn.LET(_xlpm.pfx, VALUE(_xlfn.TEXTAFTER(_xlpm.ip_interfaces, "/")), "0b" &amp; ip._dec2bin(ip.BITNOT(ip._pfx2dec(_xlpm.pfx), 32))))</definedName>
    <definedName name="ip.hostmask_in_decimal" comment="Returns the hostmask in decimal._x000a__x000a_ip_interfaces: a Cell, String, Range or Array containing ip interfaces_x000a_in &quot;ip/prefix&quot; format._x000a_```_x000a_hostmask_in_decimal(&quot;10.0.0.0/8&quot;) ==&gt; 16777215_x000a_```">_xlfn.LAMBDA(_xlpm.ip_interfaces, _xlfn.LET(_xlpm.pfx, VALUE(_xlfn.TEXTAFTER(_xlpm.ip_interfaces, "/")), ip.BITNOT(ip._pfx2dec(_xlpm.pfx), 32)))</definedName>
    <definedName name="ip.hosts" comment="Returns a dynamic array of the hosts in the network._x000a__x000a_ip_network: a Cell or String network in &quot;ip/prefix&quot; format._x000a_```_x000a_hosts(&quot;192.168.0.0/31&quot;) ==&gt; {&quot;192.168.0.0&quot;,&quot;192.168.0.1&quot;}_x000a_```">_xlfn.LAMBDA(_xlpm.ip_network,_xlop.start,_xlop.stop,_xlop.omit_prefix_length, _xlfn.LET(_xlpm.ipdot, _xlfn.TEXTBEFORE(_xlpm.ip_network, "/"), _xlpm.pfx, VALUE(_xlfn.TEXTAFTER(_xlpm.ip_network, "/")), _xlpm.ipdec, ip._dot2dec(_xlpm.ipdot), _xlpm.pfxdec, ip._pfx2dec(_xlpm.pfx), _xlpm.real_stop, IF(_xlfn.ISOMITTED(_xlpm.stop), -1, _xlpm.stop), _xlpm.first_ip, IF(_xlpm.pfx &lt;= 30, ip._first_address(_xlpm.ipdec, _xlpm.pfxdec) + 1, ip._first_address(_xlpm.ipdec, _xlpm.pfxdec)), _xlpm.last_ip, IF(_xlpm.pfx &lt;= 30, ip._last_address(_xlpm.ipdec, _xlpm.pfxdec) - 1, ip._last_address(_xlpm.ipdec, _xlpm.pfxdec)), _xlpm.first_indexed_ip, IF(_xlpm.start &gt;= 0, _xlpm.first_ip + _xlpm.start, _xlpm.last_ip + _xlpm.start + 1), _xlpm.last_indexed_ip, IF(_xlpm.real_stop &gt;= 0, _xlpm.first_ip + _xlpm.real_stop, _xlpm.last_ip + _xlpm.real_stop + 1), _xlpm.number_of_hosts, _xlpm.last_indexed_ip - _xlpm.first_indexed_ip + 1, _xlpm.outofbound, (_xlpm.first_indexed_ip &lt; _xlpm.first_ip) + (_xlpm.last_indexed_ip &gt; _xlpm.last_ip) + _xlpm.number_of_hosts &lt; 1, IF(_xlpm.outofbound, NA(), ip._dec2dot(_xlpm.first_indexed_ip + _xlfn.SEQUENCE(_xlpm.number_of_hosts, , 0, 1)) &amp; IF(_xlpm.omit_prefix_length, "", "/" &amp; ip._dec2pfx(_xlpm.pfxdec)))))</definedName>
    <definedName name="ip.index_host_address" comment="Returns the next host addres of a subnet._x000a__x000a_ip_interfaces: a Cell, String, Range or Array containing ip interfaces_x000a_in &quot;ip/prefix&quot; format._x000a_```_x000a_previoushost(&quot;192.168.0.4/24&quot;) ==&gt; &quot;192.168.0.3&quot;_x000a_```">_xlfn.LAMBDA(_xlpm.cells,_xlpm.index,_xlop.omit_prefixlen, _xlfn.LET(_xlpm.ipdec, ip._dot2dec(ip.ip(_xlpm.cells)), _xlpm.pfx, ip.prefixlen(_xlpm.cells), _xlpm.pfxdec, ip._pfx2dec(_xlpm.pfx), _xlpm.last_host, ip._lasthost(_xlpm.ipdec, _xlpm.pfxdec), _xlpm.first_host, ip._firsthost(_xlpm.ipdec, _xlpm.pfxdec), IF(_xlpm.index &lt; 0, IF(_xlpm.last_host + _xlpm.index + 1 &lt; _xlpm.first_host, NA(), ip._dec2dot(_xlpm.last_host + _xlpm.index + 1) &amp; IF(_xlpm.omit_prefixlen, "", "/" &amp; ip._dec2pfx(_xlpm.pfxdec))), IF(_xlpm.first_host + _xlpm.index - 1 &gt; _xlpm.last_host, NA(), ip._dec2dot(_xlpm.first_host + _xlpm.index - 1) &amp; IF(_xlpm.omit_prefixlen, "", "/" &amp; ip._dec2pfx(_xlpm.pfxdec))))))</definedName>
    <definedName name="ip.index_subnet" comment="Returns the &quot;index&quot;th subnet in a larger summary._x000a__x000a_ip_summary: a Cell or String containing an ip network_x000a_in &quot;ip/prefix&quot; format._x000a_smaller_prefix: a Cell or String containing a prefix length_x000a_to subnet the summary into._x000a_index: a positive or negative index num">_xlfn.LAMBDA(_xlpm.ip_summary,_xlpm.smaller_prefix,_xlpm.index, _xlfn.LET(_xlpm.ipdec, ip._dot2dec(ip.ip(_xlpm.ip_summary)), _xlpm.pfx, ip.prefixlen(_xlpm.ip_summary), _xlpm.pfxdec, ip._pfx2dec(_xlpm.pfx), _xlpm.smaller_prefixdec, ip._pfx2dec(_xlpm.smaller_prefix), _xlpm.first_ip_dec, ip._first_address(_xlpm.ipdec, _xlpm.pfxdec), _xlpm.last_ip_dec, ip._last_address(_xlpm.ipdec, _xlpm.pfxdec), _xlpm.sub_size, ip.BITNOT(ip._pfx2dec(_xlpm.smaller_prefix), 32), _xlpm.target_net_dec, IF(_xlpm.index &gt;= 0, _xlpm.first_ip_dec + _xlpm.index * (_xlpm.sub_size + 1), _xlpm.last_ip_dec + 1 + _xlpm.index * (_xlpm.sub_size + 1)), ip._dec2dot(_xlpm.target_net_dec) &amp; "/" &amp; ip._dec2pfx(_xlpm.smaller_prefixdec)))</definedName>
    <definedName name="ip.ip" comment="Return the IP part of an &quot;ip/prefix&quot; pair._x000a__x000a_ip_interfaces: a Cell, String, Range or Array containing ip interfaces_x000a_in &quot;ip/prefix&quot; format._x000a_```_x000a_ip(&quot;192.168.0.1/24&quot;) ==&gt; &quot;192.168.0.1&quot;_x000a_```">_xlfn.LAMBDA(_xlpm.ip_interfaces, _xlfn.LET(_xlpm.ip_string, _xlfn.TEXTBEFORE(_xlpm.ip_interfaces, "/"), ip._dec2dot(ip._dot2dec(_xlpm.ip_string))))</definedName>
    <definedName name="ip.ip_in_binary" comment="Returns the ip address in binary._x000a__x000a_ip_interfaces: a Cell, String, Range or Array containing ip interfaces_x000a_in &quot;ip/prefix&quot; format._x000a_```_x000a_ip_in_binary(&quot;192.168.0.1&quot;) ==&gt; &quot;0b11000000101010000000000000000001&quot;_x000a_```">_xlfn.LAMBDA(_xlpm.ip_interfaces, _xlfn.LET(_xlpm.is_net, ISNUMBER(SEARCH("/", _xlpm.ip_interfaces)), _xlpm.ip_address, IF(_xlpm.is_net, _xlfn.TEXTBEFORE(_xlpm.ip_interfaces, "/"), _xlpm.ip_interfaces), "0b" &amp; ip._dot2bin(_xlpm.ip_address)))</definedName>
    <definedName name="ip.ip_in_decimal" comment="Returns the ip address in decimal._x000a__x000a_ip_interfaces: a Cell, String, Range or Array containing ip interfaces_x000a_in &quot;ip/prefix&quot; format._x000a_```_x000a_ip_in_decimal(&quot;255.255.255.255&quot;) ==&gt; 4294967295_x000a_```">_xlfn.LAMBDA(_xlpm.ip_interfaces, _xlfn.LET(_xlpm.is_net, ISNUMBER(SEARCH("/", _xlpm.ip_interfaces)), _xlpm.ip_address, IF(_xlpm.is_net, _xlfn.TEXTBEFORE(_xlpm.ip_interfaces, "/"), _xlpm.ip_interfaces), ip._dot2dec(_xlpm.ip_address)))</definedName>
    <definedName name="ip.is_global" comment="True if the address is not defined as not globally reachable by iana-ipv4-special-registry_x000a_except for 100.64.0.0/10 which is False._x000a_https://www.iana.org/assignments/iana-ipv4-special-registry/iana-ipv4-special-registry.xhtml_x000a__x000a_ip_interfaces: a Cell, String">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IF(((_xlpm.firstdec &gt;= VALUE("1681915904")) * (_xlpm.broadcastdec &lt;= VALUE("1686110207"))), FALSE(), (((_xlpm.firstdec &gt;= 0) * (_xlpm.broadcastdec &lt;= VALUE("16777215"))) + ((_xlpm.firstdec &gt;= VALUE("167772160")) * (_xlpm.broadcastdec &lt;= VALUE("184549375"))) + ((_xlpm.firstdec &gt;= VALUE("2130706432")) * (_xlpm.broadcastdec &lt;= VALUE("2147483647"))) + ((_xlpm.firstdec &gt;= VALUE("2851995648")) * (_xlpm.broadcastdec &lt;= VALUE("2852061183"))) + ((_xlpm.firstdec &gt;= VALUE("2886729728")) * (_xlpm.broadcastdec &lt;= VALUE("2887778303"))) + ((_xlpm.firstdec &gt;= VALUE("3221225472")) * (_xlpm.broadcastdec &lt;= VALUE("3221225727"))) + ((_xlpm.firstdec &gt;= VALUE("3221225642")) * (_xlpm.broadcastdec &lt;= VALUE("3221225643"))) + ((_xlpm.firstdec &gt;= VALUE("3221225984")) * (_xlpm.broadcastdec &lt;= VALUE("3221226239"))) + ((_xlpm.firstdec &gt;= VALUE("3232235520")) * (_xlpm.broadcastdec &lt;= VALUE("3232301055"))) + ((_xlpm.firstdec &gt;= VALUE("3323068416")) * (_xlpm.broadcastdec &lt;= VALUE("3323199487"))) + ((_xlpm.firstdec &gt;= VALUE("3325256704")) * (_xlpm.broadcastdec &lt;= VALUE("3325256959"))) + ((_xlpm.firstdec &gt;= VALUE("3405803776")) * (_xlpm.broadcastdec &lt;= VALUE("3405804031"))) + ((_xlpm.firstdec &gt;= VALUE("4026531840")) * (_xlpm.broadcastdec &lt;= VALUE("4294967295"))) + (_xlpm.firstdec = VALUE("4294967295"))) = 0)))</definedName>
    <definedName name="ip.is_link_local" comment="True if the address is reserved for link-local usage. See RFC 3927._x000a__x000a_ip_interfaces: a Cell, String, Range or Array containing ip interfaces_x000a_in &quot;ip/prefix&quot; format._x000a_```_x000a_is_link_local(&quot;169.254.10.1/32&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VALUE("2851995648")) * (_xlpm.broadcastdec &lt;= VALUE("2852061183")))) &gt; 0))</definedName>
    <definedName name="ip.is_loopback" comment="True if this is a loopback address. See RFC 3330._x000a__x000a_ip_interfaces: a Cell, String, Range or Array containing ip interfaces_x000a_in &quot;ip/prefix&quot; format._x000a_```_x000a_is_loopback(&quot;127.0.0.1/32&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VALUE("2130706432")) * (_xlpm.broadcastdec &lt;= VALUE("2147483647")))) &gt; 0))</definedName>
    <definedName name="ip.is_multicast" comment="TRUE if the address is reserved for multicast use. See RFC 3171._x000a__x000a_ip_interfaces: a Cell, String, Range or Array containing ip interfaces_x000a_in &quot;ip/prefix&quot; format._x000a_```_x000a_is_multicast(&quot;240.1.1.0/24&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VALUE("3758096384")) * (_xlpm.broadcastdec &lt;= VALUE("4026531839"))) &gt; 0))</definedName>
    <definedName name="ip.is_private" comment="TRUE if the address is defined as not globally reachable by iana-ipv4-special-registry_x000a_except for 100.64.0.0/10 which is FALSE._x000a_https://www.iana.org/assignments/iana-ipv4-special-registry/iana-ipv4-special-registry.xhtml_x000a__x000a_ip_interfaces: a Cell, String, Ra">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IF(((_xlpm.firstdec &gt;= VALUE("1681915904")) * (_xlpm.broadcastdec &lt;= VALUE("1686110207"))), FALSE(), (((_xlpm.firstdec &gt;= 0) * (_xlpm.broadcastdec &lt;= VALUE("16777215"))) + ((_xlpm.firstdec &gt;= VALUE("167772160")) * (_xlpm.broadcastdec &lt;= VALUE("184549375"))) + ((_xlpm.firstdec &gt;= VALUE("2130706432")) * (_xlpm.broadcastdec &lt;= VALUE("2147483647"))) + ((_xlpm.firstdec &gt;= VALUE("2851995648")) * (_xlpm.broadcastdec &lt;= VALUE("2852061183"))) + ((_xlpm.firstdec &gt;= VALUE("2886729728")) * (_xlpm.broadcastdec &lt;= VALUE("2887778303"))) + ((_xlpm.firstdec &gt;= VALUE("3221225472")) * (_xlpm.broadcastdec &lt;= VALUE("3221225727"))) + ((_xlpm.firstdec &gt;= VALUE("3221225642")) * (_xlpm.broadcastdec &lt;= VALUE("3221225643"))) + ((_xlpm.firstdec &gt;= VALUE("3221225984")) * (_xlpm.broadcastdec &lt;= VALUE("3221226239"))) + ((_xlpm.firstdec &gt;= VALUE("3232235520")) * (_xlpm.broadcastdec &lt;= VALUE("3232301055"))) + ((_xlpm.firstdec &gt;= VALUE("3323068416")) * (_xlpm.broadcastdec &lt;= VALUE("3323199487"))) + ((_xlpm.firstdec &gt;= VALUE("3325256704")) * (_xlpm.broadcastdec &lt;= VALUE("3325256959"))) + ((_xlpm.firstdec &gt;= VALUE("3405803776")) * (_xlpm.broadcastdec &lt;= VALUE("3405804031"))) + ((_xlpm.firstdec &gt;= VALUE("4026531840")) * (_xlpm.broadcastdec &lt;= VALUE("4294967295"))) + (_xlpm.firstdec = VALUE("4294967295"))) &gt; 0)))</definedName>
    <definedName name="ip.is_reserved" comment="Returns TRUE if the address is within the reserved IETF IPv4 Network range._x000a__x000a_ip_interfaces: a Cell, String, Range or Array containing ip interfaces_x000a_in &quot;ip/prefix&quot; format._x000a_```_x000a_is_reserved(&quot;240.0.0.0/24&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VALUE("4026531840")) * (_xlpm.broadcastdec &lt;= VALUE("4294967295")))) &gt; 0))</definedName>
    <definedName name="ip.is_rfc1918" comment="Returns TRUE if the subnet is part of an RFC1918 block, FALSE otherwise._x000a__x000a_ip_interfaces: a Cell, String, Range or Array containing ip interfaces_x000a_in &quot;ip/prefix&quot; format._x000a_```_x000a_is_RFC1918(&quot;192.168.0.0/24&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VALUE("167772160")) * (_xlpm.broadcastdec &lt;= VALUE("184549375"))) + ((_xlpm.firstdec &gt;= VALUE("2886729728")) * (_xlpm.broadcastdec &lt;= VALUE("2887778303"))) + ((_xlpm.firstdec &gt;= VALUE("3232235520")) * (_xlpm.broadcastdec &lt;= VALUE("3232301055")))) &gt; 0))</definedName>
    <definedName name="ip.is_unspecified" comment="Returns TRUE if this is the unspecified address as defined in RFC 5735 3._x000a__x000a_ip_interfaces: a Cell, String, Range or Array containing ip interfaces_x000a_in &quot;ip/prefix&quot; format._x000a_```_x000a_is_unspecified(&quot;0.0.0.0&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0) * (_xlpm.broadcastdec &lt;= 0))) &gt; 0))</definedName>
    <definedName name="ip.last_host_address" comment="Returns the last host addres of a subnet._x000a__x000a_ip_interfaces: a Cell, String, Range or Array containing ip interfaces_x000a_in &quot;ip/prefix&quot; format._x000a_[omit_prefixlen]: Optional, do not include the prefix length_x000a_in the response if the input is a network_x000a_```_x000a_lasthost(&quot;1">_xlfn.LAMBDA(_xlpm.cells,_xlop.omit_prefixlen, _xlfn.LET(_xlpm.is_net, ISNUMBER(SEARCH("/", _xlpm.cells)), _xlpm.ipdec, IF(_xlpm.is_net, ip._dot2dec(_xlfn.TEXTBEFORE(_xlpm.cells, "/")), ip._dot2dec(_xlpm.cells)), _xlpm.pfx, ip.prefixlen(_xlpm.cells), _xlpm.pfxdec, ip._pfx2dec(_xlpm.pfx), ip._dec2dot(ip._lasthost(_xlpm.ipdec, _xlpm.pfxdec)) &amp; IF(_xlpm.omit_prefixlen + NOT(_xlpm.is_net), "", "/" &amp; ip._dec2pfx(_xlpm.pfxdec))))</definedName>
    <definedName name="ip.netmask" comment="Return the prefix length part of an &quot;ip/prefix&quot; pair as a net mask._x000a__x000a_ip_interfaces: a Cell, String, Range or Array containing ip interfaces_x000a_in &quot;ip/prefix&quot; format._x000a_```_x000a_netmask(&quot;192.168.0.1/24&quot;) ==&gt; &quot;255.255.255.0&quot;_x000a_```">_xlfn.LAMBDA(_xlpm.ip_interfaces, _xlfn.LET(_xlpm.pfx, VALUE(_xlfn.TEXTAFTER(_xlpm.ip_interfaces, "/")), ip._dec2dot(ip._pfx2dec(_xlpm.pfx))))</definedName>
    <definedName name="ip.netmask_in_binary" comment="Returns the netmask in binary._x000a__x000a_ip_interfaces: a Cell, String, Range or Array containing ip interfaces_x000a_in &quot;ip/prefix&quot; format._x000a_```_x000a_netmask_in_binary(&quot;192.168.0.1/24&quot;) ==&gt; &quot;0b11111111111111111111111100000000&quot;_x000a_```">_xlfn.LAMBDA(_xlpm.ip_interfaces, _xlfn.LET(_xlpm.pfx, VALUE(_xlfn.TEXTAFTER(_xlpm.ip_interfaces, "/")), "0b" &amp; ip._pfx2bin(_xlpm.pfx)))</definedName>
    <definedName name="ip.netmask_in_decimal" comment="Returns the netmask in decimal._x000a__x000a_ip_interfaces: a Cell, String, Range or Array containing ip interfaces_x000a_in &quot;ip/prefix&quot; format._x000a_```_x000a_netmask_in_decimal(&quot;10.0.0.0/8&quot;) ==&gt; 4278190080_x000a_```">_xlfn.LAMBDA(_xlpm.ip_interfaces, _xlfn.LET(_xlpm.pfx, VALUE(_xlfn.TEXTAFTER(_xlpm.ip_interfaces, "/")), ip._pfx2dec(_xlpm.pfx)))</definedName>
    <definedName name="ip.network_address" comment="Returns the network address of the given interface ip._x000a__x000a_ip_interfaces: a Cell, String, Range or Array containing ip interfaces_x000a_in &quot;ip/prefix&quot; format._x000a_```_x000a_network_address(&quot;192.168.0.1/24&quot;) ==&gt; &quot;192.168.0.0/24&quot;_x000a_```">_xlfn.LAMBDA(_xlpm.ip_interfaces,_xlop.omit_prefix_length, _xlfn.LET(_xlpm.ipdec, ip._dot2dec(ip.ip(_xlpm.ip_interfaces)), _xlpm.pfx, ip.prefixlen(_xlpm.ip_interfaces), _xlpm.pfxdec, ip._pfx2dec(_xlpm.pfx), ip._dec2dot(ip._first_address(_xlpm.ipdec, _xlpm.pfxdec)) &amp; IF(_xlpm.omit_prefix_length, "", "/" &amp; _xlpm.pfx)))</definedName>
    <definedName name="ip.next_host_address" comment="Returns the next host addres of a subnet._x000a__x000a_ip_interfaces: a Cell, String, Range or Array containing ip interfaces_x000a_in &quot;ip/prefix&quot; format._x000a_```_x000a_previoushost(&quot;192.168.0.4/24&quot;) ==&gt; &quot;192.168.0.3&quot;_x000a_```">_xlfn.LAMBDA(_xlpm.cells,_xlop.omit_prefixlen, _xlfn.LET(_xlpm.is_net, ISNUMBER(SEARCH("/", _xlpm.cells)), _xlpm.ipdec, IF(_xlpm.is_net, ip._dot2dec(_xlfn.TEXTBEFORE(_xlpm.cells, "/")), ip._dot2dec(_xlpm.cells)), _xlpm.pfx, VALUE(_xlfn.TEXTAFTER(_xlpm.cells, "/")), _xlpm.pfxdec, ip._pfx2dec(_xlpm.pfx), _xlpm.new_ip, _xlpm.ipdec + 1, _xlpm.lasthost, IF(_xlpm.is_net, ip._lasthost(_xlpm.ipdec, _xlpm.pfxdec), VALUE("4294967295")), IF(_xlpm.new_ip &gt; _xlpm.lasthost, NA(), ip._dec2dot(_xlpm.new_ip) &amp; IF(_xlpm.omit_prefixlen + NOT(_xlpm.is_net), "", "/" &amp; ip._dec2pfx(_xlpm.pfxdec)))))</definedName>
    <definedName name="ip.next_subnet" comment="Returns the next subnet._x000a__x000a_ip_interfaces: a Cell, String, Range or Array containing ip interfaces_x000a_in &quot;ip/prefix&quot; format._x000a_```_x000a_nextsubnet(&quot;192.168.0.0/24&quot;) ==&gt; &quot;192.168.1.0/24&quot;_x000a_```">_xlfn.LAMBDA(_xlpm.cells, _xlfn.LET(_xlpm.ipdec, ip._dot2dec(ip.ip(_xlpm.cells)), _xlpm.pfx, ip.prefixlen(_xlpm.cells), _xlpm.pfxdec, ip._pfx2dec(_xlpm.pfx), ip._dec2dot(ip._nextsubnet(_xlpm.ipdec, _xlpm.pfxdec)) &amp; "/" &amp; _xlpm.pfx))</definedName>
    <definedName name="ip.num_addresses" comment="Returns the number of addresses in the subnet._x000a__x000a_ip_interfaces: a Cell, String, Range or Array containing ip interfaces_x000a_in &quot;ip/prefix&quot; format._x000a_```_x000a_num_addresses(&quot;192.168.0.1/24&quot;) ==&gt; 256_x000a_```">_xlfn.LAMBDA(_xlpm.ip_interfaces, _xlfn.LET(_xlpm.pfx, VALUE(_xlfn.TEXTAFTER(_xlpm.ip_interfaces, "/")), _xlpm.outofbound, (_xlpm.pfx &lt; 0) + (_xlpm.pfx &gt; 32), IF(_xlpm.outofbound, NA(), ip.BITNOT(ip._pfx2dec(_xlpm.pfx), 32) + 1)))</definedName>
    <definedName name="ip.octet_offset" comment="Returns the ip address with each octet offset by value provided._x000a_It does not error if the offset IP is outside the subnet._x000a_Useful to map two networks together._x000a__x000a_ip_interfaces: a Cell, String, Range or Array containing ip interfaces_x000a_in &quot;ip/prefix&quot; format._x000a_">_xlfn.LAMBDA(_xlpm.cells,_xlpm.offset1,_xlpm.offset2,_xlpm.offset3,_xlpm.offset4, _xlfn.LET(_xlpm.offsetdec, (_xlpm.offset1 * 256 ^ 3) + (_xlpm.offset2 * 256 ^ 2) + (_xlpm.offset3 * 256) + (_xlpm.offset4), _xlpm.ipdec, ip._dot2dec(ip.ip(_xlpm.cells)) + _xlpm.offsetdec, _xlpm.pfx, ip.prefixlen(_xlpm.cells), _xlpm.pfxdec, ip._pfx2dec(_xlpm.pfx), _xlpm.pfxdecinv, ip.BITNOT(ip._pfx2dec(_xlpm.pfx), 32), _xlpm.outofbound, (_xlpm.ipdec &lt; 0) + (_xlpm.ipdec &gt; 2 ^ 32 - 1), IF(_xlpm.outofbound, NA(), ip._dec2dot(_xlpm.ipdec) &amp; "/" &amp; _xlpm.pfx)))</definedName>
    <definedName name="ip.offset" comment="Returns the ip address offset by the decimal offset provided._x000a_The function returns #N/A if the offset IP is outside the subnet._x000a__x000a_ip_interfaces: a Cell, String, Range or Array containing ip interfaces_x000a_in &quot;ip/prefix&quot; format._x000a_```_x000a_offset(&quot;192.168.0.1/24&quot;,10) ">_xlfn.LAMBDA(_xlpm.cells,_xlpm.decimal_offset, _xlfn.LET(_xlpm.ipdec, ip._dot2dec(ip.ip(_xlpm.cells)), _xlpm.offset_ipdec, _xlpm.ipdec + _xlpm.decimal_offset, _xlpm.pfx, ip.prefixlen(_xlpm.cells), _xlpm.pfxdec, ip._pfx2dec(_xlpm.pfx), _xlpm.first_ip, ip._firsthost(_xlpm.ipdec, _xlpm.pfxdec), _xlpm.last_ip, ip._lasthost(_xlpm.ipdec, _xlpm.pfxdec), _xlpm.outofbound, (_xlpm.offset_ipdec &lt; _xlpm.first_ip) + (_xlpm.offset_ipdec &gt; _xlpm.last_ip), IF(_xlpm.outofbound, NA(), ip._dec2dot(_xlpm.offset_ipdec) &amp; "/" &amp; _xlpm.pfx)))</definedName>
    <definedName name="ip.padded" comment="Returns the ip interfaces padded with 0s so that they can be easily sorted._x000a__x000a_ip_interfaces: a Cell, String, Range or Array containing ip interfaces_x000a_in &quot;ip/prefix&quot; format._x000a_[omit_prefixlen]: Optional, do not include the prefix length_x000a_in the response if the ">_xlfn.LAMBDA(_xlpm.ip_interfaces,_xlop.omit_prefix_length, _xlfn.LET(_xlpm.is_net, ISNUMBER(SEARCH("/", _xlpm.ip_interfaces)), _xlpm.ipdec, IF(_xlpm.is_net, ip._dot2dec(_xlfn.TEXTBEFORE(_xlpm.ip_interfaces, "/")), ip._dot2dec(_xlpm.ip_interfaces)), _xlpm.pfxdec, ip._pfx2dec(VALUE(_xlfn.TEXTAFTER(_xlpm.ip_interfaces, "/"))), _xlpm.ip_checked, ip._dec2dot(_xlpm.ipdec), _xlpm.octet1, VALUE(_xlfn.TEXTBEFORE(_xlpm.ip_checked, ".")), _xlpm.octet2, VALUE(_xlfn.TEXTAFTER(_xlfn.TEXTBEFORE(_xlpm.ip_checked, ".", 2), ".")), _xlpm.octet3, VALUE(_xlfn.TEXTAFTER(_xlfn.TEXTBEFORE(_xlpm.ip_checked, ".", 3), ".", 2)), _xlpm.octet4, VALUE(_xlfn.TEXTAFTER(_xlpm.ip_checked, ".", 3)), TEXT(_xlpm.octet1, "000") &amp; "." &amp; TEXT(_xlpm.octet2, "000") &amp; "." &amp; TEXT(_xlpm.octet3, "000") &amp; "." &amp; TEXT(_xlpm.octet4, "000") &amp; IF(NOT(_xlpm.omit_prefix_length) * _xlpm.is_net, "/" &amp; TEXT(ip._dec2pfx(_xlpm.pfxdec), "00"), "")))</definedName>
    <definedName name="ip.prefixlen" comment="Return the prefix length part of an &quot;ip/prefixlen&quot; pair as a number._x000a__x000a_ip_interfaces: a Cell, String, Range or Array containing ip interfaces_x000a_in &quot;ip/prefix&quot; format._x000a_```_x000a_prefixlen(&quot;192.168.0.1/24&quot;) ==&gt; 24_x000a_```">_xlfn.LAMBDA(_xlpm.ip_interfaces, _xlfn.LET(_xlpm.pfx, VALUE(_xlfn.TEXTAFTER(_xlpm.ip_interfaces, "/")), _xlpm.outofbound, (_xlpm.pfx &lt; 0) + (_xlpm.pfx &gt; 32), IF(_xlpm.outofbound, NA(), _xlpm.pfx)))</definedName>
    <definedName name="ip.previous_host_address" comment="Returns the next host addres of a subnet._x000a__x000a_ip_interfaces: a Cell, String, Range or Array containing ip interfaces_x000a_in &quot;ip/prefix&quot; format._x000a_[omit_prefixlen]: Optional, do not include the prefix length_x000a_in the response if the input is a network_x000a_```_x000a_previoushos">_xlfn.LAMBDA(_xlpm.cells,_xlop.omit_prefixlen, _xlfn.LET(_xlpm.is_net, ISNUMBER(SEARCH("/", _xlpm.cells)), _xlpm.ipdec, IF(_xlpm.is_net, ip._dot2dec(_xlfn.TEXTBEFORE(_xlpm.cells, "/")), ip._dot2dec(_xlpm.cells)), _xlpm.pfx, VALUE(_xlfn.TEXTAFTER(_xlpm.cells, "/")), _xlpm.pfxdec, ip._pfx2dec(_xlpm.pfx), _xlpm.new_ip, _xlpm.ipdec - 1, _xlpm.firsthost, IF(_xlpm.is_net, ip._firsthost(_xlpm.ipdec, _xlpm.pfxdec), 0), IF(_xlpm.new_ip &lt; _xlpm.firsthost, NA(), ip._dec2dot(_xlpm.new_ip) &amp; IF(_xlpm.omit_prefixlen + NOT(_xlpm.is_net), "", "/" &amp; ip._dec2pfx(_xlpm.pfxdec)))))</definedName>
    <definedName name="ip.previous_subnet" comment="Returns the previous subnet._x000a__x000a_ip_interfaces: a Cell, String, Range or Array containing ip interfaces_x000a_in &quot;ip/prefix&quot; format._x000a_```_x000a_previoussubnet(&quot;192.168.0.0/24&quot;) ==&gt; &quot;192.167.255.0/24&quot;_x000a_```">_xlfn.LAMBDA(_xlpm.cells, _xlfn.LET(_xlpm.ipdec, ip._dot2dec(ip.ip(_xlpm.cells)), _xlpm.pfx, ip.prefixlen(_xlpm.cells), _xlpm.pfxdec, ip._pfx2dec(_xlpm.pfx), _xlpm.netdec, ip._previoussubnet(_xlpm.ipdec, _xlpm.pfxdec), _xlpm.outofbound, (_xlpm.netdec &lt; 0) + (_xlpm.netdec &gt; 2 ^ 32 - 1), ip._dec2dot(_xlpm.netdec) &amp; "/" &amp; _xlpm.pfx))</definedName>
    <definedName name="ip.reverse_pointer" comment="Returns the reverse DNS pointer name for the IPv4 address._x000a_This implements the method described in RFC1035 3.5._x000a__x000a_ip_interfaces: a Cell, String, Range or Array containing ip interfaces_x000a_in &quot;ip/prefix&quot; format._x000a_```_x000a_reverse_pointer(&quot;169.254.10.1/32&quot;) ==&gt; 1.10.">_xlfn.LAMBDA(_xlpm.ip_interfaces, _xlfn.LET(_xlpm.ip_address, IF(ISNUMBER(SEARCH("/", _xlpm.ip_interfaces)), _xlfn.TEXTBEFORE(_xlpm.ip_interfaces, "/"), _xlpm.ip_interfaces), _xlpm.octet1, VALUE(_xlfn.TEXTBEFORE(_xlpm.ip_address, ".")), _xlpm.octet2, VALUE(_xlfn.TEXTAFTER(_xlfn.TEXTBEFORE(_xlpm.ip_address, ".", 2), ".")), _xlpm.octet3, VALUE(_xlfn.TEXTAFTER(_xlfn.TEXTBEFORE(_xlpm.ip_address, ".", 3), ".", 2)), _xlpm.octet4, VALUE(_xlfn.TEXTAFTER(_xlpm.ip_address, ".", 3)), _xlpm.outofbound, (_xlpm.octet1 &lt; 0) + (_xlpm.octet1 &gt; 255) + (_xlpm.octet2 &lt; 0) + (_xlpm.octet2 &gt; 255) + (_xlpm.octet3 &lt; 0) + (_xlpm.octet3 &gt; 255) + (_xlpm.octet4 &lt; 0) + (_xlpm.octet4 &gt; 255), IF(_xlpm.outofbound, NA(), _xlpm.octet4 &amp; "." &amp; _xlpm.octet3 &amp; "." &amp; _xlpm.octet2 &amp; "." &amp; _xlpm.octet1 &amp; ".in-addr.arpa")))</definedName>
    <definedName name="ip.sort" comment="Returns a sorted list of ip addresses/interfaces._x000a__x000a_ip_interfaces: a Range or Array containing ip interfaces_x000a_in &quot;ip&quot; or &quot;ip/prefix&quot; format._x000a_[omit_prefixlen]: Optional, do not include the prefix length_x000a_in the response if the input is a network_x000a_```_x000a_sort({&quot;19">_xlfn.LAMBDA(_xlpm.ip_interfaces,_xlop.omit_prefix_length, ip.checked(_xlfn._xlws.SORT(ip.padded(_xlpm.ip_interfaces, _xlpm.omit_prefix_length))))</definedName>
    <definedName name="ip.subnet_of" comment="Returns a dynamic array of the subnets in the summary._x000a__x000a_supernet: a supernet in &quot;ip/prefix&quot; format._x000a_smallerpfx: the prefix length of the subnetting._x000a_```_x000a_subnets(&quot;192.168.0.0/24&quot;,25) ==&gt; {&quot;192.168.0.0/25&quot;,&quot;192.168.0.128/25&quot;}_x000a_```">_xlfn.LAMBDA(_xlpm.ip_network,_xlpm.other, _xlfn.LET(_xlpm.net_dec, ip._dot2dec(_xlfn.TEXTBEFORE(_xlpm.ip_network, "/")), _xlpm.net_pfxdec, ip._pfx2dec(VALUE(_xlfn.TEXTAFTER(_xlpm.ip_network, "/"))), _xlpm.net_first_ip, ip._first_address(_xlpm.net_dec, _xlpm.net_pfxdec), _xlpm.net_last_ip, ip._last_address(_xlpm.net_dec, _xlpm.net_pfxdec), _xlpm.other_net_dec, ip._dot2dec(_xlfn.TEXTBEFORE(_xlpm.other, "/")), _xlpm.other_net_pfxdec, ip._pfx2dec(VALUE(_xlfn.TEXTAFTER(_xlpm.other, "/"))), _xlpm.other_net_first_ip, ip._first_address(_xlpm.other_net_dec, _xlpm.other_net_pfxdec), _xlpm.other_net_last_ip, ip._last_address(_xlpm.other_net_dec, _xlpm.other_net_pfxdec), ((_xlpm.other_net_first_ip &lt;= _xlpm.net_first_ip) * (_xlpm.net_last_ip &lt;= _xlpm.other_net_last_ip)) &gt; 0))</definedName>
    <definedName name="ip.subnets" comment="Returns a dynamic array of the subnets in the summary._x000a__x000a_supernet: a supernet in &quot;ip/prefix&quot; format._x000a_smallerpfx: the prefix length of the subnetting._x000a_```_x000a_subnets(&quot;192.168.0.0/24&quot;,25) ==&gt; {&quot;192.168.0.0/25&quot;,&quot;192.168.0.128/25&quot;}_x000a_```">_xlfn.LAMBDA(_xlpm.supernet,_xlpm.smallerpfx,_xlop.start,_xlop.stop, _xlfn.LET(_xlpm.supernetip, _xlfn.TEXTBEFORE(_xlpm.supernet, "/"), _xlpm.supernetpfx, VALUE(_xlfn.TEXTAFTER(_xlpm.supernet, "/")), _xlpm.supernetaddr, ip._dot2dec(_xlpm.supernetip), _xlpm.supernetpfxdec, ip._pfx2dec(_xlpm.supernetpfx), _xlpm.smallerpfxdec, ip._pfx2dec(_xlpm.smallerpfx), _xlpm.first_ip_dec, ip._first_address(_xlpm.supernetaddr, _xlpm.supernetpfxdec), _xlpm.last_ip_dec, ip._last_address(_xlpm.supernetaddr, _xlpm.supernetpfxdec), _xlpm.netsize, ip.BITNOT(_xlpm.smallerpfxdec, 32) + 1, _xlpm.first_target_ip, IF(_xlpm.start &gt;= 0, _xlpm.first_ip_dec + _xlpm.start * _xlpm.netsize, _xlpm.last_ip_dec + 1 + _xlpm.start * _xlpm.netsize), _xlpm.last_target_ip, IF(_xlfn.ISOMITTED(_xlpm.stop), _xlpm.last_ip_dec, IF(_xlpm.stop &gt;= 0, _xlpm.first_ip_dec + _xlpm.stop * _xlpm.netsize, _xlpm.last_ip_dec + 1 + _xlpm.stop * _xlpm.netsize)), _xlpm.subnet_nbr, (_xlpm.last_target_ip + 1 - _xlpm.first_target_ip) / _xlpm.netsize, ip._dec2dot(_xlpm.first_target_ip + _xlfn.SEQUENCE(_xlpm.subnet_nbr, , 0, 1) * _xlpm.netsize) &amp; "/" &amp; _xlpm.smallerpfx))</definedName>
    <definedName name="ip.supernet_diff">_xlfn.LAMBDA(_xlpm.ip_network,_xlpm.prefixlen_diff, _xlfn.LET(_xlpm.ipdec, ip._dot2dec(ip.ip(_xlpm.ip_network)), _xlpm.pfx, ip.prefixlen(_xlpm.ip_network), _xlpm.pfxdec, ip._pfx2dec(_xlpm.pfx), _xlpm.new_prefix, _xlpm.pfx - _xlpm.prefixlen_diff, IF((_xlpm.new_prefix &lt; 0) + (_xlpm.new_prefix &gt; 32) + (_xlpm.new_prefix &gt;= _xlpm.pfx), NA(), ip._dec2dot(_xlpm.ipdec) &amp; "/" &amp; (_xlpm.pfx - _xlpm.prefixlen_diff))))</definedName>
    <definedName name="ip.supernet_new_prefix">_xlfn.LAMBDA(_xlpm.ip_network,_xlpm.new_prefix, _xlfn.LET(_xlpm.ipdec, ip._dot2dec(ip.ip(_xlpm.ip_network)), _xlpm.pfx, ip.prefixlen(_xlpm.ip_network), _xlpm.pfxdec, ip._pfx2dec(_xlpm.pfx), IF((_xlpm.new_prefix &lt; 0) + (_xlpm.new_prefix &gt; 32) + (_xlpm.new_prefix &gt;= _xlpm.pfx), NA(), ip._dec2dot(_xlpm.ipdec) &amp; "/" &amp; _xlpm.new_prefix)))</definedName>
    <definedName name="ip.supernet_of">_xlfn.LAMBDA(_xlpm.ip_network,_xlpm.other, _xlfn.LET(_xlpm.net_dec, ip._dot2dec(_xlfn.TEXTBEFORE(_xlpm.ip_network, "/")), _xlpm.net_pfxdec, ip._pfx2dec(VALUE(_xlfn.TEXTAFTER(_xlpm.ip_network, "/"))), _xlpm.net_first_ip, ip._first_address(_xlpm.net_dec, _xlpm.net_pfxdec), _xlpm.net_last_ip, ip._last_address(_xlpm.net_dec, _xlpm.net_pfxdec), _xlpm.other_net_dec, ip._dot2dec(_xlfn.TEXTBEFORE(_xlpm.other, "/")), _xlpm.other_net_pfxdec, ip._pfx2dec(VALUE(_xlfn.TEXTAFTER(_xlpm.other, "/"))), _xlpm.other_net_first_ip, ip._first_address(_xlpm.other_net_dec, _xlpm.other_net_pfxdec), _xlpm.other_net_last_ip, ip._last_address(_xlpm.other_net_dec, _xlpm.other_net_pfxdec), ((_xlpm.other_net_first_ip &lt;= _xlpm.net_first_ip) * (_xlpm.net_last_ip &lt;= _xlpm.other_net_last_ip)) &gt; 0))</definedName>
    <definedName name="ip.with_hostmask">_xlfn.LAMBDA(_xlpm.ip_interfaces,_xlop.sep, ip.ip(_xlpm.ip_interfaces) &amp; IF(_xlfn.ISOMITTED(_xlpm.sep), "/", _xlpm.sep) &amp; ip.hostmask(_xlpm.ip_interfaces))</definedName>
    <definedName name="ip.with_netmask" comment="Formatting Functions. Most functions returns ip information in _x000a_&quot;ip/prefixlen&quot; format. If you desire another output, use these_x000a_funstion to format_x000a__x000a_ip_interfaces: a Cell, String, Range or Array containing ip interfaces_x000a_in &quot;ip/prefix&quot; format._x000a_```_x000a_with_netma">_xlfn.LAMBDA(_xlpm.ip_interfaces,_xlop.sep, ip.ip(_xlpm.ip_interfaces) &amp; IF(_xlfn.ISOMITTED(_xlpm.sep), "/", _xlpm.sep) &amp; ip.netmask(_xlpm.ip_interfaces))</definedName>
    <definedName name="qdmenu">#REF!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7" i="25" l="1" a="1"/>
  <c r="H57" i="25" s="1"/>
  <c r="E57" i="25" a="1"/>
  <c r="E57" i="25" s="1"/>
  <c r="H49" i="25" a="1"/>
  <c r="H49" i="25" s="1"/>
  <c r="E49" i="25" a="1"/>
  <c r="E49" i="25" s="1"/>
  <c r="I57" i="25" a="1"/>
  <c r="I49" i="25" a="1"/>
  <c r="I57" i="25" l="1"/>
  <c r="I49" i="25"/>
  <c r="E53" i="23" l="1" a="1"/>
  <c r="E53" i="23" s="1"/>
  <c r="F53" i="23" s="1" a="1"/>
  <c r="F53" i="23" s="1"/>
  <c r="H41" i="25" a="1"/>
  <c r="H41" i="25" s="1"/>
  <c r="H25" i="25" a="1"/>
  <c r="H25" i="25" s="1"/>
  <c r="H33" i="25" a="1"/>
  <c r="H33" i="25" s="1"/>
  <c r="G53" i="23" a="1"/>
  <c r="I41" i="25" a="1"/>
  <c r="G53" i="23" l="1"/>
  <c r="I41" i="25"/>
  <c r="E32" i="30" l="1" a="1"/>
  <c r="E32" i="30" s="1"/>
  <c r="F133" i="22" a="1"/>
  <c r="F133" i="22" s="1"/>
  <c r="E28" i="30" a="1"/>
  <c r="E28" i="30" s="1"/>
  <c r="E27" i="30" a="1"/>
  <c r="E27" i="30" s="1"/>
  <c r="E26" i="30" a="1"/>
  <c r="E26" i="30" s="1"/>
  <c r="E25" i="30" a="1"/>
  <c r="E25" i="30" s="1"/>
  <c r="E24" i="30" a="1"/>
  <c r="E24" i="30" s="1"/>
  <c r="C8" i="23" a="1"/>
  <c r="C8" i="23" s="1"/>
  <c r="F93" i="23" s="1" a="1"/>
  <c r="F93" i="23" s="1"/>
  <c r="C8" i="22" a="1"/>
  <c r="C8" i="22" s="1"/>
  <c r="F113" i="22" a="1"/>
  <c r="F113" i="22" s="1"/>
  <c r="F103" i="27" a="1"/>
  <c r="F103" i="27" s="1"/>
  <c r="C8" i="27" a="1"/>
  <c r="C8" i="27" s="1"/>
  <c r="C8" i="18" a="1"/>
  <c r="C8" i="18" s="1"/>
  <c r="F73" i="18" s="1" a="1"/>
  <c r="F73" i="18" s="1"/>
  <c r="AG2" i="29" a="1"/>
  <c r="AG2" i="29" s="1"/>
  <c r="AF2" i="29" a="1"/>
  <c r="AF2" i="29" s="1"/>
  <c r="AE2" i="29" a="1"/>
  <c r="AE2" i="29" s="1"/>
  <c r="AD2" i="29" a="1"/>
  <c r="AD2" i="29" s="1"/>
  <c r="AC2" i="29" a="1"/>
  <c r="AC2" i="29" s="1"/>
  <c r="AB2" i="29" a="1"/>
  <c r="AB2" i="29" s="1"/>
  <c r="AA2" i="29" a="1"/>
  <c r="AA2" i="29" s="1"/>
  <c r="Z2" i="29" a="1"/>
  <c r="Z2" i="29" s="1"/>
  <c r="Y2" i="29" a="1"/>
  <c r="Y2" i="29" s="1"/>
  <c r="X2" i="29" a="1"/>
  <c r="X2" i="29" s="1"/>
  <c r="W2" i="29" a="1"/>
  <c r="W2" i="29" s="1"/>
  <c r="V2" i="29" a="1"/>
  <c r="V2" i="29" s="1"/>
  <c r="U2" i="29" a="1"/>
  <c r="U2" i="29" s="1"/>
  <c r="T2" i="29" a="1"/>
  <c r="T2" i="29" s="1"/>
  <c r="S2" i="29" a="1"/>
  <c r="S2" i="29" s="1"/>
  <c r="AF2" i="13" a="1"/>
  <c r="AF2" i="13" s="1"/>
  <c r="AE2" i="13" a="1"/>
  <c r="AE2" i="13" s="1"/>
  <c r="AD2" i="13" a="1"/>
  <c r="AD2" i="13" s="1"/>
  <c r="AH2" i="13" a="1"/>
  <c r="AH2" i="13" s="1"/>
  <c r="AG2" i="13" a="1"/>
  <c r="AG2" i="13" s="1"/>
  <c r="AC2" i="13" a="1"/>
  <c r="AC2" i="13" s="1"/>
  <c r="AB2" i="13" a="1"/>
  <c r="AB2" i="13" s="1"/>
  <c r="AA2" i="13" a="1"/>
  <c r="AA2" i="13" s="1"/>
  <c r="Z2" i="13" a="1"/>
  <c r="Z2" i="13" s="1"/>
  <c r="Y2" i="13" a="1"/>
  <c r="Y2" i="13" s="1"/>
  <c r="X2" i="13" a="1"/>
  <c r="X2" i="13" s="1"/>
  <c r="R2" i="11" a="1"/>
  <c r="R2" i="11" s="1"/>
  <c r="V2" i="13" a="1"/>
  <c r="V2" i="13" s="1"/>
  <c r="U2" i="13" a="1"/>
  <c r="U2" i="13" s="1"/>
  <c r="T2" i="13" a="1"/>
  <c r="T2" i="13" s="1"/>
  <c r="R2" i="13" a="1"/>
  <c r="R2" i="13" s="1"/>
  <c r="S2" i="13" a="1"/>
  <c r="S2" i="13" s="1"/>
  <c r="Q2" i="13" a="1"/>
  <c r="Q2" i="13" s="1"/>
  <c r="P2" i="11" a="1"/>
  <c r="P2" i="11" s="1"/>
  <c r="Q2" i="11" s="1"/>
  <c r="N2" i="11" a="1"/>
  <c r="N2" i="11" s="1"/>
  <c r="O2" i="11" s="1"/>
  <c r="L2" i="11" a="1"/>
  <c r="L2" i="11" s="1"/>
  <c r="M2" i="11" s="1"/>
  <c r="J2" i="11" a="1"/>
  <c r="J2" i="11" s="1"/>
  <c r="K2" i="11" s="1" a="1"/>
  <c r="K2" i="11" s="1"/>
  <c r="G54" i="26" a="1"/>
  <c r="G54" i="26" s="1"/>
  <c r="G55" i="26" a="1"/>
  <c r="G55" i="26" s="1"/>
  <c r="G56" i="26" a="1"/>
  <c r="G56" i="26" s="1"/>
  <c r="G57" i="26" a="1"/>
  <c r="G57" i="26" s="1"/>
  <c r="G58" i="26" a="1"/>
  <c r="G58" i="26" s="1"/>
  <c r="G59" i="26" a="1"/>
  <c r="G59" i="26" s="1"/>
  <c r="G60" i="26" a="1"/>
  <c r="G60" i="26" s="1"/>
  <c r="G53" i="26" a="1"/>
  <c r="G53" i="26" s="1"/>
  <c r="G44" i="26" a="1"/>
  <c r="G44" i="26" s="1"/>
  <c r="G45" i="26" a="1"/>
  <c r="G45" i="26" s="1"/>
  <c r="G46" i="26" a="1"/>
  <c r="G46" i="26" s="1"/>
  <c r="G47" i="26" a="1"/>
  <c r="G47" i="26" s="1"/>
  <c r="G48" i="26" a="1"/>
  <c r="G48" i="26" s="1"/>
  <c r="G49" i="26" a="1"/>
  <c r="G49" i="26" s="1"/>
  <c r="G50" i="26" a="1"/>
  <c r="G50" i="26" s="1"/>
  <c r="G43" i="26" a="1"/>
  <c r="G43" i="26" s="1"/>
  <c r="G33" i="26" a="1"/>
  <c r="G33" i="26" s="1"/>
  <c r="G29" i="26" a="1"/>
  <c r="G29" i="26" s="1"/>
  <c r="G28" i="26" a="1"/>
  <c r="G28" i="26" s="1"/>
  <c r="G27" i="26" a="1"/>
  <c r="G27" i="26" s="1"/>
  <c r="G30" i="26" a="1"/>
  <c r="G30" i="26" s="1"/>
  <c r="G25" i="26" a="1"/>
  <c r="G25" i="26" s="1"/>
  <c r="C8" i="26" a="1"/>
  <c r="C8" i="26" s="1"/>
  <c r="C8" i="25" a="1"/>
  <c r="C8" i="25" s="1"/>
  <c r="H33" i="26" a="1"/>
  <c r="H25" i="26" a="1"/>
  <c r="H53" i="26" a="1"/>
  <c r="G113" i="22" a="1"/>
  <c r="H43" i="26" a="1"/>
  <c r="I33" i="25" a="1"/>
  <c r="F63" i="23" l="1" a="1"/>
  <c r="F63" i="23" s="1"/>
  <c r="E93" i="23" a="1"/>
  <c r="E93" i="23" s="1"/>
  <c r="E143" i="23" a="1"/>
  <c r="E143" i="23" s="1"/>
  <c r="F143" i="23" s="1" a="1"/>
  <c r="F143" i="23" s="1"/>
  <c r="E113" i="23" a="1"/>
  <c r="E113" i="23" s="1"/>
  <c r="F113" i="23" s="1" a="1"/>
  <c r="F113" i="23" s="1"/>
  <c r="E123" i="23" a="1"/>
  <c r="E123" i="23" s="1"/>
  <c r="F123" i="23" s="1" a="1"/>
  <c r="F123" i="23" s="1"/>
  <c r="E153" i="23" a="1"/>
  <c r="E153" i="23" s="1"/>
  <c r="F153" i="23" s="1" a="1"/>
  <c r="F153" i="23" s="1"/>
  <c r="E133" i="23" a="1"/>
  <c r="E133" i="23" s="1"/>
  <c r="F133" i="23" s="1" a="1"/>
  <c r="F133" i="23" s="1"/>
  <c r="E103" i="23" a="1"/>
  <c r="E103" i="23" s="1"/>
  <c r="F103" i="23" s="1" a="1"/>
  <c r="F103" i="23" s="1"/>
  <c r="E23" i="23" a="1"/>
  <c r="E23" i="23" s="1"/>
  <c r="F23" i="23" s="1" a="1"/>
  <c r="F23" i="23" s="1"/>
  <c r="E83" i="23" a="1"/>
  <c r="E83" i="23" s="1"/>
  <c r="F83" i="23" a="1"/>
  <c r="F83" i="23" s="1"/>
  <c r="F53" i="22" a="1"/>
  <c r="F53" i="22" s="1"/>
  <c r="F83" i="22" a="1"/>
  <c r="F83" i="22" s="1"/>
  <c r="F33" i="22" a="1"/>
  <c r="F33" i="22" s="1"/>
  <c r="G113" i="22"/>
  <c r="F83" i="27" a="1"/>
  <c r="F83" i="27" s="1"/>
  <c r="E93" i="27" a="1"/>
  <c r="E93" i="27" s="1"/>
  <c r="E83" i="27" a="1"/>
  <c r="E83" i="27" s="1"/>
  <c r="F73" i="27" a="1"/>
  <c r="F73" i="27" s="1"/>
  <c r="E73" i="27" a="1"/>
  <c r="E73" i="27" s="1"/>
  <c r="F63" i="27" a="1"/>
  <c r="F63" i="27" s="1"/>
  <c r="E63" i="27" a="1"/>
  <c r="E63" i="27" s="1"/>
  <c r="F33" i="27" a="1"/>
  <c r="F33" i="27" s="1"/>
  <c r="F93" i="27" a="1"/>
  <c r="F93" i="27" s="1"/>
  <c r="E103" i="27" a="1"/>
  <c r="E103" i="27" s="1"/>
  <c r="E33" i="27" a="1"/>
  <c r="E33" i="27" s="1"/>
  <c r="O25" i="11"/>
  <c r="O16" i="11"/>
  <c r="O29" i="11"/>
  <c r="Q32" i="11"/>
  <c r="Q31" i="11"/>
  <c r="Q30" i="11"/>
  <c r="Q29" i="11"/>
  <c r="Q28" i="11"/>
  <c r="Q27" i="11"/>
  <c r="O28" i="11"/>
  <c r="O27" i="11"/>
  <c r="O26" i="11"/>
  <c r="O15" i="11"/>
  <c r="Q26" i="11"/>
  <c r="O14" i="11"/>
  <c r="Q18" i="11"/>
  <c r="O13" i="11"/>
  <c r="Q17" i="11"/>
  <c r="O12" i="11"/>
  <c r="Q16" i="11"/>
  <c r="O11" i="11"/>
  <c r="Q15" i="11"/>
  <c r="O10" i="11"/>
  <c r="Q14" i="11"/>
  <c r="O9" i="11"/>
  <c r="Q13" i="11"/>
  <c r="O32" i="11"/>
  <c r="Q12" i="11"/>
  <c r="O31" i="11"/>
  <c r="Q34" i="11"/>
  <c r="Q11" i="11"/>
  <c r="O30" i="11"/>
  <c r="Q33" i="11"/>
  <c r="Q10" i="11"/>
  <c r="O24" i="11"/>
  <c r="O8" i="11"/>
  <c r="O23" i="11"/>
  <c r="O7" i="11"/>
  <c r="Q25" i="11"/>
  <c r="Q9" i="11"/>
  <c r="O22" i="11"/>
  <c r="O6" i="11"/>
  <c r="Q24" i="11"/>
  <c r="Q8" i="11"/>
  <c r="O21" i="11"/>
  <c r="O5" i="11"/>
  <c r="Q23" i="11"/>
  <c r="Q7" i="11"/>
  <c r="O20" i="11"/>
  <c r="O4" i="11"/>
  <c r="Q22" i="11"/>
  <c r="Q6" i="11"/>
  <c r="O19" i="11"/>
  <c r="O3" i="11"/>
  <c r="Q21" i="11"/>
  <c r="Q5" i="11"/>
  <c r="O34" i="11"/>
  <c r="O18" i="11"/>
  <c r="Q20" i="11"/>
  <c r="Q4" i="11"/>
  <c r="O33" i="11"/>
  <c r="O17" i="11"/>
  <c r="Q19" i="11"/>
  <c r="Q3" i="11"/>
  <c r="M22" i="11"/>
  <c r="M21" i="11"/>
  <c r="M18" i="11"/>
  <c r="M17" i="11"/>
  <c r="M34" i="11"/>
  <c r="M16" i="11"/>
  <c r="M33" i="11"/>
  <c r="M15" i="11"/>
  <c r="M32" i="11"/>
  <c r="M14" i="11"/>
  <c r="M31" i="11"/>
  <c r="M13" i="11"/>
  <c r="M30" i="11"/>
  <c r="M12" i="11"/>
  <c r="M29" i="11"/>
  <c r="M11" i="11"/>
  <c r="M28" i="11"/>
  <c r="M10" i="11"/>
  <c r="M27" i="11"/>
  <c r="M9" i="11"/>
  <c r="M26" i="11"/>
  <c r="M8" i="11"/>
  <c r="M25" i="11"/>
  <c r="M7" i="11"/>
  <c r="M24" i="11"/>
  <c r="M6" i="11"/>
  <c r="M23" i="11"/>
  <c r="M5" i="11"/>
  <c r="M20" i="11"/>
  <c r="M4" i="11"/>
  <c r="M19" i="11"/>
  <c r="M3" i="11"/>
  <c r="F63" i="18" a="1"/>
  <c r="F63" i="18" s="1"/>
  <c r="F53" i="27" a="1"/>
  <c r="F53" i="27" s="1"/>
  <c r="F113" i="27" a="1"/>
  <c r="F113" i="27" s="1"/>
  <c r="E113" i="27" a="1"/>
  <c r="E113" i="27" s="1"/>
  <c r="E23" i="27" a="1"/>
  <c r="E23" i="27" s="1"/>
  <c r="F23" i="27" a="1"/>
  <c r="F23" i="27" s="1"/>
  <c r="E43" i="27" a="1"/>
  <c r="E43" i="27" s="1"/>
  <c r="F43" i="27" a="1"/>
  <c r="E53" i="27" a="1"/>
  <c r="E53" i="27" s="1"/>
  <c r="E73" i="18" a="1"/>
  <c r="E73" i="18" s="1"/>
  <c r="E63" i="18" a="1"/>
  <c r="E63" i="18" s="1"/>
  <c r="E53" i="18" a="1"/>
  <c r="E53" i="18" s="1"/>
  <c r="E43" i="18" a="1"/>
  <c r="E43" i="18" s="1"/>
  <c r="E33" i="18" a="1"/>
  <c r="E33" i="18" s="1"/>
  <c r="E23" i="18" a="1"/>
  <c r="E23" i="18" s="1"/>
  <c r="I33" i="25"/>
  <c r="H33" i="26"/>
  <c r="H53" i="26"/>
  <c r="H43" i="26"/>
  <c r="H25" i="26"/>
  <c r="E23" i="22" a="1"/>
  <c r="E23" i="22" s="1"/>
  <c r="E33" i="22" a="1"/>
  <c r="E33" i="22" s="1"/>
  <c r="E43" i="22" a="1"/>
  <c r="E43" i="22" s="1"/>
  <c r="E53" i="22" a="1"/>
  <c r="E53" i="22" s="1"/>
  <c r="E63" i="22" a="1"/>
  <c r="E63" i="22" s="1"/>
  <c r="E73" i="22" a="1"/>
  <c r="E73" i="22" s="1"/>
  <c r="E83" i="22" a="1"/>
  <c r="E83" i="22" s="1"/>
  <c r="E93" i="22" a="1"/>
  <c r="E93" i="22" s="1"/>
  <c r="E103" i="22" a="1"/>
  <c r="E103" i="22" s="1"/>
  <c r="E123" i="22" a="1"/>
  <c r="E123" i="22" s="1"/>
  <c r="E133" i="22" a="1"/>
  <c r="E133" i="22" s="1"/>
  <c r="F123" i="22" a="1"/>
  <c r="F123" i="22" s="1"/>
  <c r="E33" i="23" a="1"/>
  <c r="E33" i="23" s="1"/>
  <c r="E43" i="23" a="1"/>
  <c r="E43" i="23" s="1"/>
  <c r="E63" i="23" a="1"/>
  <c r="E63" i="23" s="1"/>
  <c r="E73" i="23" a="1"/>
  <c r="E73" i="23" s="1"/>
  <c r="F73" i="23" a="1"/>
  <c r="F73" i="23" s="1"/>
  <c r="F73" i="22" a="1"/>
  <c r="F73" i="22" s="1"/>
  <c r="F43" i="22" a="1"/>
  <c r="F43" i="22" s="1"/>
  <c r="F63" i="22" a="1"/>
  <c r="F63" i="22" s="1"/>
  <c r="F93" i="22" a="1"/>
  <c r="F93" i="22" s="1"/>
  <c r="F103" i="22" a="1"/>
  <c r="F103" i="22" s="1"/>
  <c r="F23" i="22" a="1"/>
  <c r="F23" i="22" s="1"/>
  <c r="F53" i="18" a="1"/>
  <c r="F53" i="18" s="1"/>
  <c r="F43" i="18" a="1"/>
  <c r="F43" i="18" s="1"/>
  <c r="F33" i="18" a="1"/>
  <c r="F33" i="18" s="1"/>
  <c r="F23" i="18" a="1"/>
  <c r="F23" i="18" s="1"/>
  <c r="G23" i="23" a="1"/>
  <c r="G23" i="27" a="1"/>
  <c r="G53" i="27" a="1"/>
  <c r="G33" i="27" a="1"/>
  <c r="G83" i="27" a="1"/>
  <c r="G23" i="22" a="1"/>
  <c r="G103" i="22" a="1"/>
  <c r="G43" i="22" a="1"/>
  <c r="G63" i="23" a="1"/>
  <c r="G73" i="23" a="1"/>
  <c r="G53" i="18" a="1"/>
  <c r="G103" i="23" a="1"/>
  <c r="G123" i="22" a="1"/>
  <c r="G153" i="23" a="1"/>
  <c r="G63" i="27" a="1"/>
  <c r="G33" i="22" a="1"/>
  <c r="G93" i="22" a="1"/>
  <c r="G143" i="23" a="1"/>
  <c r="G63" i="18" a="1"/>
  <c r="I25" i="25" a="1"/>
  <c r="G53" i="22" a="1"/>
  <c r="G113" i="23" a="1"/>
  <c r="G63" i="22" a="1"/>
  <c r="G73" i="18" a="1"/>
  <c r="G73" i="27" a="1"/>
  <c r="G93" i="27" a="1"/>
  <c r="G123" i="23" a="1"/>
  <c r="G43" i="18" a="1"/>
  <c r="G133" i="22" a="1"/>
  <c r="G93" i="23" a="1"/>
  <c r="G83" i="22" a="1"/>
  <c r="G73" i="22" a="1"/>
  <c r="G103" i="27" a="1"/>
  <c r="G23" i="18" a="1"/>
  <c r="G33" i="18" a="1"/>
  <c r="G133" i="23" a="1"/>
  <c r="G113" i="27" a="1"/>
  <c r="G83" i="23" a="1"/>
  <c r="G93" i="23" l="1"/>
  <c r="G103" i="23"/>
  <c r="G133" i="23"/>
  <c r="G153" i="23"/>
  <c r="G123" i="23"/>
  <c r="G113" i="23"/>
  <c r="G143" i="23"/>
  <c r="G83" i="23"/>
  <c r="G33" i="27"/>
  <c r="G63" i="27"/>
  <c r="G73" i="27"/>
  <c r="G83" i="27"/>
  <c r="G103" i="27"/>
  <c r="G93" i="27"/>
  <c r="G113" i="27"/>
  <c r="G53" i="27"/>
  <c r="G23" i="27"/>
  <c r="F43" i="27"/>
  <c r="G73" i="18"/>
  <c r="I25" i="25"/>
  <c r="G123" i="22"/>
  <c r="G133" i="22"/>
  <c r="G73" i="23"/>
  <c r="F43" i="23" a="1"/>
  <c r="F43" i="23" s="1"/>
  <c r="F33" i="23" a="1"/>
  <c r="F33" i="23" s="1"/>
  <c r="G23" i="23"/>
  <c r="G63" i="23"/>
  <c r="G103" i="22"/>
  <c r="G93" i="22"/>
  <c r="G83" i="22"/>
  <c r="G73" i="22"/>
  <c r="G63" i="22"/>
  <c r="G53" i="22"/>
  <c r="G43" i="22"/>
  <c r="G23" i="22"/>
  <c r="G33" i="22"/>
  <c r="G63" i="18"/>
  <c r="G43" i="18"/>
  <c r="G53" i="18"/>
  <c r="G23" i="18"/>
  <c r="G33" i="18"/>
  <c r="G43" i="27" a="1"/>
  <c r="G43" i="23" a="1"/>
  <c r="G33" i="23" a="1"/>
  <c r="G43" i="27" l="1"/>
  <c r="G33" i="23"/>
  <c r="G43" i="2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<sst xmlns="http://schemas.openxmlformats.org/spreadsheetml/2006/main" count="1726" uniqueCount="1400">
  <si>
    <t>_dot2dec</t>
  </si>
  <si>
    <t>_dec2dot</t>
  </si>
  <si>
    <t>_dot2bin</t>
  </si>
  <si>
    <t>_bin2dot</t>
  </si>
  <si>
    <t>_bin2dec</t>
  </si>
  <si>
    <t>_dec2bin</t>
  </si>
  <si>
    <t>_pfx2bin</t>
  </si>
  <si>
    <t>_bin2pfx</t>
  </si>
  <si>
    <t>_pfx2dec</t>
  </si>
  <si>
    <t>255.255.255.255</t>
  </si>
  <si>
    <t>0.0.0.0</t>
  </si>
  <si>
    <t>0b11111111111111111111111111111111</t>
  </si>
  <si>
    <t>0b00000000000000000000000000000000</t>
  </si>
  <si>
    <t>0b00000000000000000000000000000001</t>
  </si>
  <si>
    <t>0.0.0.1</t>
  </si>
  <si>
    <t>0.0.0.0/0</t>
  </si>
  <si>
    <t>255.255.255.255/32</t>
  </si>
  <si>
    <t>192.168.0.1/24</t>
  </si>
  <si>
    <t>192.168.0.0/16</t>
  </si>
  <si>
    <t>Test Arrays</t>
  </si>
  <si>
    <t>255.255.255.255/31</t>
  </si>
  <si>
    <t>pfx</t>
  </si>
  <si>
    <t>dec</t>
  </si>
  <si>
    <t>bin</t>
  </si>
  <si>
    <t>netmask</t>
  </si>
  <si>
    <t>netmask_dec</t>
  </si>
  <si>
    <t>netmask_bin</t>
  </si>
  <si>
    <t>hostmask</t>
  </si>
  <si>
    <t>hostmask_dec</t>
  </si>
  <si>
    <t>hostmask_bin</t>
  </si>
  <si>
    <t>num_addresses</t>
  </si>
  <si>
    <t>128.0.0.0</t>
  </si>
  <si>
    <t>0b10000000000000000000000000000000</t>
  </si>
  <si>
    <t>127.255.255.255</t>
  </si>
  <si>
    <t>0b01111111111111111111111111111111</t>
  </si>
  <si>
    <t>192.0.0.0</t>
  </si>
  <si>
    <t>0b11000000000000000000000000000000</t>
  </si>
  <si>
    <t>63.255.255.255</t>
  </si>
  <si>
    <t>0b00111111111111111111111111111111</t>
  </si>
  <si>
    <t>224.0.0.0</t>
  </si>
  <si>
    <t>0b11100000000000000000000000000000</t>
  </si>
  <si>
    <t>31.255.255.255</t>
  </si>
  <si>
    <t>0b00011111111111111111111111111111</t>
  </si>
  <si>
    <t>240.0.0.0</t>
  </si>
  <si>
    <t>0b11110000000000000000000000000000</t>
  </si>
  <si>
    <t>15.255.255.255</t>
  </si>
  <si>
    <t>0b00001111111111111111111111111111</t>
  </si>
  <si>
    <t>248.0.0.0</t>
  </si>
  <si>
    <t>0b11111000000000000000000000000000</t>
  </si>
  <si>
    <t>7.255.255.255</t>
  </si>
  <si>
    <t>0b00000111111111111111111111111111</t>
  </si>
  <si>
    <t>252.0.0.0</t>
  </si>
  <si>
    <t>0b11111100000000000000000000000000</t>
  </si>
  <si>
    <t>3.255.255.255</t>
  </si>
  <si>
    <t>0b00000011111111111111111111111111</t>
  </si>
  <si>
    <t>254.0.0.0</t>
  </si>
  <si>
    <t>0b11111110000000000000000000000000</t>
  </si>
  <si>
    <t>1.255.255.255</t>
  </si>
  <si>
    <t>0b00000001111111111111111111111111</t>
  </si>
  <si>
    <t>255.0.0.0</t>
  </si>
  <si>
    <t>0b11111111000000000000000000000000</t>
  </si>
  <si>
    <t>0.255.255.255</t>
  </si>
  <si>
    <t>0b00000000111111111111111111111111</t>
  </si>
  <si>
    <t>255.128.0.0</t>
  </si>
  <si>
    <t>0b11111111100000000000000000000000</t>
  </si>
  <si>
    <t>0.127.255.255</t>
  </si>
  <si>
    <t>0b00000000011111111111111111111111</t>
  </si>
  <si>
    <t>255.192.0.0</t>
  </si>
  <si>
    <t>0b11111111110000000000000000000000</t>
  </si>
  <si>
    <t>0.63.255.255</t>
  </si>
  <si>
    <t>0b00000000001111111111111111111111</t>
  </si>
  <si>
    <t>255.224.0.0</t>
  </si>
  <si>
    <t>0b11111111111000000000000000000000</t>
  </si>
  <si>
    <t>0.31.255.255</t>
  </si>
  <si>
    <t>0b00000000000111111111111111111111</t>
  </si>
  <si>
    <t>255.240.0.0</t>
  </si>
  <si>
    <t>0b11111111111100000000000000000000</t>
  </si>
  <si>
    <t>0.15.255.255</t>
  </si>
  <si>
    <t>0b00000000000011111111111111111111</t>
  </si>
  <si>
    <t>255.248.0.0</t>
  </si>
  <si>
    <t>0b11111111111110000000000000000000</t>
  </si>
  <si>
    <t>0.7.255.255</t>
  </si>
  <si>
    <t>0b00000000000001111111111111111111</t>
  </si>
  <si>
    <t>255.252.0.0</t>
  </si>
  <si>
    <t>0b11111111111111000000000000000000</t>
  </si>
  <si>
    <t>0.3.255.255</t>
  </si>
  <si>
    <t>0b00000000000000111111111111111111</t>
  </si>
  <si>
    <t>255.254.0.0</t>
  </si>
  <si>
    <t>0b11111111111111100000000000000000</t>
  </si>
  <si>
    <t>0.1.255.255</t>
  </si>
  <si>
    <t>0b00000000000000011111111111111111</t>
  </si>
  <si>
    <t>255.255.0.0</t>
  </si>
  <si>
    <t>0b11111111111111110000000000000000</t>
  </si>
  <si>
    <t>0.0.255.255</t>
  </si>
  <si>
    <t>0b00000000000000001111111111111111</t>
  </si>
  <si>
    <t>255.255.128.0</t>
  </si>
  <si>
    <t>0b11111111111111111000000000000000</t>
  </si>
  <si>
    <t>0.0.127.255</t>
  </si>
  <si>
    <t>0b00000000000000000111111111111111</t>
  </si>
  <si>
    <t>255.255.192.0</t>
  </si>
  <si>
    <t>0b11111111111111111100000000000000</t>
  </si>
  <si>
    <t>0.0.63.255</t>
  </si>
  <si>
    <t>0b00000000000000000011111111111111</t>
  </si>
  <si>
    <t>255.255.224.0</t>
  </si>
  <si>
    <t>0b11111111111111111110000000000000</t>
  </si>
  <si>
    <t>0.0.31.255</t>
  </si>
  <si>
    <t>0b00000000000000000001111111111111</t>
  </si>
  <si>
    <t>255.255.240.0</t>
  </si>
  <si>
    <t>0b11111111111111111111000000000000</t>
  </si>
  <si>
    <t>0.0.15.255</t>
  </si>
  <si>
    <t>0b00000000000000000000111111111111</t>
  </si>
  <si>
    <t>255.255.248.0</t>
  </si>
  <si>
    <t>0b11111111111111111111100000000000</t>
  </si>
  <si>
    <t>0.0.7.255</t>
  </si>
  <si>
    <t>0b00000000000000000000011111111111</t>
  </si>
  <si>
    <t>255.255.252.0</t>
  </si>
  <si>
    <t>0b11111111111111111111110000000000</t>
  </si>
  <si>
    <t>0.0.3.255</t>
  </si>
  <si>
    <t>0b00000000000000000000001111111111</t>
  </si>
  <si>
    <t>255.255.254.0</t>
  </si>
  <si>
    <t>0b11111111111111111111111000000000</t>
  </si>
  <si>
    <t>0.0.1.255</t>
  </si>
  <si>
    <t>0b00000000000000000000000111111111</t>
  </si>
  <si>
    <t>255.255.255.0</t>
  </si>
  <si>
    <t>0b11111111111111111111111100000000</t>
  </si>
  <si>
    <t>0.0.0.255</t>
  </si>
  <si>
    <t>0b00000000000000000000000011111111</t>
  </si>
  <si>
    <t>255.255.255.128</t>
  </si>
  <si>
    <t>0b11111111111111111111111110000000</t>
  </si>
  <si>
    <t>0.0.0.127</t>
  </si>
  <si>
    <t>0b00000000000000000000000001111111</t>
  </si>
  <si>
    <t>255.255.255.192</t>
  </si>
  <si>
    <t>0b11111111111111111111111111000000</t>
  </si>
  <si>
    <t>0.0.0.63</t>
  </si>
  <si>
    <t>0b00000000000000000000000000111111</t>
  </si>
  <si>
    <t>255.255.255.224</t>
  </si>
  <si>
    <t>0b11111111111111111111111111100000</t>
  </si>
  <si>
    <t>0.0.0.31</t>
  </si>
  <si>
    <t>0b00000000000000000000000000011111</t>
  </si>
  <si>
    <t>255.255.255.240</t>
  </si>
  <si>
    <t>0b11111111111111111111111111110000</t>
  </si>
  <si>
    <t>0.0.0.15</t>
  </si>
  <si>
    <t>0b00000000000000000000000000001111</t>
  </si>
  <si>
    <t>255.255.255.248</t>
  </si>
  <si>
    <t>0b11111111111111111111111111111000</t>
  </si>
  <si>
    <t>0.0.0.7</t>
  </si>
  <si>
    <t>0b00000000000000000000000000000111</t>
  </si>
  <si>
    <t>255.255.255.252</t>
  </si>
  <si>
    <t>0b11111111111111111111111111111100</t>
  </si>
  <si>
    <t>0.0.0.3</t>
  </si>
  <si>
    <t>0b00000000000000000000000000000011</t>
  </si>
  <si>
    <t>255.255.255.254</t>
  </si>
  <si>
    <t>0b11111111111111111111111111111110</t>
  </si>
  <si>
    <t>index</t>
  </si>
  <si>
    <t>ip</t>
  </si>
  <si>
    <t>reverse_pointer</t>
  </si>
  <si>
    <t>is_multicast</t>
  </si>
  <si>
    <t>is_private</t>
  </si>
  <si>
    <t>is_global</t>
  </si>
  <si>
    <t>is_unspecified</t>
  </si>
  <si>
    <t>is_reserved</t>
  </si>
  <si>
    <t>is_loopback</t>
  </si>
  <si>
    <t>is_link_local</t>
  </si>
  <si>
    <t>0.0.0.0.in-addr.arpa</t>
  </si>
  <si>
    <t>255.255.255.255.in-addr.arpa</t>
  </si>
  <si>
    <t>prefixlen</t>
  </si>
  <si>
    <t>network_address</t>
  </si>
  <si>
    <t>network</t>
  </si>
  <si>
    <t>broadcast_address</t>
  </si>
  <si>
    <t>first_host_address</t>
  </si>
  <si>
    <t>last_host_address</t>
  </si>
  <si>
    <t>previous_host_address</t>
  </si>
  <si>
    <t>next_host_address</t>
  </si>
  <si>
    <t>Function</t>
  </si>
  <si>
    <t>Description</t>
  </si>
  <si>
    <t xml:space="preserve">© 2025 Nicolas Grison					</t>
  </si>
  <si>
    <t>ip.ip</t>
  </si>
  <si>
    <t>Parameters</t>
  </si>
  <si>
    <t>Formula</t>
  </si>
  <si>
    <t>ip.prefixlen</t>
  </si>
  <si>
    <t>ip.netmask</t>
  </si>
  <si>
    <t>ip.hostmask</t>
  </si>
  <si>
    <t>ip.network_address</t>
  </si>
  <si>
    <t>Notes</t>
  </si>
  <si>
    <t>Excel IP Functions</t>
  </si>
  <si>
    <t>ip.broadcast_address</t>
  </si>
  <si>
    <t>Arguments</t>
  </si>
  <si>
    <t>Excel IP Functions: Base Functions</t>
  </si>
  <si>
    <t>ip.num_addresses</t>
  </si>
  <si>
    <t>Return the number of addresses in the subnet.
Subnet and broadcast Addresses are included.</t>
  </si>
  <si>
    <t>Function examples are using the following dynamic array:</t>
  </si>
  <si>
    <t>All functions are compatible with Dynamic Arrays.
If the desired input or output is of a different format, please use the formatting functions.</t>
  </si>
  <si>
    <r>
      <rPr>
        <sz val="12"/>
        <rFont val="Aptos Narrow (Body)"/>
      </rPr>
      <t>All functions take the same arguments,</t>
    </r>
    <r>
      <rPr>
        <sz val="12"/>
        <color theme="9" tint="-0.249977111117893"/>
        <rFont val="Lucida Console"/>
        <family val="3"/>
      </rPr>
      <t xml:space="preserve">
ip.function</t>
    </r>
    <r>
      <rPr>
        <sz val="12"/>
        <color theme="1"/>
        <rFont val="Aptos Narrow"/>
        <family val="2"/>
        <scheme val="minor"/>
      </rPr>
      <t>(</t>
    </r>
    <r>
      <rPr>
        <sz val="12"/>
        <color rgb="FF0000FF"/>
        <rFont val="Lucida Console"/>
        <family val="3"/>
      </rPr>
      <t>Input</t>
    </r>
    <r>
      <rPr>
        <sz val="12"/>
        <color theme="1"/>
        <rFont val="Aptos Narrow"/>
        <family val="2"/>
        <scheme val="minor"/>
      </rPr>
      <t xml:space="preserve"> as </t>
    </r>
    <r>
      <rPr>
        <i/>
        <sz val="12"/>
        <color theme="1"/>
        <rFont val="Aptos Narrow"/>
        <family val="2"/>
        <scheme val="minor"/>
      </rPr>
      <t>string, cell, cell range or array</t>
    </r>
    <r>
      <rPr>
        <sz val="12"/>
        <color theme="1"/>
        <rFont val="Aptos Narrow"/>
        <family val="2"/>
        <scheme val="minor"/>
      </rPr>
      <t xml:space="preserve">)
</t>
    </r>
    <r>
      <rPr>
        <i/>
        <sz val="12"/>
        <color theme="1"/>
        <rFont val="Aptos Narrow (Body)"/>
      </rPr>
      <t>Press CTRL + A to display the Function Arguments dialog box when the insertion point is to the right of a function name in a formula.
Press CTRL+SHIFT+A to inserts the argument names and parentheses when the insertion point is to the right of a function name in a formula.</t>
    </r>
  </si>
  <si>
    <t>ip.previous_subnet</t>
  </si>
  <si>
    <t>ip.next_subnet</t>
  </si>
  <si>
    <t>Return the subnet immediately before with the same prefix length.</t>
  </si>
  <si>
    <t>Return the subnet immediately following with the same prefix length.</t>
  </si>
  <si>
    <t>These function return information on the current IP and subnet.</t>
  </si>
  <si>
    <t>ip.first_host_address</t>
  </si>
  <si>
    <t>ip.previous_host_address</t>
  </si>
  <si>
    <t>ip.next_host_address</t>
  </si>
  <si>
    <t>Return the previous host address in the subnet.
Return #N/A if there is no previous address in the subnet.</t>
  </si>
  <si>
    <t>Return the next host address in the subnet.
Return #N/A if there is no next address in the subnet.</t>
  </si>
  <si>
    <t>ip.last_host_address</t>
  </si>
  <si>
    <t>Return the first host address in a subnet.
For /32, return the network address.
For /31 it is identical to the network address.</t>
  </si>
  <si>
    <t>Return the last host address in a subnet.
For /32, return the network address.
For /31 it is identical to the broadcast address.</t>
  </si>
  <si>
    <t>ip.index_host_address</t>
  </si>
  <si>
    <t>Return the host address at the index position  in a subnet.
If the index is positive, index 1 is the first host address.
If the index is negative, index -1 is the last host address.</t>
  </si>
  <si>
    <t>Excel IP Functions: Navigation Functions</t>
  </si>
  <si>
    <t>ip.is_rfc1918</t>
  </si>
  <si>
    <t>Input</t>
  </si>
  <si>
    <t>These function are used to move through IP addresses and subnets (i.e. get the previous ip address or the next subnet).</t>
  </si>
  <si>
    <t>ip.from_prefixlen</t>
  </si>
  <si>
    <t>ip.from_netmask</t>
  </si>
  <si>
    <t>ip.from_hostmask</t>
  </si>
  <si>
    <t>ip.with_hostmask</t>
  </si>
  <si>
    <t>ip.with_netmask</t>
  </si>
  <si>
    <t>Formatting functions are used to accept or output data in a format different from the common "ip/prefixlen" pair.</t>
  </si>
  <si>
    <t>Output</t>
  </si>
  <si>
    <t>ip.offset</t>
  </si>
  <si>
    <t>"ip/prefixlen" input
offset (decimal)</t>
  </si>
  <si>
    <t>Return the address with the decimal offset applied.
The offset can be positive or negative.
Return #N/A if the offset IP would be outside the subnet.</t>
  </si>
  <si>
    <t>"ip/prefixlen" input
octet 1 offset
octet 2 offset
octet 3 offset
octet 4 offset</t>
  </si>
  <si>
    <t>Return the address with each octet offset by the the decimal offset applied.
Eeach offsets can be positive or negative.
Does not restrict the IP to the current subnet.
Useful to keep two different IP blocks in sync.</t>
  </si>
  <si>
    <t>Excel IP Functions: Formating Functions</t>
  </si>
  <si>
    <t>Excel IP Functions: Iterative Functions</t>
  </si>
  <si>
    <t>Iterative functions are used to generate a range of data.</t>
  </si>
  <si>
    <t>ip.subnets</t>
  </si>
  <si>
    <t>"ip/refixlen" summary
target prefixlen</t>
  </si>
  <si>
    <t>192.168.0.0/24</t>
  </si>
  <si>
    <t>Return an array of all the subnets in the summary, based on the target prefixlen.</t>
  </si>
  <si>
    <t>ip.subnet_of</t>
  </si>
  <si>
    <t>ip_network</t>
  </si>
  <si>
    <t>other</t>
  </si>
  <si>
    <t>10.0.0.0/22</t>
  </si>
  <si>
    <t>192.168.0.0/22</t>
  </si>
  <si>
    <t>Excel IP Functions: Other Functions</t>
  </si>
  <si>
    <t>192.168.0.0/23</t>
  </si>
  <si>
    <t>192.168.0.0/25</t>
  </si>
  <si>
    <t>ip.supernet_diff</t>
  </si>
  <si>
    <t>"ip/refixlen" network
prefixlen_diff</t>
  </si>
  <si>
    <t>Return the supernet containing this network definition.
prefixlen_diff is the amount our prefix length should be decreased by.</t>
  </si>
  <si>
    <t>ip.supernet_new_prefix</t>
  </si>
  <si>
    <t>Return the supernet containing this network definition.
new_prefix is the desired new prefix of the supernet; it must be smaller than our prefix.</t>
  </si>
  <si>
    <t>"ip/refixlen" network
new_prefix</t>
  </si>
  <si>
    <t>ip.supernet_of</t>
  </si>
  <si>
    <t>prefixlen_diff</t>
  </si>
  <si>
    <t>new_prefix</t>
  </si>
  <si>
    <t>ip.hosts</t>
  </si>
  <si>
    <t>"ip/refixlen" network</t>
  </si>
  <si>
    <t>192.168.0.0/29</t>
  </si>
  <si>
    <t>Returns a dynamic array of the hosts in the network.
Network and Broadcast addresses are excluded except for /32 and /31 networks.</t>
  </si>
  <si>
    <t>ip.reverse_pointer</t>
  </si>
  <si>
    <t>ip.is_private</t>
  </si>
  <si>
    <t>Excel IP Functions: Information Functions</t>
  </si>
  <si>
    <t>_dot2pfx</t>
  </si>
  <si>
    <t>_dec2pfx</t>
  </si>
  <si>
    <t>is_rfc1918</t>
  </si>
  <si>
    <t>interface</t>
  </si>
  <si>
    <t>255.255.255.255/0</t>
  </si>
  <si>
    <t>0.0.0.0/32</t>
  </si>
  <si>
    <t>0.0.0.0/31</t>
  </si>
  <si>
    <t>255.255.255.254/31</t>
  </si>
  <si>
    <t>104.19.105.111</t>
  </si>
  <si>
    <t>0b01101000000100110110100101101111</t>
  </si>
  <si>
    <t>104.19.105.110</t>
  </si>
  <si>
    <t>104.19.105.112</t>
  </si>
  <si>
    <t>111.105.19.104.in-addr.arpa</t>
  </si>
  <si>
    <t>205.192.237.99</t>
  </si>
  <si>
    <t>0b11001101110000001110110101100011</t>
  </si>
  <si>
    <t>205.192.237.98</t>
  </si>
  <si>
    <t>205.192.237.100</t>
  </si>
  <si>
    <t>99.237.192.205.in-addr.arpa</t>
  </si>
  <si>
    <t>80.59.151.193</t>
  </si>
  <si>
    <t>0b01010000001110111001011111000001</t>
  </si>
  <si>
    <t>80.59.151.192</t>
  </si>
  <si>
    <t>80.59.151.194</t>
  </si>
  <si>
    <t>193.151.59.80.in-addr.arpa</t>
  </si>
  <si>
    <t>226.160.137.62</t>
  </si>
  <si>
    <t>0b11100010101000001000100100111110</t>
  </si>
  <si>
    <t>226.160.137.61</t>
  </si>
  <si>
    <t>226.160.137.63</t>
  </si>
  <si>
    <t>62.137.160.226.in-addr.arpa</t>
  </si>
  <si>
    <t>25.108.209.172</t>
  </si>
  <si>
    <t>0b00011001011011001101000110101100</t>
  </si>
  <si>
    <t>25.108.209.171</t>
  </si>
  <si>
    <t>25.108.209.173</t>
  </si>
  <si>
    <t>172.209.108.25.in-addr.arpa</t>
  </si>
  <si>
    <t>83.173.43.23</t>
  </si>
  <si>
    <t>0b01010011101011010010101100010111</t>
  </si>
  <si>
    <t>83.173.43.22</t>
  </si>
  <si>
    <t>83.173.43.24</t>
  </si>
  <si>
    <t>23.43.173.83.in-addr.arpa</t>
  </si>
  <si>
    <t>9.23.161.19</t>
  </si>
  <si>
    <t>0b00001001000101111010000100010011</t>
  </si>
  <si>
    <t>9.23.161.18</t>
  </si>
  <si>
    <t>9.23.161.20</t>
  </si>
  <si>
    <t>19.161.23.9.in-addr.arpa</t>
  </si>
  <si>
    <t>13.254.174.154</t>
  </si>
  <si>
    <t>0b00001101111111101010111010011010</t>
  </si>
  <si>
    <t>13.254.174.153</t>
  </si>
  <si>
    <t>13.254.174.155</t>
  </si>
  <si>
    <t>154.174.254.13.in-addr.arpa</t>
  </si>
  <si>
    <t>99.125.249.58</t>
  </si>
  <si>
    <t>0b01100011011111011111100100111010</t>
  </si>
  <si>
    <t>99.125.249.57</t>
  </si>
  <si>
    <t>99.125.249.59</t>
  </si>
  <si>
    <t>58.249.125.99.in-addr.arpa</t>
  </si>
  <si>
    <t>129.247.242.123</t>
  </si>
  <si>
    <t>0b10000001111101111111001001111011</t>
  </si>
  <si>
    <t>129.247.242.122</t>
  </si>
  <si>
    <t>129.247.242.124</t>
  </si>
  <si>
    <t>123.242.247.129.in-addr.arpa</t>
  </si>
  <si>
    <t>76.86.70.146</t>
  </si>
  <si>
    <t>0b01001100010101100100011010010010</t>
  </si>
  <si>
    <t>76.86.70.145</t>
  </si>
  <si>
    <t>76.86.70.147</t>
  </si>
  <si>
    <t>146.70.86.76.in-addr.arpa</t>
  </si>
  <si>
    <t>134.244.126.239</t>
  </si>
  <si>
    <t>0b10000110111101000111111011101111</t>
  </si>
  <si>
    <t>134.244.126.238</t>
  </si>
  <si>
    <t>134.244.126.240</t>
  </si>
  <si>
    <t>239.126.244.134.in-addr.arpa</t>
  </si>
  <si>
    <t>222.91.10.81</t>
  </si>
  <si>
    <t>0b11011110010110110000101001010001</t>
  </si>
  <si>
    <t>222.91.10.80</t>
  </si>
  <si>
    <t>222.91.10.82</t>
  </si>
  <si>
    <t>81.10.91.222.in-addr.arpa</t>
  </si>
  <si>
    <t>175.178.27.178</t>
  </si>
  <si>
    <t>0b10101111101100100001101110110010</t>
  </si>
  <si>
    <t>175.178.27.177</t>
  </si>
  <si>
    <t>175.178.27.179</t>
  </si>
  <si>
    <t>178.27.178.175.in-addr.arpa</t>
  </si>
  <si>
    <t>181.69.250.137</t>
  </si>
  <si>
    <t>0b10110101010001011111101010001001</t>
  </si>
  <si>
    <t>181.69.250.136</t>
  </si>
  <si>
    <t>181.69.250.138</t>
  </si>
  <si>
    <t>137.250.69.181.in-addr.arpa</t>
  </si>
  <si>
    <t>87.58.56.33</t>
  </si>
  <si>
    <t>0b01010111001110100011100000100001</t>
  </si>
  <si>
    <t>87.58.56.32</t>
  </si>
  <si>
    <t>87.58.56.34</t>
  </si>
  <si>
    <t>33.56.58.87.in-addr.arpa</t>
  </si>
  <si>
    <t>243.226.98.43</t>
  </si>
  <si>
    <t>0b11110011111000100110001000101011</t>
  </si>
  <si>
    <t>243.226.98.42</t>
  </si>
  <si>
    <t>243.226.98.44</t>
  </si>
  <si>
    <t>43.98.226.243.in-addr.arpa</t>
  </si>
  <si>
    <t>197.179.183.155</t>
  </si>
  <si>
    <t>0b11000101101100111011011110011011</t>
  </si>
  <si>
    <t>197.179.183.154</t>
  </si>
  <si>
    <t>197.179.183.156</t>
  </si>
  <si>
    <t>155.183.179.197.in-addr.arpa</t>
  </si>
  <si>
    <t>243.184.109.157</t>
  </si>
  <si>
    <t>0b11110011101110000110110110011101</t>
  </si>
  <si>
    <t>243.184.109.156</t>
  </si>
  <si>
    <t>243.184.109.158</t>
  </si>
  <si>
    <t>157.109.184.243.in-addr.arpa</t>
  </si>
  <si>
    <t>22.109.40.191</t>
  </si>
  <si>
    <t>0b00010110011011010010100010111111</t>
  </si>
  <si>
    <t>22.109.40.190</t>
  </si>
  <si>
    <t>22.109.40.192</t>
  </si>
  <si>
    <t>191.40.109.22.in-addr.arpa</t>
  </si>
  <si>
    <t>243.119.160.139</t>
  </si>
  <si>
    <t>0b11110011011101111010000010001011</t>
  </si>
  <si>
    <t>243.119.160.138</t>
  </si>
  <si>
    <t>243.119.160.140</t>
  </si>
  <si>
    <t>139.160.119.243.in-addr.arpa</t>
  </si>
  <si>
    <t>237.11.130.182</t>
  </si>
  <si>
    <t>0b11101101000010111000001010110110</t>
  </si>
  <si>
    <t>237.11.130.181</t>
  </si>
  <si>
    <t>237.11.130.183</t>
  </si>
  <si>
    <t>182.130.11.237.in-addr.arpa</t>
  </si>
  <si>
    <t>94.135.115.92</t>
  </si>
  <si>
    <t>0b01011110100001110111001101011100</t>
  </si>
  <si>
    <t>94.135.115.91</t>
  </si>
  <si>
    <t>94.135.115.93</t>
  </si>
  <si>
    <t>92.115.135.94.in-addr.arpa</t>
  </si>
  <si>
    <t>191.251.214.161</t>
  </si>
  <si>
    <t>0b10111111111110111101011010100001</t>
  </si>
  <si>
    <t>191.251.214.160</t>
  </si>
  <si>
    <t>191.251.214.162</t>
  </si>
  <si>
    <t>161.214.251.191.in-addr.arpa</t>
  </si>
  <si>
    <t>166.197.175.135</t>
  </si>
  <si>
    <t>0b10100110110001011010111110000111</t>
  </si>
  <si>
    <t>166.197.175.134</t>
  </si>
  <si>
    <t>166.197.175.136</t>
  </si>
  <si>
    <t>135.175.197.166.in-addr.arpa</t>
  </si>
  <si>
    <t>71.201.169.26</t>
  </si>
  <si>
    <t>0b01000111110010011010100100011010</t>
  </si>
  <si>
    <t>71.201.169.25</t>
  </si>
  <si>
    <t>71.201.169.27</t>
  </si>
  <si>
    <t>26.169.201.71.in-addr.arpa</t>
  </si>
  <si>
    <t>119.36.91.163</t>
  </si>
  <si>
    <t>0b01110111001001000101101110100011</t>
  </si>
  <si>
    <t>119.36.91.162</t>
  </si>
  <si>
    <t>119.36.91.164</t>
  </si>
  <si>
    <t>163.91.36.119.in-addr.arpa</t>
  </si>
  <si>
    <t>232.77.156.81</t>
  </si>
  <si>
    <t>0b11101000010011011001110001010001</t>
  </si>
  <si>
    <t>232.77.156.80</t>
  </si>
  <si>
    <t>232.77.156.82</t>
  </si>
  <si>
    <t>81.156.77.232.in-addr.arpa</t>
  </si>
  <si>
    <t>211.249.147.94</t>
  </si>
  <si>
    <t>0b11010011111110011001001101011110</t>
  </si>
  <si>
    <t>211.249.147.93</t>
  </si>
  <si>
    <t>211.249.147.95</t>
  </si>
  <si>
    <t>94.147.249.211.in-addr.arpa</t>
  </si>
  <si>
    <t>254.80.173.148</t>
  </si>
  <si>
    <t>0b11111110010100001010110110010100</t>
  </si>
  <si>
    <t>254.80.173.147</t>
  </si>
  <si>
    <t>254.80.173.149</t>
  </si>
  <si>
    <t>148.173.80.254.in-addr.arpa</t>
  </si>
  <si>
    <t>183.121.27.115</t>
  </si>
  <si>
    <t>0b10110111011110010001101101110011</t>
  </si>
  <si>
    <t>183.121.27.114</t>
  </si>
  <si>
    <t>183.121.27.116</t>
  </si>
  <si>
    <t>115.27.121.183.in-addr.arpa</t>
  </si>
  <si>
    <t>231.227.23.184</t>
  </si>
  <si>
    <t>0b11100111111000110001011110111000</t>
  </si>
  <si>
    <t>231.227.23.183</t>
  </si>
  <si>
    <t>231.227.23.185</t>
  </si>
  <si>
    <t>184.23.227.231.in-addr.arpa</t>
  </si>
  <si>
    <t>105.41.42.3</t>
  </si>
  <si>
    <t>0b01101001001010010010101000000011</t>
  </si>
  <si>
    <t>105.41.42.2</t>
  </si>
  <si>
    <t>105.41.42.4</t>
  </si>
  <si>
    <t>3.42.41.105.in-addr.arpa</t>
  </si>
  <si>
    <t>209.128.82.166</t>
  </si>
  <si>
    <t>0b11010001100000000101001010100110</t>
  </si>
  <si>
    <t>209.128.82.165</t>
  </si>
  <si>
    <t>209.128.82.167</t>
  </si>
  <si>
    <t>166.82.128.209.in-addr.arpa</t>
  </si>
  <si>
    <t>51.53.33.38</t>
  </si>
  <si>
    <t>0b00110011001101010010000100100110</t>
  </si>
  <si>
    <t>51.53.33.37</t>
  </si>
  <si>
    <t>51.53.33.39</t>
  </si>
  <si>
    <t>38.33.53.51.in-addr.arpa</t>
  </si>
  <si>
    <t>88.186.128.74</t>
  </si>
  <si>
    <t>0b01011000101110101000000001001010</t>
  </si>
  <si>
    <t>88.186.128.73</t>
  </si>
  <si>
    <t>88.186.128.75</t>
  </si>
  <si>
    <t>74.128.186.88.in-addr.arpa</t>
  </si>
  <si>
    <t>130.128.60.70</t>
  </si>
  <si>
    <t>0b10000010100000000011110001000110</t>
  </si>
  <si>
    <t>130.128.60.69</t>
  </si>
  <si>
    <t>130.128.60.71</t>
  </si>
  <si>
    <t>70.60.128.130.in-addr.arpa</t>
  </si>
  <si>
    <t>136.81.151.233</t>
  </si>
  <si>
    <t>0b10001000010100011001011111101001</t>
  </si>
  <si>
    <t>136.81.151.232</t>
  </si>
  <si>
    <t>136.81.151.234</t>
  </si>
  <si>
    <t>233.151.81.136.in-addr.arpa</t>
  </si>
  <si>
    <t>60.238.130.116</t>
  </si>
  <si>
    <t>0b00111100111011101000001001110100</t>
  </si>
  <si>
    <t>60.238.130.115</t>
  </si>
  <si>
    <t>60.238.130.117</t>
  </si>
  <si>
    <t>116.130.238.60.in-addr.arpa</t>
  </si>
  <si>
    <t>20.235.131.155</t>
  </si>
  <si>
    <t>0b00010100111010111000001110011011</t>
  </si>
  <si>
    <t>20.235.131.154</t>
  </si>
  <si>
    <t>20.235.131.156</t>
  </si>
  <si>
    <t>155.131.235.20.in-addr.arpa</t>
  </si>
  <si>
    <t>201.89.45.83</t>
  </si>
  <si>
    <t>0b11001001010110010010110101010011</t>
  </si>
  <si>
    <t>201.89.45.82</t>
  </si>
  <si>
    <t>201.89.45.84</t>
  </si>
  <si>
    <t>83.45.89.201.in-addr.arpa</t>
  </si>
  <si>
    <t>20.128.145.122</t>
  </si>
  <si>
    <t>0b00010100100000001001000101111010</t>
  </si>
  <si>
    <t>20.128.145.121</t>
  </si>
  <si>
    <t>20.128.145.123</t>
  </si>
  <si>
    <t>122.145.128.20.in-addr.arpa</t>
  </si>
  <si>
    <t>109.56.33.120</t>
  </si>
  <si>
    <t>0b01101101001110000010000101111000</t>
  </si>
  <si>
    <t>109.56.33.119</t>
  </si>
  <si>
    <t>109.56.33.121</t>
  </si>
  <si>
    <t>120.33.56.109.in-addr.arpa</t>
  </si>
  <si>
    <t>91.58.158.9</t>
  </si>
  <si>
    <t>0b01011011001110101001111000001001</t>
  </si>
  <si>
    <t>91.58.158.8</t>
  </si>
  <si>
    <t>91.58.158.10</t>
  </si>
  <si>
    <t>9.158.58.91.in-addr.arpa</t>
  </si>
  <si>
    <t>58.156.148.96</t>
  </si>
  <si>
    <t>0b00111010100111001001010001100000</t>
  </si>
  <si>
    <t>58.156.148.95</t>
  </si>
  <si>
    <t>58.156.148.97</t>
  </si>
  <si>
    <t>96.148.156.58.in-addr.arpa</t>
  </si>
  <si>
    <t>97.167.139.113</t>
  </si>
  <si>
    <t>0b01100001101001111000101101110001</t>
  </si>
  <si>
    <t>97.167.139.112</t>
  </si>
  <si>
    <t>97.167.139.114</t>
  </si>
  <si>
    <t>113.139.167.97.in-addr.arpa</t>
  </si>
  <si>
    <t>54.41.86.198</t>
  </si>
  <si>
    <t>0b00110110001010010101011011000110</t>
  </si>
  <si>
    <t>54.41.86.197</t>
  </si>
  <si>
    <t>54.41.86.199</t>
  </si>
  <si>
    <t>198.86.41.54.in-addr.arpa</t>
  </si>
  <si>
    <t>192.180.248.50</t>
  </si>
  <si>
    <t>0b11000000101101001111100000110010</t>
  </si>
  <si>
    <t>192.180.248.49</t>
  </si>
  <si>
    <t>192.180.248.51</t>
  </si>
  <si>
    <t>50.248.180.192.in-addr.arpa</t>
  </si>
  <si>
    <t>14.18.151.9</t>
  </si>
  <si>
    <t>0b00001110000100101001011100001001</t>
  </si>
  <si>
    <t>14.18.151.8</t>
  </si>
  <si>
    <t>14.18.151.10</t>
  </si>
  <si>
    <t>9.151.18.14.in-addr.arpa</t>
  </si>
  <si>
    <t>163.118.226.248</t>
  </si>
  <si>
    <t>0b10100011011101101110001011111000</t>
  </si>
  <si>
    <t>163.118.226.247</t>
  </si>
  <si>
    <t>163.118.226.249</t>
  </si>
  <si>
    <t>248.226.118.163.in-addr.arpa</t>
  </si>
  <si>
    <t>156.74.44.25</t>
  </si>
  <si>
    <t>0b10011100010010100010110000011001</t>
  </si>
  <si>
    <t>156.74.44.24</t>
  </si>
  <si>
    <t>156.74.44.26</t>
  </si>
  <si>
    <t>25.44.74.156.in-addr.arpa</t>
  </si>
  <si>
    <t>162.247.63.13</t>
  </si>
  <si>
    <t>0b10100010111101110011111100001101</t>
  </si>
  <si>
    <t>162.247.63.12</t>
  </si>
  <si>
    <t>162.247.63.14</t>
  </si>
  <si>
    <t>13.63.247.162.in-addr.arpa</t>
  </si>
  <si>
    <t>99.193.81.2</t>
  </si>
  <si>
    <t>0b01100011110000010101000100000010</t>
  </si>
  <si>
    <t>99.193.81.1</t>
  </si>
  <si>
    <t>99.193.81.3</t>
  </si>
  <si>
    <t>2.81.193.99.in-addr.arpa</t>
  </si>
  <si>
    <t>148.48.128.181</t>
  </si>
  <si>
    <t>0b10010100001100001000000010110101</t>
  </si>
  <si>
    <t>148.48.128.180</t>
  </si>
  <si>
    <t>148.48.128.182</t>
  </si>
  <si>
    <t>181.128.48.148.in-addr.arpa</t>
  </si>
  <si>
    <t>118.222.244.40</t>
  </si>
  <si>
    <t>0b01110110110111101111010000101000</t>
  </si>
  <si>
    <t>118.222.244.39</t>
  </si>
  <si>
    <t>118.222.244.41</t>
  </si>
  <si>
    <t>40.244.222.118.in-addr.arpa</t>
  </si>
  <si>
    <t>75.234.156.35</t>
  </si>
  <si>
    <t>0b01001011111010101001110000100011</t>
  </si>
  <si>
    <t>75.234.156.34</t>
  </si>
  <si>
    <t>75.234.156.36</t>
  </si>
  <si>
    <t>35.156.234.75.in-addr.arpa</t>
  </si>
  <si>
    <t>32.151.51.129</t>
  </si>
  <si>
    <t>0b00100000100101110011001110000001</t>
  </si>
  <si>
    <t>32.151.51.128</t>
  </si>
  <si>
    <t>32.151.51.130</t>
  </si>
  <si>
    <t>129.51.151.32.in-addr.arpa</t>
  </si>
  <si>
    <t>45.177.146.244</t>
  </si>
  <si>
    <t>0b00101101101100011001001011110100</t>
  </si>
  <si>
    <t>45.177.146.243</t>
  </si>
  <si>
    <t>45.177.146.245</t>
  </si>
  <si>
    <t>244.146.177.45.in-addr.arpa</t>
  </si>
  <si>
    <t>115.38.208.127</t>
  </si>
  <si>
    <t>0b01110011001001101101000001111111</t>
  </si>
  <si>
    <t>115.38.208.126</t>
  </si>
  <si>
    <t>115.38.208.128</t>
  </si>
  <si>
    <t>127.208.38.115.in-addr.arpa</t>
  </si>
  <si>
    <t>69.42.69.222</t>
  </si>
  <si>
    <t>0b01000101001010100100010111011110</t>
  </si>
  <si>
    <t>69.42.69.221</t>
  </si>
  <si>
    <t>69.42.69.223</t>
  </si>
  <si>
    <t>222.69.42.69.in-addr.arpa</t>
  </si>
  <si>
    <t>226.92.130.203</t>
  </si>
  <si>
    <t>0b11100010010111001000001011001011</t>
  </si>
  <si>
    <t>226.92.130.202</t>
  </si>
  <si>
    <t>226.92.130.204</t>
  </si>
  <si>
    <t>203.130.92.226.in-addr.arpa</t>
  </si>
  <si>
    <t>55.78.139.147</t>
  </si>
  <si>
    <t>0b00110111010011101000101110010011</t>
  </si>
  <si>
    <t>55.78.139.146</t>
  </si>
  <si>
    <t>55.78.139.148</t>
  </si>
  <si>
    <t>147.139.78.55.in-addr.arpa</t>
  </si>
  <si>
    <t>176.5.213.202</t>
  </si>
  <si>
    <t>0b10110000000001011101010111001010</t>
  </si>
  <si>
    <t>176.5.213.201</t>
  </si>
  <si>
    <t>176.5.213.203</t>
  </si>
  <si>
    <t>202.213.5.176.in-addr.arpa</t>
  </si>
  <si>
    <t>134.92.96.38</t>
  </si>
  <si>
    <t>0b10000110010111000110000000100110</t>
  </si>
  <si>
    <t>134.92.96.37</t>
  </si>
  <si>
    <t>134.92.96.39</t>
  </si>
  <si>
    <t>38.96.92.134.in-addr.arpa</t>
  </si>
  <si>
    <t>52.71.188.62</t>
  </si>
  <si>
    <t>0b00110100010001111011110000111110</t>
  </si>
  <si>
    <t>52.71.188.61</t>
  </si>
  <si>
    <t>52.71.188.63</t>
  </si>
  <si>
    <t>62.188.71.52.in-addr.arpa</t>
  </si>
  <si>
    <t>15.88.157.132</t>
  </si>
  <si>
    <t>0b00001111010110001001110110000100</t>
  </si>
  <si>
    <t>15.88.157.131</t>
  </si>
  <si>
    <t>15.88.157.133</t>
  </si>
  <si>
    <t>132.157.88.15.in-addr.arpa</t>
  </si>
  <si>
    <t>234.42.79.97</t>
  </si>
  <si>
    <t>0b11101010001010100100111101100001</t>
  </si>
  <si>
    <t>234.42.79.96</t>
  </si>
  <si>
    <t>234.42.79.98</t>
  </si>
  <si>
    <t>97.79.42.234.in-addr.arpa</t>
  </si>
  <si>
    <t>213.211.252.104</t>
  </si>
  <si>
    <t>0b11010101110100111111110001101000</t>
  </si>
  <si>
    <t>213.211.252.103</t>
  </si>
  <si>
    <t>213.211.252.105</t>
  </si>
  <si>
    <t>104.252.211.213.in-addr.arpa</t>
  </si>
  <si>
    <t>62.75.151.237</t>
  </si>
  <si>
    <t>0b00111110010010111001011111101101</t>
  </si>
  <si>
    <t>62.75.151.236</t>
  </si>
  <si>
    <t>62.75.151.238</t>
  </si>
  <si>
    <t>237.151.75.62.in-addr.arpa</t>
  </si>
  <si>
    <t>126.13.168.66</t>
  </si>
  <si>
    <t>0b01111110000011011010100001000010</t>
  </si>
  <si>
    <t>126.13.168.65</t>
  </si>
  <si>
    <t>126.13.168.67</t>
  </si>
  <si>
    <t>66.168.13.126.in-addr.arpa</t>
  </si>
  <si>
    <t>28.102.241.198</t>
  </si>
  <si>
    <t>0b00011100011001101111000111000110</t>
  </si>
  <si>
    <t>28.102.241.197</t>
  </si>
  <si>
    <t>28.102.241.199</t>
  </si>
  <si>
    <t>198.241.102.28.in-addr.arpa</t>
  </si>
  <si>
    <t>172.38.106.102</t>
  </si>
  <si>
    <t>0b10101100001001100110101001100110</t>
  </si>
  <si>
    <t>172.38.106.101</t>
  </si>
  <si>
    <t>172.38.106.103</t>
  </si>
  <si>
    <t>102.106.38.172.in-addr.arpa</t>
  </si>
  <si>
    <t>67.177.228.40</t>
  </si>
  <si>
    <t>0b01000011101100011110010000101000</t>
  </si>
  <si>
    <t>67.177.228.39</t>
  </si>
  <si>
    <t>67.177.228.41</t>
  </si>
  <si>
    <t>40.228.177.67.in-addr.arpa</t>
  </si>
  <si>
    <t>16.37.85.248</t>
  </si>
  <si>
    <t>0b00010000001001010101010111111000</t>
  </si>
  <si>
    <t>16.37.85.247</t>
  </si>
  <si>
    <t>16.37.85.249</t>
  </si>
  <si>
    <t>248.85.37.16.in-addr.arpa</t>
  </si>
  <si>
    <t>19.195.22.241</t>
  </si>
  <si>
    <t>0b00010011110000110001011011110001</t>
  </si>
  <si>
    <t>19.195.22.240</t>
  </si>
  <si>
    <t>19.195.22.242</t>
  </si>
  <si>
    <t>241.22.195.19.in-addr.arpa</t>
  </si>
  <si>
    <t>172.64.38.250</t>
  </si>
  <si>
    <t>0b10101100010000000010011011111010</t>
  </si>
  <si>
    <t>172.64.38.249</t>
  </si>
  <si>
    <t>172.64.38.251</t>
  </si>
  <si>
    <t>250.38.64.172.in-addr.arpa</t>
  </si>
  <si>
    <t>134.175.245.2</t>
  </si>
  <si>
    <t>0b10000110101011111111010100000010</t>
  </si>
  <si>
    <t>134.175.245.1</t>
  </si>
  <si>
    <t>134.175.245.3</t>
  </si>
  <si>
    <t>2.245.175.134.in-addr.arpa</t>
  </si>
  <si>
    <t>96.71.190.56</t>
  </si>
  <si>
    <t>0b01100000010001111011111000111000</t>
  </si>
  <si>
    <t>96.71.190.55</t>
  </si>
  <si>
    <t>96.71.190.57</t>
  </si>
  <si>
    <t>56.190.71.96.in-addr.arpa</t>
  </si>
  <si>
    <t>157.208.148.61</t>
  </si>
  <si>
    <t>0b10011101110100001001010000111101</t>
  </si>
  <si>
    <t>157.208.148.60</t>
  </si>
  <si>
    <t>157.208.148.62</t>
  </si>
  <si>
    <t>61.148.208.157.in-addr.arpa</t>
  </si>
  <si>
    <t>203.222.106.13</t>
  </si>
  <si>
    <t>0b11001011110111100110101000001101</t>
  </si>
  <si>
    <t>203.222.106.12</t>
  </si>
  <si>
    <t>203.222.106.14</t>
  </si>
  <si>
    <t>13.106.222.203.in-addr.arpa</t>
  </si>
  <si>
    <t>205.218.250.21</t>
  </si>
  <si>
    <t>0b11001101110110101111101000010101</t>
  </si>
  <si>
    <t>205.218.250.20</t>
  </si>
  <si>
    <t>205.218.250.22</t>
  </si>
  <si>
    <t>21.250.218.205.in-addr.arpa</t>
  </si>
  <si>
    <t>180.185.77.229</t>
  </si>
  <si>
    <t>0b10110100101110010100110111100101</t>
  </si>
  <si>
    <t>180.185.77.228</t>
  </si>
  <si>
    <t>180.185.77.230</t>
  </si>
  <si>
    <t>229.77.185.180.in-addr.arpa</t>
  </si>
  <si>
    <t>67.162.161.209</t>
  </si>
  <si>
    <t>0b01000011101000101010000111010001</t>
  </si>
  <si>
    <t>67.162.161.208</t>
  </si>
  <si>
    <t>67.162.161.210</t>
  </si>
  <si>
    <t>209.161.162.67.in-addr.arpa</t>
  </si>
  <si>
    <t>109.123.212.41</t>
  </si>
  <si>
    <t>0b01101101011110111101010000101001</t>
  </si>
  <si>
    <t>109.123.212.40</t>
  </si>
  <si>
    <t>109.123.212.42</t>
  </si>
  <si>
    <t>41.212.123.109.in-addr.arpa</t>
  </si>
  <si>
    <t>208.108.101.172</t>
  </si>
  <si>
    <t>0b11010000011011000110010110101100</t>
  </si>
  <si>
    <t>208.108.101.171</t>
  </si>
  <si>
    <t>208.108.101.173</t>
  </si>
  <si>
    <t>172.101.108.208.in-addr.arpa</t>
  </si>
  <si>
    <t>194.193.177.223</t>
  </si>
  <si>
    <t>0b11000010110000011011000111011111</t>
  </si>
  <si>
    <t>194.193.177.222</t>
  </si>
  <si>
    <t>194.193.177.224</t>
  </si>
  <si>
    <t>223.177.193.194.in-addr.arpa</t>
  </si>
  <si>
    <t>229.235.185.103</t>
  </si>
  <si>
    <t>0b11100101111010111011100101100111</t>
  </si>
  <si>
    <t>229.235.185.102</t>
  </si>
  <si>
    <t>229.235.185.104</t>
  </si>
  <si>
    <t>103.185.235.229.in-addr.arpa</t>
  </si>
  <si>
    <t>162.65.173.159</t>
  </si>
  <si>
    <t>0b10100010010000011010110110011111</t>
  </si>
  <si>
    <t>162.65.173.158</t>
  </si>
  <si>
    <t>162.65.173.160</t>
  </si>
  <si>
    <t>159.173.65.162.in-addr.arpa</t>
  </si>
  <si>
    <t>23.137.163.50</t>
  </si>
  <si>
    <t>0b00010111100010011010001100110010</t>
  </si>
  <si>
    <t>23.137.163.49</t>
  </si>
  <si>
    <t>23.137.163.51</t>
  </si>
  <si>
    <t>50.163.137.23.in-addr.arpa</t>
  </si>
  <si>
    <t>125.247.72.163</t>
  </si>
  <si>
    <t>0b01111101111101110100100010100011</t>
  </si>
  <si>
    <t>125.247.72.162</t>
  </si>
  <si>
    <t>125.247.72.164</t>
  </si>
  <si>
    <t>163.72.247.125.in-addr.arpa</t>
  </si>
  <si>
    <t>103.33.42.200</t>
  </si>
  <si>
    <t>0b01100111001000010010101011001000</t>
  </si>
  <si>
    <t>103.33.42.199</t>
  </si>
  <si>
    <t>103.33.42.201</t>
  </si>
  <si>
    <t>200.42.33.103.in-addr.arpa</t>
  </si>
  <si>
    <t>203.3.151.72</t>
  </si>
  <si>
    <t>0b11001011000000111001011101001000</t>
  </si>
  <si>
    <t>203.3.151.71</t>
  </si>
  <si>
    <t>203.3.151.73</t>
  </si>
  <si>
    <t>72.151.3.203.in-addr.arpa</t>
  </si>
  <si>
    <t>189.48.34.14</t>
  </si>
  <si>
    <t>0b10111101001100000010001000001110</t>
  </si>
  <si>
    <t>189.48.34.13</t>
  </si>
  <si>
    <t>189.48.34.15</t>
  </si>
  <si>
    <t>14.34.48.189.in-addr.arpa</t>
  </si>
  <si>
    <t>217.213.206.205</t>
  </si>
  <si>
    <t>0b11011001110101011100111011001101</t>
  </si>
  <si>
    <t>217.213.206.204</t>
  </si>
  <si>
    <t>217.213.206.206</t>
  </si>
  <si>
    <t>205.206.213.217.in-addr.arpa</t>
  </si>
  <si>
    <t>205.46.57.0</t>
  </si>
  <si>
    <t>0b11001101001011100011100100000000</t>
  </si>
  <si>
    <t>205.46.56.255</t>
  </si>
  <si>
    <t>205.46.57.1</t>
  </si>
  <si>
    <t>0.57.46.205.in-addr.arpa</t>
  </si>
  <si>
    <t>248.62.251.132</t>
  </si>
  <si>
    <t>0b11111000001111101111101110000100</t>
  </si>
  <si>
    <t>248.62.251.131</t>
  </si>
  <si>
    <t>248.62.251.133</t>
  </si>
  <si>
    <t>132.251.62.248.in-addr.arpa</t>
  </si>
  <si>
    <t>206.90.198.19</t>
  </si>
  <si>
    <t>0b11001110010110101100011000010011</t>
  </si>
  <si>
    <t>206.90.198.18</t>
  </si>
  <si>
    <t>206.90.198.20</t>
  </si>
  <si>
    <t>19.198.90.206.in-addr.arpa</t>
  </si>
  <si>
    <t>93.5.7.109/24</t>
  </si>
  <si>
    <t>93.5.7.109</t>
  </si>
  <si>
    <t>93.5.7.0/24</t>
  </si>
  <si>
    <t>93.5.7.0</t>
  </si>
  <si>
    <t>93.5.7.255</t>
  </si>
  <si>
    <t>93.5.7.1</t>
  </si>
  <si>
    <t>93.5.7.254</t>
  </si>
  <si>
    <t>72.26.172.22/27</t>
  </si>
  <si>
    <t>72.26.172.22</t>
  </si>
  <si>
    <t>72.26.172.0/27</t>
  </si>
  <si>
    <t>72.26.172.0</t>
  </si>
  <si>
    <t>72.26.172.31</t>
  </si>
  <si>
    <t>72.26.172.1</t>
  </si>
  <si>
    <t>72.26.172.30</t>
  </si>
  <si>
    <t>80.211.46.180/29</t>
  </si>
  <si>
    <t>80.211.46.180</t>
  </si>
  <si>
    <t>80.211.46.176/29</t>
  </si>
  <si>
    <t>80.211.46.176</t>
  </si>
  <si>
    <t>80.211.46.183</t>
  </si>
  <si>
    <t>80.211.46.177</t>
  </si>
  <si>
    <t>80.211.46.182</t>
  </si>
  <si>
    <t>19.173.162.14/25</t>
  </si>
  <si>
    <t>19.173.162.14</t>
  </si>
  <si>
    <t>19.173.162.0/25</t>
  </si>
  <si>
    <t>19.173.162.0</t>
  </si>
  <si>
    <t>19.173.162.127</t>
  </si>
  <si>
    <t>19.173.162.1</t>
  </si>
  <si>
    <t>19.173.162.126</t>
  </si>
  <si>
    <t>132.156.46.77/32</t>
  </si>
  <si>
    <t>132.156.46.77</t>
  </si>
  <si>
    <t>34.54.87.181/26</t>
  </si>
  <si>
    <t>34.54.87.181</t>
  </si>
  <si>
    <t>34.54.87.128/26</t>
  </si>
  <si>
    <t>34.54.87.128</t>
  </si>
  <si>
    <t>34.54.87.191</t>
  </si>
  <si>
    <t>34.54.87.129</t>
  </si>
  <si>
    <t>34.54.87.190</t>
  </si>
  <si>
    <t>99.187.206.94/31</t>
  </si>
  <si>
    <t>99.187.206.94</t>
  </si>
  <si>
    <t>99.187.206.95</t>
  </si>
  <si>
    <t>34.202.231.84/32</t>
  </si>
  <si>
    <t>34.202.231.84</t>
  </si>
  <si>
    <t>122.222.163.88/25</t>
  </si>
  <si>
    <t>122.222.163.88</t>
  </si>
  <si>
    <t>122.222.163.0/25</t>
  </si>
  <si>
    <t>122.222.163.0</t>
  </si>
  <si>
    <t>122.222.163.127</t>
  </si>
  <si>
    <t>122.222.163.1</t>
  </si>
  <si>
    <t>122.222.163.126</t>
  </si>
  <si>
    <t>41.118.137.25/28</t>
  </si>
  <si>
    <t>41.118.137.25</t>
  </si>
  <si>
    <t>41.118.137.16/28</t>
  </si>
  <si>
    <t>41.118.137.16</t>
  </si>
  <si>
    <t>41.118.137.31</t>
  </si>
  <si>
    <t>41.118.137.17</t>
  </si>
  <si>
    <t>41.118.137.30</t>
  </si>
  <si>
    <t>30.180.224.198/25</t>
  </si>
  <si>
    <t>30.180.224.198</t>
  </si>
  <si>
    <t>30.180.224.128/25</t>
  </si>
  <si>
    <t>30.180.224.128</t>
  </si>
  <si>
    <t>30.180.224.255</t>
  </si>
  <si>
    <t>30.180.224.129</t>
  </si>
  <si>
    <t>30.180.224.254</t>
  </si>
  <si>
    <t>198.74.209.79/29</t>
  </si>
  <si>
    <t>198.74.209.79</t>
  </si>
  <si>
    <t>198.74.209.72/29</t>
  </si>
  <si>
    <t>198.74.209.72</t>
  </si>
  <si>
    <t>198.74.209.73</t>
  </si>
  <si>
    <t>198.74.209.78</t>
  </si>
  <si>
    <t>224.155.205.47/25</t>
  </si>
  <si>
    <t>224.155.205.47</t>
  </si>
  <si>
    <t>224.155.205.0/25</t>
  </si>
  <si>
    <t>224.155.205.0</t>
  </si>
  <si>
    <t>224.155.205.127</t>
  </si>
  <si>
    <t>224.155.205.1</t>
  </si>
  <si>
    <t>224.155.205.126</t>
  </si>
  <si>
    <t>48.139.10.102/28</t>
  </si>
  <si>
    <t>48.139.10.102</t>
  </si>
  <si>
    <t>48.139.10.96/28</t>
  </si>
  <si>
    <t>48.139.10.96</t>
  </si>
  <si>
    <t>48.139.10.111</t>
  </si>
  <si>
    <t>48.139.10.97</t>
  </si>
  <si>
    <t>48.139.10.110</t>
  </si>
  <si>
    <t>105.39.128.193/28</t>
  </si>
  <si>
    <t>105.39.128.193</t>
  </si>
  <si>
    <t>105.39.128.192/28</t>
  </si>
  <si>
    <t>105.39.128.192</t>
  </si>
  <si>
    <t>105.39.128.207</t>
  </si>
  <si>
    <t>105.39.128.206</t>
  </si>
  <si>
    <t>203.182.29.227/26</t>
  </si>
  <si>
    <t>203.182.29.227</t>
  </si>
  <si>
    <t>203.182.29.192/26</t>
  </si>
  <si>
    <t>203.182.29.192</t>
  </si>
  <si>
    <t>203.182.29.255</t>
  </si>
  <si>
    <t>203.182.29.193</t>
  </si>
  <si>
    <t>203.182.29.254</t>
  </si>
  <si>
    <t>32.109.224.207/26</t>
  </si>
  <si>
    <t>32.109.224.207</t>
  </si>
  <si>
    <t>32.109.224.192/26</t>
  </si>
  <si>
    <t>32.109.224.192</t>
  </si>
  <si>
    <t>32.109.224.255</t>
  </si>
  <si>
    <t>32.109.224.193</t>
  </si>
  <si>
    <t>32.109.224.254</t>
  </si>
  <si>
    <t>125.117.147.138/27</t>
  </si>
  <si>
    <t>125.117.147.138</t>
  </si>
  <si>
    <t>125.117.147.128/27</t>
  </si>
  <si>
    <t>125.117.147.128</t>
  </si>
  <si>
    <t>125.117.147.159</t>
  </si>
  <si>
    <t>125.117.147.129</t>
  </si>
  <si>
    <t>125.117.147.158</t>
  </si>
  <si>
    <t>6.233.20.177/24</t>
  </si>
  <si>
    <t>6.233.20.177</t>
  </si>
  <si>
    <t>6.233.20.0/24</t>
  </si>
  <si>
    <t>6.233.20.0</t>
  </si>
  <si>
    <t>6.233.20.255</t>
  </si>
  <si>
    <t>6.233.20.1</t>
  </si>
  <si>
    <t>6.233.20.254</t>
  </si>
  <si>
    <t>100.33.225.142/24</t>
  </si>
  <si>
    <t>100.33.225.142</t>
  </si>
  <si>
    <t>100.33.225.0/24</t>
  </si>
  <si>
    <t>100.33.225.0</t>
  </si>
  <si>
    <t>100.33.225.255</t>
  </si>
  <si>
    <t>100.33.225.1</t>
  </si>
  <si>
    <t>100.33.225.254</t>
  </si>
  <si>
    <t>235.182.254.4/26</t>
  </si>
  <si>
    <t>235.182.254.4</t>
  </si>
  <si>
    <t>235.182.254.0/26</t>
  </si>
  <si>
    <t>235.182.254.0</t>
  </si>
  <si>
    <t>235.182.254.63</t>
  </si>
  <si>
    <t>235.182.254.1</t>
  </si>
  <si>
    <t>235.182.254.62</t>
  </si>
  <si>
    <t>82.81.207.162/32</t>
  </si>
  <si>
    <t>82.81.207.162</t>
  </si>
  <si>
    <t>229.69.146.203/24</t>
  </si>
  <si>
    <t>229.69.146.203</t>
  </si>
  <si>
    <t>229.69.146.0/24</t>
  </si>
  <si>
    <t>229.69.146.0</t>
  </si>
  <si>
    <t>229.69.146.255</t>
  </si>
  <si>
    <t>229.69.146.1</t>
  </si>
  <si>
    <t>229.69.146.254</t>
  </si>
  <si>
    <t>244.97.1.86/27</t>
  </si>
  <si>
    <t>244.97.1.86</t>
  </si>
  <si>
    <t>244.97.1.64/27</t>
  </si>
  <si>
    <t>244.97.1.64</t>
  </si>
  <si>
    <t>244.97.1.95</t>
  </si>
  <si>
    <t>244.97.1.65</t>
  </si>
  <si>
    <t>244.97.1.94</t>
  </si>
  <si>
    <t>244.71.142.79/24</t>
  </si>
  <si>
    <t>244.71.142.79</t>
  </si>
  <si>
    <t>244.71.142.0/24</t>
  </si>
  <si>
    <t>244.71.142.0</t>
  </si>
  <si>
    <t>244.71.142.255</t>
  </si>
  <si>
    <t>244.71.142.1</t>
  </si>
  <si>
    <t>244.71.142.254</t>
  </si>
  <si>
    <t>185.237.235.69/28</t>
  </si>
  <si>
    <t>185.237.235.69</t>
  </si>
  <si>
    <t>185.237.235.64/28</t>
  </si>
  <si>
    <t>185.237.235.64</t>
  </si>
  <si>
    <t>185.237.235.79</t>
  </si>
  <si>
    <t>185.237.235.65</t>
  </si>
  <si>
    <t>185.237.235.78</t>
  </si>
  <si>
    <t>68.183.188.146/24</t>
  </si>
  <si>
    <t>68.183.188.146</t>
  </si>
  <si>
    <t>68.183.188.0/24</t>
  </si>
  <si>
    <t>68.183.188.0</t>
  </si>
  <si>
    <t>68.183.188.255</t>
  </si>
  <si>
    <t>68.183.188.1</t>
  </si>
  <si>
    <t>68.183.188.254</t>
  </si>
  <si>
    <t>163.54.27.89/29</t>
  </si>
  <si>
    <t>163.54.27.89</t>
  </si>
  <si>
    <t>163.54.27.88/29</t>
  </si>
  <si>
    <t>163.54.27.88</t>
  </si>
  <si>
    <t>163.54.27.95</t>
  </si>
  <si>
    <t>163.54.27.94</t>
  </si>
  <si>
    <t>144.56.252.212/27</t>
  </si>
  <si>
    <t>144.56.252.212</t>
  </si>
  <si>
    <t>144.56.252.192/27</t>
  </si>
  <si>
    <t>144.56.252.192</t>
  </si>
  <si>
    <t>144.56.252.223</t>
  </si>
  <si>
    <t>144.56.252.193</t>
  </si>
  <si>
    <t>144.56.252.222</t>
  </si>
  <si>
    <t>171.107.145.190/31</t>
  </si>
  <si>
    <t>171.107.145.190</t>
  </si>
  <si>
    <t>171.107.145.191</t>
  </si>
  <si>
    <t>3.233.216.0/28</t>
  </si>
  <si>
    <t>3.233.216.0</t>
  </si>
  <si>
    <t>3.233.216.15</t>
  </si>
  <si>
    <t>3.233.216.1</t>
  </si>
  <si>
    <t>3.233.216.14</t>
  </si>
  <si>
    <t>16.224.215.77/31</t>
  </si>
  <si>
    <t>16.224.215.77</t>
  </si>
  <si>
    <t>16.224.215.76/31</t>
  </si>
  <si>
    <t>16.224.215.76</t>
  </si>
  <si>
    <t>115.86.231.1/24</t>
  </si>
  <si>
    <t>115.86.231.1</t>
  </si>
  <si>
    <t>115.86.231.0/24</t>
  </si>
  <si>
    <t>115.86.231.0</t>
  </si>
  <si>
    <t>115.86.231.255</t>
  </si>
  <si>
    <t>115.86.231.254</t>
  </si>
  <si>
    <t>63.30.210.27/25</t>
  </si>
  <si>
    <t>63.30.210.27</t>
  </si>
  <si>
    <t>63.30.210.0/25</t>
  </si>
  <si>
    <t>63.30.210.0</t>
  </si>
  <si>
    <t>63.30.210.127</t>
  </si>
  <si>
    <t>63.30.210.1</t>
  </si>
  <si>
    <t>63.30.210.126</t>
  </si>
  <si>
    <t>169.61.171.47/24</t>
  </si>
  <si>
    <t>169.61.171.47</t>
  </si>
  <si>
    <t>169.61.171.0/24</t>
  </si>
  <si>
    <t>169.61.171.0</t>
  </si>
  <si>
    <t>169.61.171.255</t>
  </si>
  <si>
    <t>169.61.171.1</t>
  </si>
  <si>
    <t>169.61.171.254</t>
  </si>
  <si>
    <t>202.152.5.247/27</t>
  </si>
  <si>
    <t>202.152.5.247</t>
  </si>
  <si>
    <t>202.152.5.224/27</t>
  </si>
  <si>
    <t>202.152.5.224</t>
  </si>
  <si>
    <t>202.152.5.255</t>
  </si>
  <si>
    <t>202.152.5.225</t>
  </si>
  <si>
    <t>202.152.5.254</t>
  </si>
  <si>
    <t>100.163.132.129/29</t>
  </si>
  <si>
    <t>100.163.132.129</t>
  </si>
  <si>
    <t>100.163.132.128/29</t>
  </si>
  <si>
    <t>100.163.132.128</t>
  </si>
  <si>
    <t>100.163.132.135</t>
  </si>
  <si>
    <t>100.163.132.134</t>
  </si>
  <si>
    <t>110.131.246.125/24</t>
  </si>
  <si>
    <t>110.131.246.125</t>
  </si>
  <si>
    <t>110.131.246.0/24</t>
  </si>
  <si>
    <t>110.131.246.0</t>
  </si>
  <si>
    <t>110.131.246.255</t>
  </si>
  <si>
    <t>110.131.246.1</t>
  </si>
  <si>
    <t>110.131.246.254</t>
  </si>
  <si>
    <t>69.121.168.9/29</t>
  </si>
  <si>
    <t>69.121.168.9</t>
  </si>
  <si>
    <t>69.121.168.8/29</t>
  </si>
  <si>
    <t>69.121.168.8</t>
  </si>
  <si>
    <t>69.121.168.15</t>
  </si>
  <si>
    <t>69.121.168.14</t>
  </si>
  <si>
    <t>233.37.150.129/24</t>
  </si>
  <si>
    <t>233.37.150.129</t>
  </si>
  <si>
    <t>233.37.150.0/24</t>
  </si>
  <si>
    <t>233.37.150.0</t>
  </si>
  <si>
    <t>233.37.150.255</t>
  </si>
  <si>
    <t>233.37.150.1</t>
  </si>
  <si>
    <t>233.37.150.254</t>
  </si>
  <si>
    <t>147.77.45.103/30</t>
  </si>
  <si>
    <t>147.77.45.103</t>
  </si>
  <si>
    <t>147.77.45.100/30</t>
  </si>
  <si>
    <t>147.77.45.100</t>
  </si>
  <si>
    <t>147.77.45.101</t>
  </si>
  <si>
    <t>147.77.45.102</t>
  </si>
  <si>
    <t>33.159.186.169/26</t>
  </si>
  <si>
    <t>33.159.186.169</t>
  </si>
  <si>
    <t>33.159.186.128/26</t>
  </si>
  <si>
    <t>33.159.186.128</t>
  </si>
  <si>
    <t>33.159.186.191</t>
  </si>
  <si>
    <t>33.159.186.129</t>
  </si>
  <si>
    <t>33.159.186.190</t>
  </si>
  <si>
    <t>3.32.253.36/26</t>
  </si>
  <si>
    <t>3.32.253.36</t>
  </si>
  <si>
    <t>3.32.253.0/26</t>
  </si>
  <si>
    <t>3.32.253.0</t>
  </si>
  <si>
    <t>3.32.253.63</t>
  </si>
  <si>
    <t>3.32.253.1</t>
  </si>
  <si>
    <t>3.32.253.62</t>
  </si>
  <si>
    <t>93.137.77.173/24</t>
  </si>
  <si>
    <t>93.137.77.173</t>
  </si>
  <si>
    <t>93.137.77.0/24</t>
  </si>
  <si>
    <t>93.137.77.0</t>
  </si>
  <si>
    <t>93.137.77.255</t>
  </si>
  <si>
    <t>93.137.77.1</t>
  </si>
  <si>
    <t>93.137.77.254</t>
  </si>
  <si>
    <t>114.244.15.8/28</t>
  </si>
  <si>
    <t>114.244.15.8</t>
  </si>
  <si>
    <t>114.244.15.0/28</t>
  </si>
  <si>
    <t>114.244.15.0</t>
  </si>
  <si>
    <t>114.244.15.15</t>
  </si>
  <si>
    <t>114.244.15.1</t>
  </si>
  <si>
    <t>114.244.15.14</t>
  </si>
  <si>
    <t>25.60.36.99/30</t>
  </si>
  <si>
    <t>25.60.36.99</t>
  </si>
  <si>
    <t>25.60.36.96/30</t>
  </si>
  <si>
    <t>25.60.36.96</t>
  </si>
  <si>
    <t>25.60.36.97</t>
  </si>
  <si>
    <t>25.60.36.98</t>
  </si>
  <si>
    <t>180.15.65.174/26</t>
  </si>
  <si>
    <t>180.15.65.174</t>
  </si>
  <si>
    <t>180.15.65.128/26</t>
  </si>
  <si>
    <t>180.15.65.128</t>
  </si>
  <si>
    <t>180.15.65.191</t>
  </si>
  <si>
    <t>180.15.65.129</t>
  </si>
  <si>
    <t>180.15.65.190</t>
  </si>
  <si>
    <t>42.59.171.47/30</t>
  </si>
  <si>
    <t>42.59.171.47</t>
  </si>
  <si>
    <t>42.59.171.44/30</t>
  </si>
  <si>
    <t>42.59.171.44</t>
  </si>
  <si>
    <t>42.59.171.45</t>
  </si>
  <si>
    <t>42.59.171.46</t>
  </si>
  <si>
    <t>219.61.148.111/29</t>
  </si>
  <si>
    <t>219.61.148.111</t>
  </si>
  <si>
    <t>219.61.148.104/29</t>
  </si>
  <si>
    <t>219.61.148.104</t>
  </si>
  <si>
    <t>219.61.148.105</t>
  </si>
  <si>
    <t>219.61.148.110</t>
  </si>
  <si>
    <t>86.190.34.188/31</t>
  </si>
  <si>
    <t>86.190.34.188</t>
  </si>
  <si>
    <t>86.190.34.189</t>
  </si>
  <si>
    <t>220.30.38.82/26</t>
  </si>
  <si>
    <t>220.30.38.82</t>
  </si>
  <si>
    <t>220.30.38.64/26</t>
  </si>
  <si>
    <t>220.30.38.64</t>
  </si>
  <si>
    <t>220.30.38.127</t>
  </si>
  <si>
    <t>220.30.38.65</t>
  </si>
  <si>
    <t>220.30.38.126</t>
  </si>
  <si>
    <t>206.251.58.59/25</t>
  </si>
  <si>
    <t>206.251.58.59</t>
  </si>
  <si>
    <t>206.251.58.0/25</t>
  </si>
  <si>
    <t>206.251.58.0</t>
  </si>
  <si>
    <t>206.251.58.127</t>
  </si>
  <si>
    <t>206.251.58.1</t>
  </si>
  <si>
    <t>206.251.58.126</t>
  </si>
  <si>
    <t>99.26.55.137/31</t>
  </si>
  <si>
    <t>99.26.55.137</t>
  </si>
  <si>
    <t>99.26.55.136/31</t>
  </si>
  <si>
    <t>99.26.55.136</t>
  </si>
  <si>
    <t>34.169.124.19/30</t>
  </si>
  <si>
    <t>34.169.124.19</t>
  </si>
  <si>
    <t>34.169.124.16/30</t>
  </si>
  <si>
    <t>34.169.124.16</t>
  </si>
  <si>
    <t>34.169.124.17</t>
  </si>
  <si>
    <t>34.169.124.18</t>
  </si>
  <si>
    <t>45.208.112.108/28</t>
  </si>
  <si>
    <t>45.208.112.108</t>
  </si>
  <si>
    <t>45.208.112.96/28</t>
  </si>
  <si>
    <t>45.208.112.96</t>
  </si>
  <si>
    <t>45.208.112.111</t>
  </si>
  <si>
    <t>45.208.112.97</t>
  </si>
  <si>
    <t>45.208.112.110</t>
  </si>
  <si>
    <t>232.125.17.13/25</t>
  </si>
  <si>
    <t>232.125.17.13</t>
  </si>
  <si>
    <t>232.125.17.0/25</t>
  </si>
  <si>
    <t>232.125.17.0</t>
  </si>
  <si>
    <t>232.125.17.127</t>
  </si>
  <si>
    <t>232.125.17.1</t>
  </si>
  <si>
    <t>232.125.17.126</t>
  </si>
  <si>
    <t>229.144.254.47/25</t>
  </si>
  <si>
    <t>229.144.254.47</t>
  </si>
  <si>
    <t>229.144.254.0/25</t>
  </si>
  <si>
    <t>229.144.254.0</t>
  </si>
  <si>
    <t>229.144.254.127</t>
  </si>
  <si>
    <t>229.144.254.1</t>
  </si>
  <si>
    <t>229.144.254.126</t>
  </si>
  <si>
    <t>171.48.155.251/24</t>
  </si>
  <si>
    <t>171.48.155.251</t>
  </si>
  <si>
    <t>171.48.155.0/24</t>
  </si>
  <si>
    <t>171.48.155.0</t>
  </si>
  <si>
    <t>171.48.155.255</t>
  </si>
  <si>
    <t>171.48.155.1</t>
  </si>
  <si>
    <t>171.48.155.254</t>
  </si>
  <si>
    <t>198.243.196.58/30</t>
  </si>
  <si>
    <t>198.243.196.58</t>
  </si>
  <si>
    <t>198.243.196.56/30</t>
  </si>
  <si>
    <t>198.243.196.56</t>
  </si>
  <si>
    <t>198.243.196.59</t>
  </si>
  <si>
    <t>198.243.196.57</t>
  </si>
  <si>
    <t>158.160.172.151/28</t>
  </si>
  <si>
    <t>158.160.172.151</t>
  </si>
  <si>
    <t>158.160.172.144/28</t>
  </si>
  <si>
    <t>158.160.172.144</t>
  </si>
  <si>
    <t>158.160.172.159</t>
  </si>
  <si>
    <t>158.160.172.145</t>
  </si>
  <si>
    <t>158.160.172.158</t>
  </si>
  <si>
    <t>244.92.12.176/28</t>
  </si>
  <si>
    <t>244.92.12.176</t>
  </si>
  <si>
    <t>244.92.12.191</t>
  </si>
  <si>
    <t>244.92.12.177</t>
  </si>
  <si>
    <t>244.92.12.190</t>
  </si>
  <si>
    <t>32.200.179.177/32</t>
  </si>
  <si>
    <t>32.200.179.177</t>
  </si>
  <si>
    <t>8.82.137.208/30</t>
  </si>
  <si>
    <t>8.82.137.208</t>
  </si>
  <si>
    <t>8.82.137.211</t>
  </si>
  <si>
    <t>8.82.137.209</t>
  </si>
  <si>
    <t>8.82.137.210</t>
  </si>
  <si>
    <t>163.159.33.100/31</t>
  </si>
  <si>
    <t>163.159.33.100</t>
  </si>
  <si>
    <t>163.159.33.101</t>
  </si>
  <si>
    <t>27.68.229.93/25</t>
  </si>
  <si>
    <t>27.68.229.93</t>
  </si>
  <si>
    <t>27.68.229.0/25</t>
  </si>
  <si>
    <t>27.68.229.0</t>
  </si>
  <si>
    <t>27.68.229.127</t>
  </si>
  <si>
    <t>27.68.229.1</t>
  </si>
  <si>
    <t>27.68.229.126</t>
  </si>
  <si>
    <t>103.134.14.163/24</t>
  </si>
  <si>
    <t>103.134.14.163</t>
  </si>
  <si>
    <t>103.134.14.0/24</t>
  </si>
  <si>
    <t>103.134.14.0</t>
  </si>
  <si>
    <t>103.134.14.255</t>
  </si>
  <si>
    <t>103.134.14.1</t>
  </si>
  <si>
    <t>103.134.14.254</t>
  </si>
  <si>
    <t>229.18.235.2/27</t>
  </si>
  <si>
    <t>229.18.235.2</t>
  </si>
  <si>
    <t>229.18.235.0/27</t>
  </si>
  <si>
    <t>229.18.235.0</t>
  </si>
  <si>
    <t>229.18.235.31</t>
  </si>
  <si>
    <t>229.18.235.1</t>
  </si>
  <si>
    <t>229.18.235.30</t>
  </si>
  <si>
    <t>141.91.196.197/29</t>
  </si>
  <si>
    <t>141.91.196.197</t>
  </si>
  <si>
    <t>141.91.196.192/29</t>
  </si>
  <si>
    <t>141.91.196.192</t>
  </si>
  <si>
    <t>141.91.196.199</t>
  </si>
  <si>
    <t>141.91.196.193</t>
  </si>
  <si>
    <t>141.91.196.198</t>
  </si>
  <si>
    <t>212.196.26.162/26</t>
  </si>
  <si>
    <t>212.196.26.162</t>
  </si>
  <si>
    <t>212.196.26.128/26</t>
  </si>
  <si>
    <t>212.196.26.128</t>
  </si>
  <si>
    <t>212.196.26.191</t>
  </si>
  <si>
    <t>212.196.26.129</t>
  </si>
  <si>
    <t>212.196.26.190</t>
  </si>
  <si>
    <t>244.161.205.69/30</t>
  </si>
  <si>
    <t>244.161.205.69</t>
  </si>
  <si>
    <t>244.161.205.68/30</t>
  </si>
  <si>
    <t>244.161.205.68</t>
  </si>
  <si>
    <t>244.161.205.71</t>
  </si>
  <si>
    <t>244.161.205.70</t>
  </si>
  <si>
    <t>243.210.141.44/29</t>
  </si>
  <si>
    <t>243.210.141.44</t>
  </si>
  <si>
    <t>243.210.141.40/29</t>
  </si>
  <si>
    <t>243.210.141.40</t>
  </si>
  <si>
    <t>243.210.141.47</t>
  </si>
  <si>
    <t>243.210.141.41</t>
  </si>
  <si>
    <t>243.210.141.46</t>
  </si>
  <si>
    <t>123.20.146.36/30</t>
  </si>
  <si>
    <t>123.20.146.36</t>
  </si>
  <si>
    <t>123.20.146.39</t>
  </si>
  <si>
    <t>123.20.146.37</t>
  </si>
  <si>
    <t>123.20.146.38</t>
  </si>
  <si>
    <t>175.32.152.87/30</t>
  </si>
  <si>
    <t>175.32.152.87</t>
  </si>
  <si>
    <t>175.32.152.84/30</t>
  </si>
  <si>
    <t>175.32.152.84</t>
  </si>
  <si>
    <t>175.32.152.85</t>
  </si>
  <si>
    <t>175.32.152.86</t>
  </si>
  <si>
    <t>66.149.212.177/26</t>
  </si>
  <si>
    <t>66.149.212.177</t>
  </si>
  <si>
    <t>66.149.212.128/26</t>
  </si>
  <si>
    <t>66.149.212.128</t>
  </si>
  <si>
    <t>66.149.212.191</t>
  </si>
  <si>
    <t>66.149.212.129</t>
  </si>
  <si>
    <t>66.149.212.190</t>
  </si>
  <si>
    <t>126.233.7.146/31</t>
  </si>
  <si>
    <t>126.233.7.146</t>
  </si>
  <si>
    <t>126.233.7.147</t>
  </si>
  <si>
    <t>94.140.85.4/25</t>
  </si>
  <si>
    <t>94.140.85.4</t>
  </si>
  <si>
    <t>94.140.85.0/25</t>
  </si>
  <si>
    <t>94.140.85.0</t>
  </si>
  <si>
    <t>94.140.85.127</t>
  </si>
  <si>
    <t>94.140.85.1</t>
  </si>
  <si>
    <t>94.140.85.126</t>
  </si>
  <si>
    <t>111.136.42.23/31</t>
  </si>
  <si>
    <t>111.136.42.23</t>
  </si>
  <si>
    <t>111.136.42.22/31</t>
  </si>
  <si>
    <t>111.136.42.22</t>
  </si>
  <si>
    <t>89.96.97.202/27</t>
  </si>
  <si>
    <t>89.96.97.202</t>
  </si>
  <si>
    <t>89.96.97.192/27</t>
  </si>
  <si>
    <t>89.96.97.192</t>
  </si>
  <si>
    <t>89.96.97.223</t>
  </si>
  <si>
    <t>89.96.97.193</t>
  </si>
  <si>
    <t>89.96.97.222</t>
  </si>
  <si>
    <t>70.56.37.221/31</t>
  </si>
  <si>
    <t>70.56.37.221</t>
  </si>
  <si>
    <t>70.56.37.220/31</t>
  </si>
  <si>
    <t>70.56.37.220</t>
  </si>
  <si>
    <t>58.27.138.31/27</t>
  </si>
  <si>
    <t>58.27.138.31</t>
  </si>
  <si>
    <t>58.27.138.0/27</t>
  </si>
  <si>
    <t>58.27.138.0</t>
  </si>
  <si>
    <t>58.27.138.1</t>
  </si>
  <si>
    <t>58.27.138.30</t>
  </si>
  <si>
    <t>5.64.58.203/32</t>
  </si>
  <si>
    <t>5.64.58.203</t>
  </si>
  <si>
    <t>93.140.134.104/25</t>
  </si>
  <si>
    <t>93.140.134.104</t>
  </si>
  <si>
    <t>93.140.134.0/25</t>
  </si>
  <si>
    <t>93.140.134.0</t>
  </si>
  <si>
    <t>93.140.134.127</t>
  </si>
  <si>
    <t>93.140.134.1</t>
  </si>
  <si>
    <t>93.140.134.126</t>
  </si>
  <si>
    <t>120.169.201.172/30</t>
  </si>
  <si>
    <t>120.169.201.172</t>
  </si>
  <si>
    <t>120.169.201.175</t>
  </si>
  <si>
    <t>120.169.201.173</t>
  </si>
  <si>
    <t>120.169.201.174</t>
  </si>
  <si>
    <t>52.237.127.205/28</t>
  </si>
  <si>
    <t>52.237.127.205</t>
  </si>
  <si>
    <t>52.237.127.192/28</t>
  </si>
  <si>
    <t>52.237.127.192</t>
  </si>
  <si>
    <t>52.237.127.207</t>
  </si>
  <si>
    <t>52.237.127.193</t>
  </si>
  <si>
    <t>52.237.127.206</t>
  </si>
  <si>
    <t>7.227.245.105/26</t>
  </si>
  <si>
    <t>7.227.245.105</t>
  </si>
  <si>
    <t>7.227.245.64/26</t>
  </si>
  <si>
    <t>7.227.245.64</t>
  </si>
  <si>
    <t>7.227.245.127</t>
  </si>
  <si>
    <t>7.227.245.65</t>
  </si>
  <si>
    <t>7.227.245.126</t>
  </si>
  <si>
    <t>249.41.62.125/32</t>
  </si>
  <si>
    <t>249.41.62.125</t>
  </si>
  <si>
    <t>56.119.200.104/30</t>
  </si>
  <si>
    <t>56.119.200.104</t>
  </si>
  <si>
    <t>56.119.200.107</t>
  </si>
  <si>
    <t>56.119.200.105</t>
  </si>
  <si>
    <t>56.119.200.106</t>
  </si>
  <si>
    <t>178.58.138.200/31</t>
  </si>
  <si>
    <t>178.58.138.200</t>
  </si>
  <si>
    <t>178.58.138.201</t>
  </si>
  <si>
    <t>171.173.113.24/28</t>
  </si>
  <si>
    <t>171.173.113.24</t>
  </si>
  <si>
    <t>171.173.113.16/28</t>
  </si>
  <si>
    <t>171.173.113.16</t>
  </si>
  <si>
    <t>171.173.113.31</t>
  </si>
  <si>
    <t>171.173.113.17</t>
  </si>
  <si>
    <t>171.173.113.30</t>
  </si>
  <si>
    <t>59.13.122.63/32</t>
  </si>
  <si>
    <t>59.13.122.63</t>
  </si>
  <si>
    <t>234.168.108.164/25</t>
  </si>
  <si>
    <t>234.168.108.164</t>
  </si>
  <si>
    <t>234.168.108.128/25</t>
  </si>
  <si>
    <t>234.168.108.128</t>
  </si>
  <si>
    <t>234.168.108.255</t>
  </si>
  <si>
    <t>234.168.108.129</t>
  </si>
  <si>
    <t>234.168.108.254</t>
  </si>
  <si>
    <t>229.129.79.67/26</t>
  </si>
  <si>
    <t>229.129.79.67</t>
  </si>
  <si>
    <t>229.129.79.64/26</t>
  </si>
  <si>
    <t>229.129.79.64</t>
  </si>
  <si>
    <t>229.129.79.127</t>
  </si>
  <si>
    <t>229.129.79.65</t>
  </si>
  <si>
    <t>229.129.79.126</t>
  </si>
  <si>
    <t>148.150.122.231/25</t>
  </si>
  <si>
    <t>148.150.122.231</t>
  </si>
  <si>
    <t>148.150.122.128/25</t>
  </si>
  <si>
    <t>148.150.122.128</t>
  </si>
  <si>
    <t>148.150.122.255</t>
  </si>
  <si>
    <t>148.150.122.129</t>
  </si>
  <si>
    <t>148.150.122.254</t>
  </si>
  <si>
    <t>Returns the IP part of an "ip/prefix" pair.
IP is checked for validity.</t>
  </si>
  <si>
    <t>Example Input</t>
  </si>
  <si>
    <r>
      <rPr>
        <b/>
        <sz val="12"/>
        <color theme="1"/>
        <rFont val="Aptos Narrow"/>
        <scheme val="minor"/>
      </rPr>
      <t>ip_interfaces</t>
    </r>
    <r>
      <rPr>
        <sz val="12"/>
        <color theme="1"/>
        <rFont val="Aptos Narrow"/>
        <family val="2"/>
        <scheme val="minor"/>
      </rPr>
      <t xml:space="preserve"> in "ip/prefixlen" format</t>
    </r>
    <r>
      <rPr>
        <sz val="12"/>
        <color theme="1"/>
        <rFont val="Aptos Narrow"/>
        <scheme val="minor"/>
      </rPr>
      <t xml:space="preserve">.
</t>
    </r>
    <r>
      <rPr>
        <i/>
        <sz val="12"/>
        <color theme="1"/>
        <rFont val="Aptos Narrow"/>
        <scheme val="minor"/>
      </rPr>
      <t>Cell, String, Range or Array.</t>
    </r>
  </si>
  <si>
    <t>Returns the subnet broadcast address.</t>
  </si>
  <si>
    <t>Returns the subnet network address.</t>
  </si>
  <si>
    <t>Returns the prefix length part of an "ip/prefix" pair as a host mask.
Hostmask is checked for validity.</t>
  </si>
  <si>
    <t>Returns the prefix length part of an "ip/prefix" pair as a net mask.
Netmask is checked for validity.</t>
  </si>
  <si>
    <t>Returns the prefix length part of an "ip/prefixlen" pair as a number.
Prefix length is checked for validity.</t>
  </si>
  <si>
    <t>All functions are compatible with Dynamic Arrays.
If the desired input or output is of a different format, please use the formatting functions (See "Formatting Functions" sheet).</t>
  </si>
  <si>
    <r>
      <rPr>
        <b/>
        <sz val="12"/>
        <color theme="1"/>
        <rFont val="Aptos Narrow"/>
        <scheme val="minor"/>
      </rPr>
      <t>ip_interfaces</t>
    </r>
    <r>
      <rPr>
        <sz val="12"/>
        <color theme="1"/>
        <rFont val="Aptos Narrow"/>
        <family val="2"/>
        <scheme val="minor"/>
      </rPr>
      <t xml:space="preserve"> in "ip" or "ip/prefixlen" format</t>
    </r>
    <r>
      <rPr>
        <sz val="12"/>
        <color theme="1"/>
        <rFont val="Aptos Narrow"/>
        <scheme val="minor"/>
      </rPr>
      <t xml:space="preserve">.
</t>
    </r>
    <r>
      <rPr>
        <i/>
        <sz val="12"/>
        <color theme="1"/>
        <rFont val="Aptos Narrow"/>
        <scheme val="minor"/>
      </rPr>
      <t>Cell, String, Range or Array.</t>
    </r>
  </si>
  <si>
    <t>ip.is_global</t>
  </si>
  <si>
    <t>Returns TRUE if the subnet is part of an RFC1918 block, FALSE otherwise.</t>
  </si>
  <si>
    <t>Returns TRUE if the address is defined as not globally reachable by iana-ipv4-special-registry except for 100.64.0.0/10 which is FALSE.</t>
  </si>
  <si>
    <t>Returns TRUE if the address is not defined as not globally reachable by iana-ipv4-special-registry except for 100.64.0.0/10 which is FALSE.</t>
  </si>
  <si>
    <t>ip.is_unspecified</t>
  </si>
  <si>
    <t>Returns TRUE if this is the unspecified address as defined in RFC 5735 3.</t>
  </si>
  <si>
    <t>ip.is_reserved</t>
  </si>
  <si>
    <t>Returns TRUE if the address is within the reserved IETF IPv4 Network range.</t>
  </si>
  <si>
    <t>ip.is_multicast</t>
  </si>
  <si>
    <t>Returns TRUE if the address is reserved for multicast use. See RFC 3171.</t>
  </si>
  <si>
    <t>ip.is_loopback</t>
  </si>
  <si>
    <t>Returns TRUE if this is a loopback address. See RFC 3330.</t>
  </si>
  <si>
    <t>ip.is_link_local</t>
  </si>
  <si>
    <t>Returns TRUE if the address is reserved for link-local usage. See RFC 3927.</t>
  </si>
  <si>
    <t>Returns the reverse DNS pointer name for the IPv4 address.
 This implements the method described in RFC1035 3.5.</t>
  </si>
  <si>
    <t>ip.index_subnet</t>
  </si>
  <si>
    <t>Summary:</t>
  </si>
  <si>
    <t>Smaller Prefix:</t>
  </si>
  <si>
    <t>Index:</t>
  </si>
  <si>
    <r>
      <rPr>
        <b/>
        <sz val="12"/>
        <color theme="1"/>
        <rFont val="Aptos Narrow"/>
        <scheme val="minor"/>
      </rPr>
      <t>ip_interfaces</t>
    </r>
    <r>
      <rPr>
        <sz val="12"/>
        <color theme="1"/>
        <rFont val="Aptos Narrow"/>
        <family val="2"/>
        <scheme val="minor"/>
      </rPr>
      <t xml:space="preserve"> in "ip/prefixlen"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omit_prefix_length</t>
    </r>
    <r>
      <rPr>
        <sz val="12"/>
        <color theme="1"/>
        <rFont val="Aptos Narrow"/>
        <scheme val="minor"/>
      </rPr>
      <t xml:space="preserve"> Optional. Default FALSE. Set to True for the output not to include the prefix length.</t>
    </r>
  </si>
  <si>
    <r>
      <rPr>
        <b/>
        <sz val="12"/>
        <color theme="1"/>
        <rFont val="Aptos Narrow"/>
        <scheme val="minor"/>
      </rPr>
      <t>ip_interfaces</t>
    </r>
    <r>
      <rPr>
        <sz val="12"/>
        <color theme="1"/>
        <rFont val="Aptos Narrow"/>
        <family val="2"/>
        <scheme val="minor"/>
      </rPr>
      <t xml:space="preserve"> in "ip/prefixlen"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Index</t>
    </r>
    <r>
      <rPr>
        <sz val="12"/>
        <color theme="1"/>
        <rFont val="Aptos Narrow"/>
        <scheme val="minor"/>
      </rPr>
      <t xml:space="preserve">: a positive or nagative index smaller than the subnet size.
</t>
    </r>
    <r>
      <rPr>
        <b/>
        <sz val="12"/>
        <color theme="1"/>
        <rFont val="Aptos Narrow"/>
        <scheme val="minor"/>
      </rPr>
      <t>omit_prefix_length</t>
    </r>
    <r>
      <rPr>
        <sz val="12"/>
        <color theme="1"/>
        <rFont val="Aptos Narrow"/>
        <scheme val="minor"/>
      </rPr>
      <t xml:space="preserve"> Optional. Default FALSE. Set to True for the output not to include the prefix length.</t>
    </r>
  </si>
  <si>
    <r>
      <rPr>
        <b/>
        <sz val="12"/>
        <color theme="1"/>
        <rFont val="Aptos Narrow"/>
        <scheme val="minor"/>
      </rPr>
      <t>ip_interfaces</t>
    </r>
    <r>
      <rPr>
        <sz val="12"/>
        <color theme="1"/>
        <rFont val="Aptos Narrow"/>
        <family val="2"/>
        <scheme val="minor"/>
      </rPr>
      <t xml:space="preserve"> in "ip/prefixlen"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Index</t>
    </r>
    <r>
      <rPr>
        <sz val="12"/>
        <color theme="1"/>
        <rFont val="Aptos Narrow"/>
        <scheme val="minor"/>
      </rPr>
      <t>: a positive or nagative index smaller than the subnet size.</t>
    </r>
  </si>
  <si>
    <t>ip.padded</t>
  </si>
  <si>
    <t>ip.ip_in_binary</t>
  </si>
  <si>
    <t>ip.netmask_in_binary</t>
  </si>
  <si>
    <t>ip.hostmask_in_binary</t>
  </si>
  <si>
    <t>ip.ip_in_decimal</t>
  </si>
  <si>
    <t>ip.netmask_in_decimal</t>
  </si>
  <si>
    <t>ip.hostmask_in_decimal</t>
  </si>
  <si>
    <r>
      <rPr>
        <b/>
        <sz val="12"/>
        <color theme="1"/>
        <rFont val="Aptos Narrow"/>
        <scheme val="minor"/>
      </rPr>
      <t>ip_interfaces</t>
    </r>
    <r>
      <rPr>
        <sz val="12"/>
        <color theme="1"/>
        <rFont val="Aptos Narrow"/>
        <family val="2"/>
        <scheme val="minor"/>
      </rPr>
      <t xml:space="preserve"> in "ip + separator + netmask"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separator</t>
    </r>
    <r>
      <rPr>
        <sz val="12"/>
        <color theme="1"/>
        <rFont val="Aptos Narrow"/>
        <scheme val="minor"/>
      </rPr>
      <t xml:space="preserve"> Optional. Default "/". The string separating the ip from the prefix length.</t>
    </r>
  </si>
  <si>
    <r>
      <rPr>
        <b/>
        <sz val="12"/>
        <color theme="1"/>
        <rFont val="Aptos Narrow"/>
        <scheme val="minor"/>
      </rPr>
      <t>ip_interfaces</t>
    </r>
    <r>
      <rPr>
        <sz val="12"/>
        <color theme="1"/>
        <rFont val="Aptos Narrow"/>
        <family val="2"/>
        <scheme val="minor"/>
      </rPr>
      <t xml:space="preserve"> in "ip + separator + netmask"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separator</t>
    </r>
    <r>
      <rPr>
        <sz val="12"/>
        <color theme="1"/>
        <rFont val="Aptos Narrow"/>
        <scheme val="minor"/>
      </rPr>
      <t xml:space="preserve"> Optional. Default "/". The string separating the ip from the netmask.</t>
    </r>
  </si>
  <si>
    <r>
      <rPr>
        <b/>
        <sz val="12"/>
        <color theme="1"/>
        <rFont val="Aptos Narrow"/>
        <scheme val="minor"/>
      </rPr>
      <t>ip_interfaces</t>
    </r>
    <r>
      <rPr>
        <sz val="12"/>
        <color theme="1"/>
        <rFont val="Aptos Narrow"/>
        <family val="2"/>
        <scheme val="minor"/>
      </rPr>
      <t xml:space="preserve"> in "ip + separator + netmask"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separator</t>
    </r>
    <r>
      <rPr>
        <sz val="12"/>
        <color theme="1"/>
        <rFont val="Aptos Narrow"/>
        <scheme val="minor"/>
      </rPr>
      <t xml:space="preserve"> Optional. Default "/". The string separating the ip from the hostmask.</t>
    </r>
  </si>
  <si>
    <r>
      <t xml:space="preserve">Returns the ip_interfaces in "ip/prefixlen" format.
</t>
    </r>
    <r>
      <rPr>
        <i/>
        <sz val="12"/>
        <color theme="1"/>
        <rFont val="Aptos Narrow"/>
        <scheme val="minor"/>
      </rPr>
      <t>Use if the input data is an ip address and prefix length with a separator different from the usual / (i.e. space)</t>
    </r>
  </si>
  <si>
    <t>Return the ip_interfaces in "ip/prefixlen" format.</t>
  </si>
  <si>
    <t>Return the provided ip_interfaces in "ip  + separator + netmask" format.</t>
  </si>
  <si>
    <t>Return the provided ip_interfaces in "ip  + separator + hostmask" format.</t>
  </si>
  <si>
    <t>Return the "ip" in padded form: all octets are 3 digits and the prefix length is two digits.
Use to easily sort IP lists in Excel.</t>
  </si>
  <si>
    <r>
      <rPr>
        <b/>
        <sz val="12"/>
        <color theme="1"/>
        <rFont val="Aptos Narrow"/>
        <scheme val="minor"/>
      </rPr>
      <t>ip_interfaces</t>
    </r>
    <r>
      <rPr>
        <sz val="12"/>
        <color theme="1"/>
        <rFont val="Aptos Narrow"/>
        <family val="2"/>
        <scheme val="minor"/>
      </rPr>
      <t xml:space="preserve"> in "ip" or "ip/prefixlen"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omit_prefix_length</t>
    </r>
    <r>
      <rPr>
        <sz val="12"/>
        <color theme="1"/>
        <rFont val="Aptos Narrow"/>
        <scheme val="minor"/>
      </rPr>
      <t xml:space="preserve"> Optional. Default FALSE. Set to True for the output not to include the prefix length. Does not apply if the input is an ip address.</t>
    </r>
  </si>
  <si>
    <t>Return the provided ip in binary format.</t>
  </si>
  <si>
    <t>Return the provided prefix length of the ip_interfaces in binary netmask format.</t>
  </si>
  <si>
    <t>Return the provided prefix length of the ip_interfaces in binary hostmask format.</t>
  </si>
  <si>
    <t>Return the provided ip in decimal format.</t>
  </si>
  <si>
    <t>Return the provided prefix length of the ip_interfaces in decimal netmask format.</t>
  </si>
  <si>
    <t>Return the provided prefix length of the ip_interfaces in decimal hostmask format.</t>
  </si>
  <si>
    <t>Summary</t>
  </si>
  <si>
    <t>Those IP Functions add to Excel the capability to easily interact with IP addresses and networks.
They can be used to get the network address from an host ip address, or easily sort a list of IPs.
They can be used from more complex tasks such as "does this IP belongs to this subnet?" or "is this network multicast?"</t>
  </si>
  <si>
    <t>The IP toolbox for Excel 365.</t>
  </si>
  <si>
    <t>Requirements</t>
  </si>
  <si>
    <t>These functions use the latests functions available in Excel 365. They will work on Excel 365 on macOS, Windows or web.</t>
  </si>
  <si>
    <t>Examples</t>
  </si>
  <si>
    <t>I have an ip address for a cisco interface "192.168.0.1/24" and I need to generate the interface configuration.</t>
  </si>
  <si>
    <t>I need to sort a list of ip addresses: Use the ip.padded function to pad the IPs, they can then be natively sorted in Excel.</t>
  </si>
  <si>
    <t>I have an IOS BGP network statement and need to get the network details in ip/prefixlen format</t>
  </si>
  <si>
    <t>network 192.168.0.0 mask 255.255.255.248</t>
  </si>
  <si>
    <t>I have a subnet and want to allocate the last IP to a network device</t>
  </si>
  <si>
    <t>I want to keep two IP ranges in sync: use the ip.octet_offset function.</t>
  </si>
  <si>
    <t>ip.octet_offset</t>
  </si>
  <si>
    <t>I want to subnet a /24 network in /26: use the ip.subnets function to generate the list.</t>
  </si>
  <si>
    <t>ip.host_octets</t>
  </si>
  <si>
    <t>Returns the octets corresponding to the host part of the address.
For prefix length higher than 24, returns the last octet.
Between 16 and 23, returns the last two octets, between 8 and 15, returns the last three octets, otherwise returns the full IP address.
Use to show host information where space is a constraint and subnet address known.</t>
  </si>
  <si>
    <t>https://gist.github.com/ngrison/54836a2e14f79da7612fe7b4ca5ee536</t>
  </si>
  <si>
    <t>Return an array of all or selected subnets in the summary, based on the target prefixlen.</t>
  </si>
  <si>
    <r>
      <rPr>
        <b/>
        <sz val="12"/>
        <color theme="1"/>
        <rFont val="Aptos Narrow"/>
        <scheme val="minor"/>
      </rPr>
      <t>supernet</t>
    </r>
    <r>
      <rPr>
        <sz val="12"/>
        <color theme="1"/>
        <rFont val="Aptos Narrow"/>
        <family val="2"/>
        <scheme val="minor"/>
      </rPr>
      <t xml:space="preserve"> in "ip/netmask" format.
</t>
    </r>
    <r>
      <rPr>
        <i/>
        <sz val="12"/>
        <color theme="1"/>
        <rFont val="Aptos Narrow"/>
        <scheme val="minor"/>
      </rPr>
      <t xml:space="preserve">Cell, String, Range or Array.
</t>
    </r>
    <r>
      <rPr>
        <b/>
        <sz val="12"/>
        <color theme="1"/>
        <rFont val="Aptos Narrow"/>
        <scheme val="minor"/>
      </rPr>
      <t>smallerpfx</t>
    </r>
    <r>
      <rPr>
        <sz val="12"/>
        <color theme="1"/>
        <rFont val="Aptos Narrow"/>
        <family val="2"/>
        <scheme val="minor"/>
      </rPr>
      <t xml:space="preserve"> The smaller prefix to subnet into.
</t>
    </r>
    <r>
      <rPr>
        <b/>
        <sz val="12"/>
        <color theme="1"/>
        <rFont val="Aptos Narrow"/>
        <scheme val="minor"/>
      </rPr>
      <t xml:space="preserve">[start] </t>
    </r>
    <r>
      <rPr>
        <sz val="12"/>
        <color theme="1"/>
        <rFont val="Aptos Narrow"/>
        <family val="2"/>
        <scheme val="minor"/>
      </rPr>
      <t xml:space="preserve"> index of the first subnet to return.
</t>
    </r>
    <r>
      <rPr>
        <b/>
        <sz val="12"/>
        <color theme="1"/>
        <rFont val="Aptos Narrow"/>
        <scheme val="minor"/>
      </rPr>
      <t xml:space="preserve">[stop] </t>
    </r>
    <r>
      <rPr>
        <sz val="12"/>
        <color theme="1"/>
        <rFont val="Aptos Narrow"/>
        <scheme val="minor"/>
      </rPr>
      <t xml:space="preserve">index of the last subnet to return.
</t>
    </r>
    <r>
      <rPr>
        <i/>
        <sz val="12"/>
        <color theme="1"/>
        <rFont val="Aptos Narrow"/>
        <scheme val="minor"/>
      </rPr>
      <t>Start &amp; Stop will count from the start if positive, from the end if negative.</t>
    </r>
    <r>
      <rPr>
        <sz val="12"/>
        <color theme="1"/>
        <rFont val="Aptos Narrow"/>
        <scheme val="minor"/>
      </rPr>
      <t xml:space="preserve"> 0 is the first subnet, -1 the last subnet.</t>
    </r>
  </si>
  <si>
    <t>Start</t>
  </si>
  <si>
    <t>Stop</t>
  </si>
  <si>
    <t>Gist</t>
  </si>
  <si>
    <t>192.168.2.0/24</t>
  </si>
  <si>
    <t>192.168.200.0/24</t>
  </si>
  <si>
    <t>ip.sort</t>
  </si>
  <si>
    <r>
      <rPr>
        <b/>
        <sz val="12"/>
        <color theme="1"/>
        <rFont val="Aptos Narrow"/>
        <scheme val="minor"/>
      </rPr>
      <t>ip_interfaces</t>
    </r>
    <r>
      <rPr>
        <sz val="12"/>
        <color theme="1"/>
        <rFont val="Aptos Narrow"/>
        <family val="2"/>
        <scheme val="minor"/>
      </rPr>
      <t xml:space="preserve"> in "ip" or "ip/prefixlen" format</t>
    </r>
    <r>
      <rPr>
        <sz val="12"/>
        <color theme="1"/>
        <rFont val="Aptos Narrow"/>
        <scheme val="minor"/>
      </rPr>
      <t xml:space="preserve">.
</t>
    </r>
    <r>
      <rPr>
        <i/>
        <sz val="12"/>
        <color theme="1"/>
        <rFont val="Aptos Narrow"/>
        <scheme val="minor"/>
      </rPr>
      <t>Range or Array.</t>
    </r>
    <r>
      <rPr>
        <sz val="12"/>
        <color theme="1"/>
        <rFont val="Aptos Narrow"/>
        <scheme val="minor"/>
      </rPr>
      <t xml:space="preserve">
</t>
    </r>
    <r>
      <rPr>
        <b/>
        <sz val="12"/>
        <color theme="1"/>
        <rFont val="Aptos Narrow"/>
        <scheme val="minor"/>
      </rPr>
      <t>omit_prefix_length</t>
    </r>
    <r>
      <rPr>
        <sz val="12"/>
        <color theme="1"/>
        <rFont val="Aptos Narrow"/>
        <scheme val="minor"/>
      </rPr>
      <t xml:space="preserve"> Optional. Default FALSE. Set to True for the output not to include the prefix length. Does not apply if the input is an ip address.</t>
    </r>
  </si>
  <si>
    <t>Returns a sorted list of the ips and interfaces.</t>
  </si>
  <si>
    <t>192.168.15.0/24</t>
  </si>
  <si>
    <t>192.168.15.0</t>
  </si>
  <si>
    <t>192.168.21.0/24</t>
  </si>
  <si>
    <t>192.168.254.0/24</t>
  </si>
  <si>
    <t>192.168.5.0/24</t>
  </si>
  <si>
    <t>All functions check that the ip and netmask vaues are valid.</t>
  </si>
  <si>
    <t>Most functions take and return an ip address in dotted decimal (i.e. 10.0.0.0) or a dotted decimal with prefix length (i.e. 10.0.0.0/8)</t>
  </si>
  <si>
    <t>If your input or desired output is in another format (i.e. 10.0.0.0 0.0.0.255) then use the Formatting functions to convert.</t>
  </si>
  <si>
    <t>ip.from_classful</t>
  </si>
  <si>
    <t>Return the ip_interfaces in "ip/prefixlen" format where the prefixlen is the classful default prefix length:
/8 If the first octet &lt;= 127,
/16 If the first octet &lt;= 191,
/24 If the first octet &lt;= 223,
NA() If the first octet &gt;= 224
If a prefix len is provided, the ip interface is returned checked but unchanged.</t>
  </si>
  <si>
    <t>ip.filter_include</t>
  </si>
  <si>
    <t>ip.filter_exclude</t>
  </si>
  <si>
    <r>
      <rPr>
        <b/>
        <sz val="12"/>
        <color theme="1"/>
        <rFont val="Aptos Narrow"/>
        <scheme val="minor"/>
      </rPr>
      <t>ip_interfaces</t>
    </r>
    <r>
      <rPr>
        <sz val="12"/>
        <color theme="1"/>
        <rFont val="Aptos Narrow"/>
        <family val="2"/>
        <scheme val="minor"/>
      </rPr>
      <t xml:space="preserve"> in "ip" or "ip/prefixlen" format</t>
    </r>
    <r>
      <rPr>
        <sz val="12"/>
        <color theme="1"/>
        <rFont val="Aptos Narrow"/>
        <scheme val="minor"/>
      </rPr>
      <t xml:space="preserve">.
</t>
    </r>
    <r>
      <rPr>
        <i/>
        <sz val="12"/>
        <color theme="1"/>
        <rFont val="Aptos Narrow"/>
        <scheme val="minor"/>
      </rPr>
      <t>Range or Array.</t>
    </r>
    <r>
      <rPr>
        <sz val="12"/>
        <color theme="1"/>
        <rFont val="Aptos Narrow"/>
        <scheme val="minor"/>
      </rPr>
      <t xml:space="preserve">
</t>
    </r>
    <r>
      <rPr>
        <b/>
        <sz val="12"/>
        <color theme="1"/>
        <rFont val="Aptos Narrow"/>
        <scheme val="minor"/>
      </rPr>
      <t>supernet</t>
    </r>
    <r>
      <rPr>
        <sz val="12"/>
        <color theme="1"/>
        <rFont val="Aptos Narrow"/>
        <scheme val="minor"/>
      </rPr>
      <t xml:space="preserve"> in "ip/prefixlen" format.</t>
    </r>
  </si>
  <si>
    <t>Returns a filtered list of ip addresses/interfaces that do not belong to a supernet.</t>
  </si>
  <si>
    <t>Returns a filtered list of ip addresses/interfaces that belong to a supernet.</t>
  </si>
  <si>
    <t>Recently added</t>
  </si>
  <si>
    <t>15/04/2025 ip.filter_include</t>
  </si>
  <si>
    <t>15/04/2025 ip.filter_exclude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</si>
</sst>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b/>
      <sz val="12"/>
      <color theme="1"/>
      <name val="Aptos Narrow"/>
      <scheme val="minor"/>
    </font>
    <font>
      <sz val="12"/>
      <color theme="1"/>
      <name val="Aptos Narrow"/>
      <scheme val="minor"/>
    </font>
    <font>
      <sz val="8"/>
      <name val="Aptos Narrow"/>
      <family val="2"/>
      <scheme val="minor"/>
    </font>
    <font>
      <i/>
      <sz val="12"/>
      <color theme="1"/>
      <name val="Aptos Narrow"/>
      <family val="2"/>
      <scheme val="minor"/>
    </font>
    <font>
      <sz val="12"/>
      <color theme="1"/>
      <name val="Lucida Console"/>
      <family val="3"/>
    </font>
    <font>
      <sz val="12"/>
      <color theme="9" tint="-0.249977111117893"/>
      <name val="Lucida Console"/>
      <family val="3"/>
    </font>
    <font>
      <sz val="12"/>
      <color rgb="FF0000FF"/>
      <name val="Lucida Console"/>
      <family val="3"/>
    </font>
    <font>
      <b/>
      <sz val="24"/>
      <color theme="1"/>
      <name val="Aptos Narrow"/>
      <family val="2"/>
      <scheme val="minor"/>
    </font>
    <font>
      <sz val="12"/>
      <name val="Aptos Narrow (Body)"/>
    </font>
    <font>
      <i/>
      <sz val="12"/>
      <color theme="1"/>
      <name val="Aptos Narrow (Body)"/>
    </font>
    <font>
      <i/>
      <sz val="12"/>
      <color theme="1"/>
      <name val="Aptos Narrow"/>
      <scheme val="minor"/>
    </font>
    <font>
      <sz val="12"/>
      <name val="Aptos Narrow"/>
      <family val="2"/>
      <scheme val="minor"/>
    </font>
  </fonts>
  <fills count="3">
    <fill>
      <patternFill patternType="none"/>
    </fill>
    <fill>
      <patternFill patternType="gray125"/>
    </fill>
    <fill>
      <patternFill patternType="solid">
        <fgColor theme="3" tint="0.749992370372631"/>
        <bgColor indexed="64"/>
      </patternFill>
    </fill>
  </fills>
  <borders count="12">
    <border>
      <left/>
      <right/>
      <top/>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1">
    <xf numFmtId="0" fontId="0" fillId="0" borderId="0" xfId="0"/>
    <xf numFmtId="0" fontId="0" fillId="0" borderId="0" xfId="0" applyAlignment="1">
      <alignment horizontal="left"/>
    </xf>
    <xf numFmtId="0" fontId="0" fillId="0" borderId="0" xfId="0" applyAlignment="1">
      <alignment horizontal="center" vertical="center"/>
    </xf>
    <xf numFmtId="0" fontId="0" fillId="0" borderId="0" xfId="0" applyAlignment="1">
      <alignment vertical="center"/>
    </xf>
    <xf numFmtId="0" fontId="1" fillId="2" borderId="3" xfId="0" applyFont="1" applyFill="1"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xf>
    <xf numFmtId="0" fontId="8" fillId="0" borderId="0" xfId="0" applyFont="1"/>
    <xf numFmtId="0" fontId="1" fillId="0" borderId="0" xfId="0" applyFont="1" applyAlignment="1">
      <alignment horizontal="right"/>
    </xf>
    <xf numFmtId="0" fontId="1" fillId="0" borderId="0" xfId="0" applyFont="1" applyAlignment="1">
      <alignment horizontal="right" vertical="top"/>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2" fillId="0" borderId="0" xfId="0" applyFont="1" applyAlignment="1">
      <alignment horizontal="center"/>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vertical="center"/>
    </xf>
    <xf numFmtId="0" fontId="8"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0" fillId="0" borderId="7" xfId="0" applyBorder="1" applyAlignment="1">
      <alignment horizontal="center" vertical="top"/>
    </xf>
    <xf numFmtId="0" fontId="2" fillId="0" borderId="0" xfId="0" applyFont="1" applyAlignment="1">
      <alignment horizontal="left" vertical="top" wrapText="1"/>
    </xf>
    <xf numFmtId="0" fontId="0" fillId="0" borderId="8" xfId="0" applyBorder="1" applyAlignment="1">
      <alignment horizontal="center" vertical="center"/>
    </xf>
    <xf numFmtId="0" fontId="0" fillId="0" borderId="10" xfId="0" applyBorder="1" applyAlignment="1">
      <alignment horizontal="left" vertical="top" wrapText="1"/>
    </xf>
    <xf numFmtId="0" fontId="0" fillId="0" borderId="9" xfId="0" applyBorder="1" applyAlignment="1">
      <alignment horizontal="center" vertical="top"/>
    </xf>
    <xf numFmtId="0" fontId="0" fillId="0" borderId="11" xfId="0" applyBorder="1" applyAlignment="1">
      <alignment horizontal="center" vertical="center"/>
    </xf>
    <xf numFmtId="0" fontId="0" fillId="0" borderId="4" xfId="0" applyBorder="1" applyAlignment="1">
      <alignment horizontal="center" vertical="top"/>
    </xf>
    <xf numFmtId="0" fontId="2" fillId="0" borderId="5"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center" vertical="center"/>
    </xf>
    <xf numFmtId="0" fontId="2" fillId="0" borderId="0" xfId="0" applyFont="1" applyAlignment="1">
      <alignment vertical="top" wrapText="1"/>
    </xf>
    <xf numFmtId="0" fontId="0" fillId="0" borderId="0" xfId="0" applyAlignment="1">
      <alignment vertical="top" wrapText="1"/>
    </xf>
    <xf numFmtId="0" fontId="0" fillId="0" borderId="10" xfId="0" applyBorder="1" applyAlignment="1">
      <alignment vertical="top" wrapText="1"/>
    </xf>
    <xf numFmtId="0" fontId="2" fillId="0" borderId="5" xfId="0" applyFont="1" applyBorder="1" applyAlignment="1">
      <alignment vertical="top" wrapText="1"/>
    </xf>
    <xf numFmtId="0" fontId="0" fillId="0" borderId="7" xfId="0" applyBorder="1" applyAlignment="1">
      <alignment horizontal="left" vertical="top"/>
    </xf>
    <xf numFmtId="0" fontId="0" fillId="0" borderId="9" xfId="0" applyBorder="1" applyAlignment="1">
      <alignment horizontal="left" vertical="top"/>
    </xf>
    <xf numFmtId="0" fontId="0" fillId="0" borderId="4" xfId="0" applyBorder="1" applyAlignment="1">
      <alignment horizontal="left" vertical="top"/>
    </xf>
    <xf numFmtId="0" fontId="5" fillId="0" borderId="0" xfId="0" applyFont="1" applyAlignment="1">
      <alignment horizontal="left" vertical="top"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xf>
    <xf numFmtId="0" fontId="2" fillId="0" borderId="0" xfId="0" applyFont="1" applyBorder="1" applyAlignment="1">
      <alignment horizontal="left" vertical="top" wrapText="1"/>
    </xf>
    <xf numFmtId="0" fontId="2" fillId="0" borderId="10" xfId="0" applyFont="1" applyBorder="1" applyAlignment="1">
      <alignment horizontal="left" vertical="top" wrapText="1"/>
    </xf>
  </cellXfs>
  <cellStyles count="1">
    <cellStyle name="Normal" xfId="0" builtinId="0"/>
  </cellStyles>
  <dxfs count="3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A20E6BB-9373-6648-8089-20406B900A30}">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022A2858-17AD-0E4F-BCA9-0C6B1A86C342}&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236F7-9FA8-C242-B9D7-340006F123A0}">
  <dimension ref="B2:G37"/>
  <sheetViews>
    <sheetView tabSelected="1" zoomScale="120" zoomScaleNormal="120" workbookViewId="0"/>
  </sheetViews>
  <sheetFormatPr baseColWidth="10" defaultRowHeight="16" x14ac:dyDescent="0.2"/>
  <cols>
    <col min="1" max="1" width="5.83203125" customWidth="1"/>
    <col min="2" max="2" width="20.5" customWidth="1"/>
    <col min="3" max="3" width="82.6640625" customWidth="1"/>
    <col min="4" max="4" width="36.5" bestFit="1" customWidth="1"/>
    <col min="5" max="5" width="55.83203125" customWidth="1"/>
    <col min="6" max="6" width="41" customWidth="1"/>
    <col min="7" max="8" width="17.5" bestFit="1" customWidth="1"/>
    <col min="9" max="9" width="23.6640625" customWidth="1"/>
    <col min="10" max="10" width="13.6640625" bestFit="1" customWidth="1"/>
    <col min="11" max="11" width="15.83203125" bestFit="1" customWidth="1"/>
    <col min="12" max="12" width="15.6640625" bestFit="1" customWidth="1"/>
    <col min="13" max="13" width="19.6640625" bestFit="1" customWidth="1"/>
    <col min="14" max="14" width="22.83203125" customWidth="1"/>
    <col min="15" max="15" width="19.1640625" bestFit="1" customWidth="1"/>
    <col min="16" max="16" width="19.83203125" bestFit="1" customWidth="1"/>
  </cols>
  <sheetData>
    <row r="2" spans="2:7" ht="32" x14ac:dyDescent="0.4">
      <c r="B2" s="20" t="s">
        <v>184</v>
      </c>
      <c r="C2" s="20"/>
      <c r="D2" s="20"/>
      <c r="E2" s="20"/>
      <c r="F2" s="20"/>
      <c r="G2" s="10"/>
    </row>
    <row r="3" spans="2:7" x14ac:dyDescent="0.2">
      <c r="B3" s="21" t="s">
        <v>175</v>
      </c>
      <c r="C3" s="21"/>
      <c r="D3" s="21"/>
      <c r="E3" s="21"/>
      <c r="F3" s="21"/>
    </row>
    <row r="5" spans="2:7" x14ac:dyDescent="0.2">
      <c r="B5" s="21" t="s">
        <v>1357</v>
      </c>
      <c r="C5" s="21"/>
      <c r="D5" s="21"/>
      <c r="E5" s="21"/>
      <c r="F5" s="21"/>
    </row>
    <row r="7" spans="2:7" ht="48" customHeight="1" x14ac:dyDescent="0.2">
      <c r="B7" s="12" t="s">
        <v>1355</v>
      </c>
      <c r="C7" s="22" t="s">
        <v>1356</v>
      </c>
      <c r="D7" s="21"/>
      <c r="E7" s="21"/>
      <c r="F7" s="21"/>
    </row>
    <row r="9" spans="2:7" x14ac:dyDescent="0.2">
      <c r="B9" s="11" t="s">
        <v>1358</v>
      </c>
      <c r="C9" t="s">
        <v>1359</v>
      </c>
    </row>
    <row r="11" spans="2:7" x14ac:dyDescent="0.2">
      <c r="B11" s="11" t="s">
        <v>1376</v>
      </c>
      <c r="C11" t="s">
        <v>1371</v>
      </c>
    </row>
    <row r="13" spans="2:7" x14ac:dyDescent="0.2">
      <c r="B13" s="11" t="s">
        <v>183</v>
      </c>
      <c r="C13" t="s">
        <v>1387</v>
      </c>
    </row>
    <row r="14" spans="2:7" x14ac:dyDescent="0.2">
      <c r="C14" t="s">
        <v>1388</v>
      </c>
    </row>
    <row r="15" spans="2:7" x14ac:dyDescent="0.2">
      <c r="C15" t="s">
        <v>1389</v>
      </c>
    </row>
    <row r="22" spans="2:5" x14ac:dyDescent="0.2">
      <c r="D22" s="3"/>
    </row>
    <row r="23" spans="2:5" x14ac:dyDescent="0.2">
      <c r="D23" s="3"/>
    </row>
    <row r="24" spans="2:5" ht="34" x14ac:dyDescent="0.2">
      <c r="B24" s="12" t="s">
        <v>1360</v>
      </c>
      <c r="C24" s="17" t="s">
        <v>1361</v>
      </c>
      <c r="D24" s="2" t="s">
        <v>17</v>
      </c>
      <c r="E24" s="17" t="str" cm="1">
        <f t="array" ref="E24">"interface Ethernet0/0
 ip address " &amp; ip.with_netmask(D24, " ")</f>
        <v>interface Ethernet0/0
 ip address 192.168.0.1 255.255.255.0</v>
      </c>
    </row>
    <row r="25" spans="2:5" ht="34" x14ac:dyDescent="0.2">
      <c r="C25" s="17" t="s">
        <v>1362</v>
      </c>
      <c r="D25" s="2" t="s">
        <v>17</v>
      </c>
      <c r="E25" s="17" t="str" cm="1">
        <f t="array" ref="E25">ip.padded(D25)</f>
        <v>192.168.000.001/24</v>
      </c>
    </row>
    <row r="26" spans="2:5" x14ac:dyDescent="0.2">
      <c r="C26" t="s">
        <v>1363</v>
      </c>
      <c r="D26" t="s">
        <v>1364</v>
      </c>
      <c r="E26" t="str" cm="1">
        <f t="array" ref="E26">ip.from_netmask(RIGHT(D26,LEN(D26) - 8)," mask ")</f>
        <v>192.168.0.0/29</v>
      </c>
    </row>
    <row r="27" spans="2:5" x14ac:dyDescent="0.2">
      <c r="C27" s="1" t="s">
        <v>1365</v>
      </c>
      <c r="D27" s="2" t="s">
        <v>229</v>
      </c>
      <c r="E27" t="str" cm="1">
        <f t="array" ref="E27">ip.last_host_address(D27,TRUE)</f>
        <v>192.168.0.254</v>
      </c>
    </row>
    <row r="28" spans="2:5" x14ac:dyDescent="0.2">
      <c r="C28" s="18" t="s">
        <v>1368</v>
      </c>
      <c r="D28" s="19" t="s">
        <v>229</v>
      </c>
      <c r="E28" t="str" cm="1">
        <f t="array" ref="E28:E31">ip.subnets(D28,26)</f>
        <v>192.168.0.0/26</v>
      </c>
    </row>
    <row r="29" spans="2:5" x14ac:dyDescent="0.2">
      <c r="C29" s="18"/>
      <c r="D29" s="19"/>
      <c r="E29" t="str">
        <v>192.168.0.64/26</v>
      </c>
    </row>
    <row r="30" spans="2:5" x14ac:dyDescent="0.2">
      <c r="C30" s="18"/>
      <c r="D30" s="19"/>
      <c r="E30" t="str">
        <v>192.168.0.128/26</v>
      </c>
    </row>
    <row r="31" spans="2:5" x14ac:dyDescent="0.2">
      <c r="C31" s="18"/>
      <c r="D31" s="19"/>
      <c r="E31" t="str">
        <v>192.168.0.192/26</v>
      </c>
    </row>
    <row r="32" spans="2:5" x14ac:dyDescent="0.2">
      <c r="C32" t="s">
        <v>1366</v>
      </c>
      <c r="D32" s="2" t="s">
        <v>229</v>
      </c>
      <c r="E32" t="str" cm="1">
        <f t="array" ref="E32">ip.octet_offset(D32,0,5,0,0)</f>
        <v>192.173.0.0/24</v>
      </c>
    </row>
    <row r="36" spans="2:3" x14ac:dyDescent="0.2">
      <c r="B36" s="11" t="s">
        <v>1397</v>
      </c>
      <c r="C36" t="s">
        <v>1398</v>
      </c>
    </row>
    <row r="37" spans="2:3" x14ac:dyDescent="0.2">
      <c r="C37" t="s">
        <v>1399</v>
      </c>
    </row>
  </sheetData>
  <mergeCells count="6">
    <mergeCell ref="C28:C31"/>
    <mergeCell ref="D28:D31"/>
    <mergeCell ref="B2:F2"/>
    <mergeCell ref="B3:F3"/>
    <mergeCell ref="B5:F5"/>
    <mergeCell ref="C7:F7"/>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F09F-EE99-6947-B2C2-A39A9AA29B48}">
  <dimension ref="B2:H82"/>
  <sheetViews>
    <sheetView topLeftCell="A19" zoomScale="120" zoomScaleNormal="120" workbookViewId="0"/>
  </sheetViews>
  <sheetFormatPr baseColWidth="10" defaultRowHeight="16" x14ac:dyDescent="0.2"/>
  <cols>
    <col min="1" max="1" width="5.83203125" customWidth="1"/>
    <col min="2" max="2" width="20.5" customWidth="1"/>
    <col min="3" max="3" width="38.6640625" customWidth="1"/>
    <col min="4" max="4" width="44" customWidth="1"/>
    <col min="5" max="5" width="22.83203125" customWidth="1"/>
    <col min="6" max="6" width="55.83203125" customWidth="1"/>
    <col min="7" max="7" width="41" customWidth="1"/>
    <col min="8" max="9" width="17.5" bestFit="1" customWidth="1"/>
    <col min="10" max="10" width="23.6640625" customWidth="1"/>
    <col min="11" max="11" width="13.6640625" bestFit="1" customWidth="1"/>
    <col min="12" max="12" width="15.83203125" bestFit="1" customWidth="1"/>
    <col min="13" max="13" width="15.6640625" bestFit="1" customWidth="1"/>
    <col min="14" max="14" width="19.6640625" bestFit="1" customWidth="1"/>
    <col min="15" max="15" width="22.83203125" customWidth="1"/>
    <col min="16" max="16" width="19.1640625" bestFit="1" customWidth="1"/>
    <col min="17" max="17" width="19.83203125" bestFit="1" customWidth="1"/>
  </cols>
  <sheetData>
    <row r="2" spans="2:8" ht="32" x14ac:dyDescent="0.4">
      <c r="B2" s="20" t="s">
        <v>187</v>
      </c>
      <c r="C2" s="20"/>
      <c r="D2" s="20"/>
      <c r="E2" s="20"/>
      <c r="F2" s="20"/>
      <c r="G2" s="20"/>
      <c r="H2" s="10"/>
    </row>
    <row r="3" spans="2:8" x14ac:dyDescent="0.2">
      <c r="B3" s="21" t="s">
        <v>175</v>
      </c>
      <c r="C3" s="21"/>
      <c r="D3" s="21"/>
      <c r="E3" s="21"/>
      <c r="F3" s="21"/>
      <c r="G3" s="21"/>
    </row>
    <row r="5" spans="2:8" x14ac:dyDescent="0.2">
      <c r="B5" s="21" t="s">
        <v>197</v>
      </c>
      <c r="C5" s="21"/>
      <c r="D5" s="21"/>
      <c r="E5" s="21"/>
      <c r="F5" s="21"/>
      <c r="G5" s="21"/>
    </row>
    <row r="7" spans="2:8" x14ac:dyDescent="0.2">
      <c r="B7" s="11" t="s">
        <v>19</v>
      </c>
      <c r="C7" s="21" t="s">
        <v>190</v>
      </c>
      <c r="D7" s="21"/>
      <c r="E7" s="21"/>
      <c r="F7" s="21"/>
      <c r="G7" s="21"/>
    </row>
    <row r="8" spans="2:8" x14ac:dyDescent="0.2">
      <c r="C8" t="str" cm="1">
        <f t="array" ref="C8:C17">{"0.0.0.0/0";"255.255.255.255/32";"10.0.0.4/24";"172.20.0.2/22";"127.0.0.1/32";"204.165.72.6/28";"192.168.7.12/25";"8.8.8.8/32";"10.0.0.0/8";"169.254.7.2/31"}</f>
        <v>0.0.0.0/0</v>
      </c>
    </row>
    <row r="9" spans="2:8" x14ac:dyDescent="0.2">
      <c r="C9" t="str">
        <v>255.255.255.255/32</v>
      </c>
    </row>
    <row r="10" spans="2:8" x14ac:dyDescent="0.2">
      <c r="C10" t="str">
        <v>10.0.0.4/24</v>
      </c>
    </row>
    <row r="11" spans="2:8" x14ac:dyDescent="0.2">
      <c r="C11" t="str">
        <v>172.20.0.2/22</v>
      </c>
    </row>
    <row r="12" spans="2:8" x14ac:dyDescent="0.2">
      <c r="C12" t="str">
        <v>127.0.0.1/32</v>
      </c>
    </row>
    <row r="13" spans="2:8" x14ac:dyDescent="0.2">
      <c r="C13" t="str">
        <v>204.165.72.6/28</v>
      </c>
    </row>
    <row r="14" spans="2:8" x14ac:dyDescent="0.2">
      <c r="C14" t="str">
        <v>192.168.7.12/25</v>
      </c>
    </row>
    <row r="15" spans="2:8" x14ac:dyDescent="0.2">
      <c r="C15" t="str">
        <v>8.8.8.8/32</v>
      </c>
    </row>
    <row r="16" spans="2:8" x14ac:dyDescent="0.2">
      <c r="C16" t="str">
        <v>10.0.0.0/8</v>
      </c>
    </row>
    <row r="17" spans="2:7" x14ac:dyDescent="0.2">
      <c r="C17" t="str">
        <v>169.254.7.2/31</v>
      </c>
    </row>
    <row r="20" spans="2:7" ht="52" customHeight="1" x14ac:dyDescent="0.2">
      <c r="B20" s="12" t="s">
        <v>183</v>
      </c>
      <c r="C20" s="23" t="s">
        <v>1309</v>
      </c>
      <c r="D20" s="18"/>
      <c r="E20" s="18"/>
      <c r="F20" s="18"/>
      <c r="G20" s="18"/>
    </row>
    <row r="22" spans="2:7" x14ac:dyDescent="0.2">
      <c r="B22" s="4" t="s">
        <v>173</v>
      </c>
      <c r="C22" s="4" t="s">
        <v>177</v>
      </c>
      <c r="D22" s="4" t="s">
        <v>174</v>
      </c>
      <c r="E22" s="4" t="s">
        <v>1302</v>
      </c>
      <c r="F22" s="4" t="s">
        <v>218</v>
      </c>
      <c r="G22" s="4" t="s">
        <v>178</v>
      </c>
    </row>
    <row r="23" spans="2:7" ht="16" customHeight="1" x14ac:dyDescent="0.2">
      <c r="B23" s="30" t="s">
        <v>176</v>
      </c>
      <c r="C23" s="31" t="s">
        <v>1303</v>
      </c>
      <c r="D23" s="32" t="s">
        <v>1301</v>
      </c>
      <c r="E23" s="5" t="str" cm="1">
        <f t="array" ref="E23:E32">_xlfn.ANCHORARRAY($C$8)</f>
        <v>0.0.0.0/0</v>
      </c>
      <c r="F23" s="6" t="str" cm="1">
        <f t="array" ref="F23:F32">ip.ip(_xlfn.ANCHORARRAY($C$8))</f>
        <v>0.0.0.0</v>
      </c>
      <c r="G23" s="33" t="str" cm="1">
        <f t="array" aca="1" ref="G23" ca="1">_xlfn.CHOOSEROWS(_xlfn.FORMULATEXT(_xlfn.ANCHORARRAY(F23)),1)</f>
        <v>=ip.ip($C$8#)</v>
      </c>
    </row>
    <row r="24" spans="2:7" ht="17" x14ac:dyDescent="0.2">
      <c r="B24" s="24"/>
      <c r="C24" s="23"/>
      <c r="D24" s="23"/>
      <c r="E24" s="7" t="str">
        <v>255.255.255.255/32</v>
      </c>
      <c r="F24" s="2" t="str">
        <v>255.255.255.255</v>
      </c>
      <c r="G24" s="26"/>
    </row>
    <row r="25" spans="2:7" ht="17" x14ac:dyDescent="0.2">
      <c r="B25" s="24"/>
      <c r="C25" s="23"/>
      <c r="D25" s="23"/>
      <c r="E25" s="7" t="str">
        <v>10.0.0.4/24</v>
      </c>
      <c r="F25" s="2" t="str">
        <v>10.0.0.4</v>
      </c>
      <c r="G25" s="26"/>
    </row>
    <row r="26" spans="2:7" ht="17" x14ac:dyDescent="0.2">
      <c r="B26" s="24"/>
      <c r="C26" s="23"/>
      <c r="D26" s="23"/>
      <c r="E26" s="7" t="str">
        <v>172.20.0.2/22</v>
      </c>
      <c r="F26" s="2" t="str">
        <v>172.20.0.2</v>
      </c>
      <c r="G26" s="26"/>
    </row>
    <row r="27" spans="2:7" ht="17" x14ac:dyDescent="0.2">
      <c r="B27" s="24"/>
      <c r="C27" s="23"/>
      <c r="D27" s="23"/>
      <c r="E27" s="7" t="str">
        <v>127.0.0.1/32</v>
      </c>
      <c r="F27" s="2" t="str">
        <v>127.0.0.1</v>
      </c>
      <c r="G27" s="26"/>
    </row>
    <row r="28" spans="2:7" ht="17" x14ac:dyDescent="0.2">
      <c r="B28" s="24"/>
      <c r="C28" s="23"/>
      <c r="D28" s="23"/>
      <c r="E28" s="7" t="str">
        <v>204.165.72.6/28</v>
      </c>
      <c r="F28" s="2" t="str">
        <v>204.165.72.6</v>
      </c>
      <c r="G28" s="26"/>
    </row>
    <row r="29" spans="2:7" ht="17" x14ac:dyDescent="0.2">
      <c r="B29" s="24"/>
      <c r="C29" s="23"/>
      <c r="D29" s="23"/>
      <c r="E29" s="7" t="str">
        <v>192.168.7.12/25</v>
      </c>
      <c r="F29" s="2" t="str">
        <v>192.168.7.12</v>
      </c>
      <c r="G29" s="26"/>
    </row>
    <row r="30" spans="2:7" ht="17" x14ac:dyDescent="0.2">
      <c r="B30" s="24"/>
      <c r="C30" s="23"/>
      <c r="D30" s="23"/>
      <c r="E30" s="7" t="str">
        <v>8.8.8.8/32</v>
      </c>
      <c r="F30" s="2" t="str">
        <v>8.8.8.8</v>
      </c>
      <c r="G30" s="26"/>
    </row>
    <row r="31" spans="2:7" ht="17" x14ac:dyDescent="0.2">
      <c r="B31" s="24"/>
      <c r="C31" s="23"/>
      <c r="D31" s="23"/>
      <c r="E31" s="7" t="str">
        <v>10.0.0.0/8</v>
      </c>
      <c r="F31" s="2" t="str">
        <v>10.0.0.0</v>
      </c>
      <c r="G31" s="26"/>
    </row>
    <row r="32" spans="2:7" ht="17" x14ac:dyDescent="0.2">
      <c r="B32" s="24"/>
      <c r="C32" s="23"/>
      <c r="D32" s="23"/>
      <c r="E32" s="7" t="str">
        <v>169.254.7.2/31</v>
      </c>
      <c r="F32" s="2" t="str">
        <v>169.254.7.2</v>
      </c>
      <c r="G32" s="26"/>
    </row>
    <row r="33" spans="2:7" ht="16" customHeight="1" x14ac:dyDescent="0.2">
      <c r="B33" s="24" t="s">
        <v>179</v>
      </c>
      <c r="C33" s="25" t="s">
        <v>1303</v>
      </c>
      <c r="D33" s="23" t="s">
        <v>1308</v>
      </c>
      <c r="E33" s="7" t="str" cm="1">
        <f t="array" ref="E33:E42">_xlfn.ANCHORARRAY($C$8)</f>
        <v>0.0.0.0/0</v>
      </c>
      <c r="F33" s="2" cm="1">
        <f t="array" ref="F33:F42">ip.prefixlen(_xlfn.ANCHORARRAY($C$8))</f>
        <v>0</v>
      </c>
      <c r="G33" s="26" t="str" cm="1">
        <f t="array" aca="1" ref="G33" ca="1">_xlfn.CHOOSEROWS(_xlfn.FORMULATEXT(_xlfn.ANCHORARRAY(F33)),1)</f>
        <v>=ip.prefixlen($C$8#)</v>
      </c>
    </row>
    <row r="34" spans="2:7" ht="17" x14ac:dyDescent="0.2">
      <c r="B34" s="24"/>
      <c r="C34" s="23"/>
      <c r="D34" s="23"/>
      <c r="E34" s="7" t="str">
        <v>255.255.255.255/32</v>
      </c>
      <c r="F34" s="2">
        <v>32</v>
      </c>
      <c r="G34" s="26"/>
    </row>
    <row r="35" spans="2:7" ht="17" x14ac:dyDescent="0.2">
      <c r="B35" s="24"/>
      <c r="C35" s="23"/>
      <c r="D35" s="23"/>
      <c r="E35" s="7" t="str">
        <v>10.0.0.4/24</v>
      </c>
      <c r="F35" s="2">
        <v>24</v>
      </c>
      <c r="G35" s="26"/>
    </row>
    <row r="36" spans="2:7" ht="17" x14ac:dyDescent="0.2">
      <c r="B36" s="24"/>
      <c r="C36" s="23"/>
      <c r="D36" s="23"/>
      <c r="E36" s="7" t="str">
        <v>172.20.0.2/22</v>
      </c>
      <c r="F36" s="2">
        <v>22</v>
      </c>
      <c r="G36" s="26"/>
    </row>
    <row r="37" spans="2:7" ht="17" x14ac:dyDescent="0.2">
      <c r="B37" s="24"/>
      <c r="C37" s="23"/>
      <c r="D37" s="23"/>
      <c r="E37" s="7" t="str">
        <v>127.0.0.1/32</v>
      </c>
      <c r="F37" s="2">
        <v>32</v>
      </c>
      <c r="G37" s="26"/>
    </row>
    <row r="38" spans="2:7" ht="17" x14ac:dyDescent="0.2">
      <c r="B38" s="24"/>
      <c r="C38" s="23"/>
      <c r="D38" s="23"/>
      <c r="E38" s="7" t="str">
        <v>204.165.72.6/28</v>
      </c>
      <c r="F38" s="2">
        <v>28</v>
      </c>
      <c r="G38" s="26"/>
    </row>
    <row r="39" spans="2:7" ht="17" x14ac:dyDescent="0.2">
      <c r="B39" s="24"/>
      <c r="C39" s="23"/>
      <c r="D39" s="23"/>
      <c r="E39" s="7" t="str">
        <v>192.168.7.12/25</v>
      </c>
      <c r="F39" s="2">
        <v>25</v>
      </c>
      <c r="G39" s="26"/>
    </row>
    <row r="40" spans="2:7" ht="17" x14ac:dyDescent="0.2">
      <c r="B40" s="24"/>
      <c r="C40" s="23"/>
      <c r="D40" s="23"/>
      <c r="E40" s="7" t="str">
        <v>8.8.8.8/32</v>
      </c>
      <c r="F40" s="2">
        <v>32</v>
      </c>
      <c r="G40" s="26"/>
    </row>
    <row r="41" spans="2:7" ht="17" x14ac:dyDescent="0.2">
      <c r="B41" s="24"/>
      <c r="C41" s="23"/>
      <c r="D41" s="23"/>
      <c r="E41" s="7" t="str">
        <v>10.0.0.0/8</v>
      </c>
      <c r="F41" s="2">
        <v>8</v>
      </c>
      <c r="G41" s="26"/>
    </row>
    <row r="42" spans="2:7" ht="17" x14ac:dyDescent="0.2">
      <c r="B42" s="24"/>
      <c r="C42" s="23"/>
      <c r="D42" s="23"/>
      <c r="E42" s="7" t="str">
        <v>169.254.7.2/31</v>
      </c>
      <c r="F42" s="2">
        <v>31</v>
      </c>
      <c r="G42" s="26"/>
    </row>
    <row r="43" spans="2:7" ht="16" customHeight="1" x14ac:dyDescent="0.2">
      <c r="B43" s="24" t="s">
        <v>180</v>
      </c>
      <c r="C43" s="25" t="s">
        <v>1303</v>
      </c>
      <c r="D43" s="23" t="s">
        <v>1307</v>
      </c>
      <c r="E43" s="7" t="str" cm="1">
        <f t="array" ref="E43:E52">_xlfn.ANCHORARRAY($C$8)</f>
        <v>0.0.0.0/0</v>
      </c>
      <c r="F43" s="2" t="str" cm="1">
        <f t="array" ref="F43:F52">ip.netmask(_xlfn.ANCHORARRAY($C$8))</f>
        <v>0.0.0.0</v>
      </c>
      <c r="G43" s="26" t="str" cm="1">
        <f t="array" aca="1" ref="G43" ca="1">_xlfn.CHOOSEROWS(_xlfn.FORMULATEXT(_xlfn.ANCHORARRAY(F43)),1)</f>
        <v>=ip.netmask($C$8#)</v>
      </c>
    </row>
    <row r="44" spans="2:7" ht="17" x14ac:dyDescent="0.2">
      <c r="B44" s="24"/>
      <c r="C44" s="23"/>
      <c r="D44" s="23"/>
      <c r="E44" s="7" t="str">
        <v>255.255.255.255/32</v>
      </c>
      <c r="F44" s="2" t="str">
        <v>255.255.255.255</v>
      </c>
      <c r="G44" s="26"/>
    </row>
    <row r="45" spans="2:7" ht="17" x14ac:dyDescent="0.2">
      <c r="B45" s="24"/>
      <c r="C45" s="23"/>
      <c r="D45" s="23"/>
      <c r="E45" s="7" t="str">
        <v>10.0.0.4/24</v>
      </c>
      <c r="F45" s="2" t="str">
        <v>255.255.255.0</v>
      </c>
      <c r="G45" s="26"/>
    </row>
    <row r="46" spans="2:7" ht="17" x14ac:dyDescent="0.2">
      <c r="B46" s="24"/>
      <c r="C46" s="23"/>
      <c r="D46" s="23"/>
      <c r="E46" s="7" t="str">
        <v>172.20.0.2/22</v>
      </c>
      <c r="F46" s="2" t="str">
        <v>255.255.252.0</v>
      </c>
      <c r="G46" s="26"/>
    </row>
    <row r="47" spans="2:7" ht="17" x14ac:dyDescent="0.2">
      <c r="B47" s="24"/>
      <c r="C47" s="23"/>
      <c r="D47" s="23"/>
      <c r="E47" s="7" t="str">
        <v>127.0.0.1/32</v>
      </c>
      <c r="F47" s="2" t="str">
        <v>255.255.255.255</v>
      </c>
      <c r="G47" s="26"/>
    </row>
    <row r="48" spans="2:7" ht="17" x14ac:dyDescent="0.2">
      <c r="B48" s="24"/>
      <c r="C48" s="23"/>
      <c r="D48" s="23"/>
      <c r="E48" s="7" t="str">
        <v>204.165.72.6/28</v>
      </c>
      <c r="F48" s="2" t="str">
        <v>255.255.255.240</v>
      </c>
      <c r="G48" s="26"/>
    </row>
    <row r="49" spans="2:7" ht="17" x14ac:dyDescent="0.2">
      <c r="B49" s="24"/>
      <c r="C49" s="23"/>
      <c r="D49" s="23"/>
      <c r="E49" s="7" t="str">
        <v>192.168.7.12/25</v>
      </c>
      <c r="F49" s="2" t="str">
        <v>255.255.255.128</v>
      </c>
      <c r="G49" s="26"/>
    </row>
    <row r="50" spans="2:7" ht="17" x14ac:dyDescent="0.2">
      <c r="B50" s="24"/>
      <c r="C50" s="23"/>
      <c r="D50" s="23"/>
      <c r="E50" s="7" t="str">
        <v>8.8.8.8/32</v>
      </c>
      <c r="F50" s="2" t="str">
        <v>255.255.255.255</v>
      </c>
      <c r="G50" s="26"/>
    </row>
    <row r="51" spans="2:7" ht="17" x14ac:dyDescent="0.2">
      <c r="B51" s="24"/>
      <c r="C51" s="23"/>
      <c r="D51" s="23"/>
      <c r="E51" s="7" t="str">
        <v>10.0.0.0/8</v>
      </c>
      <c r="F51" s="2" t="str">
        <v>255.0.0.0</v>
      </c>
      <c r="G51" s="26"/>
    </row>
    <row r="52" spans="2:7" ht="17" x14ac:dyDescent="0.2">
      <c r="B52" s="24"/>
      <c r="C52" s="23"/>
      <c r="D52" s="23"/>
      <c r="E52" s="7" t="str">
        <v>169.254.7.2/31</v>
      </c>
      <c r="F52" s="2" t="str">
        <v>255.255.255.254</v>
      </c>
      <c r="G52" s="26"/>
    </row>
    <row r="53" spans="2:7" ht="16" customHeight="1" x14ac:dyDescent="0.2">
      <c r="B53" s="24" t="s">
        <v>181</v>
      </c>
      <c r="C53" s="25" t="s">
        <v>1303</v>
      </c>
      <c r="D53" s="23" t="s">
        <v>1306</v>
      </c>
      <c r="E53" s="7" t="str" cm="1">
        <f t="array" ref="E53:E62">_xlfn.ANCHORARRAY($C$8)</f>
        <v>0.0.0.0/0</v>
      </c>
      <c r="F53" s="2" t="str" cm="1">
        <f t="array" ref="F53:F62">ip.hostmask(_xlfn.ANCHORARRAY($C$8))</f>
        <v>255.255.255.255</v>
      </c>
      <c r="G53" s="26" t="str" cm="1">
        <f t="array" aca="1" ref="G53" ca="1">_xlfn.CHOOSEROWS(_xlfn.FORMULATEXT(_xlfn.ANCHORARRAY(F53)),1)</f>
        <v>=ip.hostmask($C$8#)</v>
      </c>
    </row>
    <row r="54" spans="2:7" ht="17" x14ac:dyDescent="0.2">
      <c r="B54" s="24"/>
      <c r="C54" s="23"/>
      <c r="D54" s="23"/>
      <c r="E54" s="7" t="str">
        <v>255.255.255.255/32</v>
      </c>
      <c r="F54" s="2" t="str">
        <v>0.0.0.0</v>
      </c>
      <c r="G54" s="26"/>
    </row>
    <row r="55" spans="2:7" ht="17" x14ac:dyDescent="0.2">
      <c r="B55" s="24"/>
      <c r="C55" s="23"/>
      <c r="D55" s="23"/>
      <c r="E55" s="7" t="str">
        <v>10.0.0.4/24</v>
      </c>
      <c r="F55" s="2" t="str">
        <v>0.0.0.255</v>
      </c>
      <c r="G55" s="26"/>
    </row>
    <row r="56" spans="2:7" ht="17" x14ac:dyDescent="0.2">
      <c r="B56" s="24"/>
      <c r="C56" s="23"/>
      <c r="D56" s="23"/>
      <c r="E56" s="7" t="str">
        <v>172.20.0.2/22</v>
      </c>
      <c r="F56" s="2" t="str">
        <v>0.0.3.255</v>
      </c>
      <c r="G56" s="26"/>
    </row>
    <row r="57" spans="2:7" ht="17" x14ac:dyDescent="0.2">
      <c r="B57" s="24"/>
      <c r="C57" s="23"/>
      <c r="D57" s="23"/>
      <c r="E57" s="7" t="str">
        <v>127.0.0.1/32</v>
      </c>
      <c r="F57" s="2" t="str">
        <v>0.0.0.0</v>
      </c>
      <c r="G57" s="26"/>
    </row>
    <row r="58" spans="2:7" ht="17" x14ac:dyDescent="0.2">
      <c r="B58" s="24"/>
      <c r="C58" s="23"/>
      <c r="D58" s="23"/>
      <c r="E58" s="7" t="str">
        <v>204.165.72.6/28</v>
      </c>
      <c r="F58" s="2" t="str">
        <v>0.0.0.15</v>
      </c>
      <c r="G58" s="26"/>
    </row>
    <row r="59" spans="2:7" ht="17" x14ac:dyDescent="0.2">
      <c r="B59" s="24"/>
      <c r="C59" s="23"/>
      <c r="D59" s="23"/>
      <c r="E59" s="7" t="str">
        <v>192.168.7.12/25</v>
      </c>
      <c r="F59" s="2" t="str">
        <v>0.0.0.127</v>
      </c>
      <c r="G59" s="26"/>
    </row>
    <row r="60" spans="2:7" ht="17" x14ac:dyDescent="0.2">
      <c r="B60" s="24"/>
      <c r="C60" s="23"/>
      <c r="D60" s="23"/>
      <c r="E60" s="7" t="str">
        <v>8.8.8.8/32</v>
      </c>
      <c r="F60" s="2" t="str">
        <v>0.0.0.0</v>
      </c>
      <c r="G60" s="26"/>
    </row>
    <row r="61" spans="2:7" ht="17" x14ac:dyDescent="0.2">
      <c r="B61" s="24"/>
      <c r="C61" s="23"/>
      <c r="D61" s="23"/>
      <c r="E61" s="7" t="str">
        <v>10.0.0.0/8</v>
      </c>
      <c r="F61" s="2" t="str">
        <v>0.255.255.255</v>
      </c>
      <c r="G61" s="26"/>
    </row>
    <row r="62" spans="2:7" ht="17" x14ac:dyDescent="0.2">
      <c r="B62" s="24"/>
      <c r="C62" s="23"/>
      <c r="D62" s="23"/>
      <c r="E62" s="7" t="str">
        <v>169.254.7.2/31</v>
      </c>
      <c r="F62" s="2" t="str">
        <v>0.0.0.1</v>
      </c>
      <c r="G62" s="26"/>
    </row>
    <row r="63" spans="2:7" ht="16" customHeight="1" x14ac:dyDescent="0.2">
      <c r="B63" s="24" t="s">
        <v>182</v>
      </c>
      <c r="C63" s="25" t="s">
        <v>1330</v>
      </c>
      <c r="D63" s="23" t="s">
        <v>1305</v>
      </c>
      <c r="E63" s="7" t="str" cm="1">
        <f t="array" ref="E63:E72">_xlfn.ANCHORARRAY($C$8)</f>
        <v>0.0.0.0/0</v>
      </c>
      <c r="F63" s="2" t="str" cm="1">
        <f t="array" ref="F63:F72">ip.network_address(_xlfn.ANCHORARRAY($C$8))</f>
        <v>0.0.0.0/0</v>
      </c>
      <c r="G63" s="26" t="str" cm="1">
        <f t="array" aca="1" ref="G63" ca="1">_xlfn.CHOOSEROWS(_xlfn.FORMULATEXT(_xlfn.ANCHORARRAY(F63)),1)</f>
        <v>=ip.network_address($C$8#)</v>
      </c>
    </row>
    <row r="64" spans="2:7" ht="17" x14ac:dyDescent="0.2">
      <c r="B64" s="24"/>
      <c r="C64" s="23"/>
      <c r="D64" s="23"/>
      <c r="E64" s="7" t="str">
        <v>255.255.255.255/32</v>
      </c>
      <c r="F64" s="2" t="str">
        <v>255.255.255.255/32</v>
      </c>
      <c r="G64" s="26"/>
    </row>
    <row r="65" spans="2:7" ht="17" x14ac:dyDescent="0.2">
      <c r="B65" s="24"/>
      <c r="C65" s="23"/>
      <c r="D65" s="23"/>
      <c r="E65" s="7" t="str">
        <v>10.0.0.4/24</v>
      </c>
      <c r="F65" s="2" t="str">
        <v>10.0.0.0/24</v>
      </c>
      <c r="G65" s="26"/>
    </row>
    <row r="66" spans="2:7" ht="17" x14ac:dyDescent="0.2">
      <c r="B66" s="24"/>
      <c r="C66" s="23"/>
      <c r="D66" s="23"/>
      <c r="E66" s="7" t="str">
        <v>172.20.0.2/22</v>
      </c>
      <c r="F66" s="2" t="str">
        <v>172.20.0.0/22</v>
      </c>
      <c r="G66" s="26"/>
    </row>
    <row r="67" spans="2:7" ht="17" x14ac:dyDescent="0.2">
      <c r="B67" s="24"/>
      <c r="C67" s="23"/>
      <c r="D67" s="23"/>
      <c r="E67" s="7" t="str">
        <v>127.0.0.1/32</v>
      </c>
      <c r="F67" s="2" t="str">
        <v>127.0.0.1/32</v>
      </c>
      <c r="G67" s="26"/>
    </row>
    <row r="68" spans="2:7" ht="17" x14ac:dyDescent="0.2">
      <c r="B68" s="24"/>
      <c r="C68" s="23"/>
      <c r="D68" s="23"/>
      <c r="E68" s="7" t="str">
        <v>204.165.72.6/28</v>
      </c>
      <c r="F68" s="2" t="str">
        <v>204.165.72.0/28</v>
      </c>
      <c r="G68" s="26"/>
    </row>
    <row r="69" spans="2:7" ht="17" x14ac:dyDescent="0.2">
      <c r="B69" s="24"/>
      <c r="C69" s="23"/>
      <c r="D69" s="23"/>
      <c r="E69" s="7" t="str">
        <v>192.168.7.12/25</v>
      </c>
      <c r="F69" s="2" t="str">
        <v>192.168.7.0/25</v>
      </c>
      <c r="G69" s="26"/>
    </row>
    <row r="70" spans="2:7" ht="17" x14ac:dyDescent="0.2">
      <c r="B70" s="24"/>
      <c r="C70" s="23"/>
      <c r="D70" s="23"/>
      <c r="E70" s="7" t="str">
        <v>8.8.8.8/32</v>
      </c>
      <c r="F70" s="2" t="str">
        <v>8.8.8.8/32</v>
      </c>
      <c r="G70" s="26"/>
    </row>
    <row r="71" spans="2:7" ht="17" x14ac:dyDescent="0.2">
      <c r="B71" s="24"/>
      <c r="C71" s="23"/>
      <c r="D71" s="23"/>
      <c r="E71" s="7" t="str">
        <v>10.0.0.0/8</v>
      </c>
      <c r="F71" s="2" t="str">
        <v>10.0.0.0/8</v>
      </c>
      <c r="G71" s="26"/>
    </row>
    <row r="72" spans="2:7" ht="17" x14ac:dyDescent="0.2">
      <c r="B72" s="24"/>
      <c r="C72" s="23"/>
      <c r="D72" s="23"/>
      <c r="E72" s="7" t="str">
        <v>169.254.7.2/31</v>
      </c>
      <c r="F72" s="2" t="str">
        <v>169.254.7.2/31</v>
      </c>
      <c r="G72" s="26"/>
    </row>
    <row r="73" spans="2:7" ht="16" customHeight="1" x14ac:dyDescent="0.2">
      <c r="B73" s="24" t="s">
        <v>185</v>
      </c>
      <c r="C73" s="25" t="s">
        <v>1330</v>
      </c>
      <c r="D73" s="23" t="s">
        <v>1304</v>
      </c>
      <c r="E73" s="7" t="str" cm="1">
        <f t="array" ref="E73:E82">_xlfn.ANCHORARRAY($C$8)</f>
        <v>0.0.0.0/0</v>
      </c>
      <c r="F73" s="2" t="str" cm="1">
        <f t="array" ref="F73:F82">ip.broadcast_address(_xlfn.ANCHORARRAY($C$8),TRUE)</f>
        <v>255.255.255.255</v>
      </c>
      <c r="G73" s="26" t="str" cm="1">
        <f t="array" aca="1" ref="G73" ca="1">_xlfn.CHOOSEROWS(_xlfn.FORMULATEXT(_xlfn.ANCHORARRAY(F73)),1)</f>
        <v>=ip.broadcast_address($C$8#,TRUE)</v>
      </c>
    </row>
    <row r="74" spans="2:7" ht="17" x14ac:dyDescent="0.2">
      <c r="B74" s="24"/>
      <c r="C74" s="23"/>
      <c r="D74" s="23"/>
      <c r="E74" s="7" t="str">
        <v>255.255.255.255/32</v>
      </c>
      <c r="F74" s="2" t="str">
        <v>255.255.255.255</v>
      </c>
      <c r="G74" s="26"/>
    </row>
    <row r="75" spans="2:7" ht="17" x14ac:dyDescent="0.2">
      <c r="B75" s="24"/>
      <c r="C75" s="23"/>
      <c r="D75" s="23"/>
      <c r="E75" s="7" t="str">
        <v>10.0.0.4/24</v>
      </c>
      <c r="F75" s="2" t="str">
        <v>10.0.0.255</v>
      </c>
      <c r="G75" s="26"/>
    </row>
    <row r="76" spans="2:7" ht="17" x14ac:dyDescent="0.2">
      <c r="B76" s="24"/>
      <c r="C76" s="23"/>
      <c r="D76" s="23"/>
      <c r="E76" s="7" t="str">
        <v>172.20.0.2/22</v>
      </c>
      <c r="F76" s="2" t="str">
        <v>172.20.3.255</v>
      </c>
      <c r="G76" s="26"/>
    </row>
    <row r="77" spans="2:7" ht="17" x14ac:dyDescent="0.2">
      <c r="B77" s="24"/>
      <c r="C77" s="23"/>
      <c r="D77" s="23"/>
      <c r="E77" s="7" t="str">
        <v>127.0.0.1/32</v>
      </c>
      <c r="F77" s="2" t="str">
        <v>127.0.0.1</v>
      </c>
      <c r="G77" s="26"/>
    </row>
    <row r="78" spans="2:7" ht="17" x14ac:dyDescent="0.2">
      <c r="B78" s="24"/>
      <c r="C78" s="23"/>
      <c r="D78" s="23"/>
      <c r="E78" s="7" t="str">
        <v>204.165.72.6/28</v>
      </c>
      <c r="F78" s="2" t="str">
        <v>204.165.72.15</v>
      </c>
      <c r="G78" s="26"/>
    </row>
    <row r="79" spans="2:7" ht="17" x14ac:dyDescent="0.2">
      <c r="B79" s="24"/>
      <c r="C79" s="23"/>
      <c r="D79" s="23"/>
      <c r="E79" s="7" t="str">
        <v>192.168.7.12/25</v>
      </c>
      <c r="F79" s="2" t="str">
        <v>192.168.7.127</v>
      </c>
      <c r="G79" s="26"/>
    </row>
    <row r="80" spans="2:7" ht="17" x14ac:dyDescent="0.2">
      <c r="B80" s="24"/>
      <c r="C80" s="23"/>
      <c r="D80" s="23"/>
      <c r="E80" s="7" t="str">
        <v>8.8.8.8/32</v>
      </c>
      <c r="F80" s="2" t="str">
        <v>8.8.8.8</v>
      </c>
      <c r="G80" s="26"/>
    </row>
    <row r="81" spans="2:7" ht="17" x14ac:dyDescent="0.2">
      <c r="B81" s="24"/>
      <c r="C81" s="23"/>
      <c r="D81" s="23"/>
      <c r="E81" s="7" t="str">
        <v>10.0.0.0/8</v>
      </c>
      <c r="F81" s="2" t="str">
        <v>10.255.255.255</v>
      </c>
      <c r="G81" s="26"/>
    </row>
    <row r="82" spans="2:7" ht="17" x14ac:dyDescent="0.2">
      <c r="B82" s="28"/>
      <c r="C82" s="27"/>
      <c r="D82" s="27"/>
      <c r="E82" s="8" t="str">
        <v>169.254.7.2/31</v>
      </c>
      <c r="F82" s="9" t="str">
        <v>169.254.7.3</v>
      </c>
      <c r="G82" s="29"/>
    </row>
  </sheetData>
  <mergeCells count="29">
    <mergeCell ref="B2:G2"/>
    <mergeCell ref="C7:G7"/>
    <mergeCell ref="B43:B52"/>
    <mergeCell ref="C43:C52"/>
    <mergeCell ref="D43:D52"/>
    <mergeCell ref="G43:G52"/>
    <mergeCell ref="B23:B32"/>
    <mergeCell ref="C23:C32"/>
    <mergeCell ref="D23:D32"/>
    <mergeCell ref="G23:G32"/>
    <mergeCell ref="B33:B42"/>
    <mergeCell ref="C33:C42"/>
    <mergeCell ref="D33:D42"/>
    <mergeCell ref="G33:G42"/>
    <mergeCell ref="B3:G3"/>
    <mergeCell ref="B5:G5"/>
    <mergeCell ref="C73:C82"/>
    <mergeCell ref="B73:B82"/>
    <mergeCell ref="D73:D82"/>
    <mergeCell ref="G73:G82"/>
    <mergeCell ref="B63:B72"/>
    <mergeCell ref="C63:C72"/>
    <mergeCell ref="D63:D72"/>
    <mergeCell ref="G63:G72"/>
    <mergeCell ref="C20:G20"/>
    <mergeCell ref="B53:B62"/>
    <mergeCell ref="C53:C62"/>
    <mergeCell ref="D53:D62"/>
    <mergeCell ref="G53:G62"/>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3032B-767C-2D4A-9CB9-B3250E538E2E}">
  <dimension ref="B2:H122"/>
  <sheetViews>
    <sheetView zoomScale="120" zoomScaleNormal="120" workbookViewId="0"/>
  </sheetViews>
  <sheetFormatPr baseColWidth="10" defaultRowHeight="16" x14ac:dyDescent="0.2"/>
  <cols>
    <col min="1" max="1" width="5.83203125" customWidth="1"/>
    <col min="2" max="2" width="20.5" customWidth="1"/>
    <col min="3" max="3" width="38.6640625" customWidth="1"/>
    <col min="4" max="4" width="44" customWidth="1"/>
    <col min="5" max="5" width="22.83203125" customWidth="1"/>
    <col min="6" max="6" width="55.83203125" customWidth="1"/>
    <col min="7" max="7" width="41" customWidth="1"/>
    <col min="8" max="9" width="17.5" bestFit="1" customWidth="1"/>
    <col min="10" max="10" width="23.6640625" customWidth="1"/>
    <col min="11" max="11" width="13.6640625" bestFit="1" customWidth="1"/>
    <col min="12" max="12" width="15.83203125" bestFit="1" customWidth="1"/>
    <col min="13" max="13" width="15.6640625" bestFit="1" customWidth="1"/>
    <col min="14" max="14" width="19.6640625" bestFit="1" customWidth="1"/>
    <col min="15" max="15" width="22.83203125" customWidth="1"/>
    <col min="16" max="16" width="19.1640625" bestFit="1" customWidth="1"/>
    <col min="17" max="17" width="19.83203125" bestFit="1" customWidth="1"/>
  </cols>
  <sheetData>
    <row r="2" spans="2:8" ht="32" x14ac:dyDescent="0.4">
      <c r="B2" s="20" t="s">
        <v>254</v>
      </c>
      <c r="C2" s="20"/>
      <c r="D2" s="20"/>
      <c r="E2" s="20"/>
      <c r="F2" s="20"/>
      <c r="G2" s="20"/>
      <c r="H2" s="10"/>
    </row>
    <row r="3" spans="2:8" x14ac:dyDescent="0.2">
      <c r="B3" s="21" t="s">
        <v>175</v>
      </c>
      <c r="C3" s="21"/>
      <c r="D3" s="21"/>
      <c r="E3" s="21"/>
      <c r="F3" s="21"/>
      <c r="G3" s="21"/>
    </row>
    <row r="5" spans="2:8" x14ac:dyDescent="0.2">
      <c r="B5" s="21" t="s">
        <v>197</v>
      </c>
      <c r="C5" s="21"/>
      <c r="D5" s="21"/>
      <c r="E5" s="21"/>
      <c r="F5" s="21"/>
      <c r="G5" s="21"/>
    </row>
    <row r="7" spans="2:8" x14ac:dyDescent="0.2">
      <c r="B7" s="11" t="s">
        <v>19</v>
      </c>
      <c r="C7" s="21" t="s">
        <v>190</v>
      </c>
      <c r="D7" s="21"/>
      <c r="E7" s="21"/>
      <c r="F7" s="21"/>
      <c r="G7" s="21"/>
    </row>
    <row r="8" spans="2:8" x14ac:dyDescent="0.2">
      <c r="C8" t="str" cm="1">
        <f t="array" ref="C8:C17">{"0.0.0.0/0";"255.255.255.255/32";"10.0.0.4/24";"172.20.0.2/22";"127.0.0.1/32";"204.165.72.6/28";"192.168.7.12/25";"8.8.8.8/32";"10.0.0.0/8";"169.254.7.2/31"}</f>
        <v>0.0.0.0/0</v>
      </c>
    </row>
    <row r="9" spans="2:8" x14ac:dyDescent="0.2">
      <c r="C9" t="str">
        <v>255.255.255.255/32</v>
      </c>
    </row>
    <row r="10" spans="2:8" x14ac:dyDescent="0.2">
      <c r="C10" t="str">
        <v>10.0.0.4/24</v>
      </c>
    </row>
    <row r="11" spans="2:8" x14ac:dyDescent="0.2">
      <c r="C11" t="str">
        <v>172.20.0.2/22</v>
      </c>
    </row>
    <row r="12" spans="2:8" x14ac:dyDescent="0.2">
      <c r="C12" t="str">
        <v>127.0.0.1/32</v>
      </c>
    </row>
    <row r="13" spans="2:8" x14ac:dyDescent="0.2">
      <c r="C13" t="str">
        <v>204.165.72.6/28</v>
      </c>
    </row>
    <row r="14" spans="2:8" x14ac:dyDescent="0.2">
      <c r="C14" t="str">
        <v>192.168.7.12/25</v>
      </c>
    </row>
    <row r="15" spans="2:8" x14ac:dyDescent="0.2">
      <c r="C15" t="str">
        <v>8.8.8.8/32</v>
      </c>
    </row>
    <row r="16" spans="2:8" x14ac:dyDescent="0.2">
      <c r="C16" t="str">
        <v>10.0.0.0/8</v>
      </c>
    </row>
    <row r="17" spans="2:7" x14ac:dyDescent="0.2">
      <c r="C17" t="str">
        <v>169.254.7.2/31</v>
      </c>
    </row>
    <row r="20" spans="2:7" ht="52" customHeight="1" x14ac:dyDescent="0.2">
      <c r="B20" s="12" t="s">
        <v>183</v>
      </c>
      <c r="C20" s="23" t="s">
        <v>191</v>
      </c>
      <c r="D20" s="18"/>
      <c r="E20" s="18"/>
      <c r="F20" s="18"/>
      <c r="G20" s="18"/>
    </row>
    <row r="22" spans="2:7" x14ac:dyDescent="0.2">
      <c r="B22" s="4" t="s">
        <v>173</v>
      </c>
      <c r="C22" s="4" t="s">
        <v>177</v>
      </c>
      <c r="D22" s="4" t="s">
        <v>174</v>
      </c>
      <c r="E22" s="4" t="s">
        <v>210</v>
      </c>
      <c r="F22" s="4" t="s">
        <v>218</v>
      </c>
      <c r="G22" s="4" t="s">
        <v>178</v>
      </c>
    </row>
    <row r="23" spans="2:7" ht="17" x14ac:dyDescent="0.2">
      <c r="B23" s="30" t="s">
        <v>188</v>
      </c>
      <c r="C23" s="37" t="s">
        <v>1310</v>
      </c>
      <c r="D23" s="32" t="s">
        <v>189</v>
      </c>
      <c r="E23" s="5" t="str" cm="1">
        <f t="array" ref="E23:E32">_xlfn.ANCHORARRAY($C$8)</f>
        <v>0.0.0.0/0</v>
      </c>
      <c r="F23" s="6" cm="1">
        <f t="array" ref="F23:F32">ip.num_addresses(_xlfn.ANCHORARRAY($C$8))</f>
        <v>4294967296</v>
      </c>
      <c r="G23" s="33" t="str" cm="1">
        <f t="array" aca="1" ref="G23" ca="1">_xlfn.CHOOSEROWS(_xlfn.FORMULATEXT(_xlfn.ANCHORARRAY(F23)),1)</f>
        <v>=ip.num_addresses($C$8#)</v>
      </c>
    </row>
    <row r="24" spans="2:7" ht="17" x14ac:dyDescent="0.2">
      <c r="B24" s="24"/>
      <c r="C24" s="35"/>
      <c r="D24" s="23"/>
      <c r="E24" s="7" t="str">
        <v>255.255.255.255/32</v>
      </c>
      <c r="F24" s="2">
        <v>1</v>
      </c>
      <c r="G24" s="26"/>
    </row>
    <row r="25" spans="2:7" ht="17" x14ac:dyDescent="0.2">
      <c r="B25" s="24"/>
      <c r="C25" s="35"/>
      <c r="D25" s="23"/>
      <c r="E25" s="7" t="str">
        <v>10.0.0.4/24</v>
      </c>
      <c r="F25" s="2">
        <v>256</v>
      </c>
      <c r="G25" s="26"/>
    </row>
    <row r="26" spans="2:7" ht="17" x14ac:dyDescent="0.2">
      <c r="B26" s="24"/>
      <c r="C26" s="35"/>
      <c r="D26" s="23"/>
      <c r="E26" s="7" t="str">
        <v>172.20.0.2/22</v>
      </c>
      <c r="F26" s="2">
        <v>1024</v>
      </c>
      <c r="G26" s="26"/>
    </row>
    <row r="27" spans="2:7" ht="17" x14ac:dyDescent="0.2">
      <c r="B27" s="24"/>
      <c r="C27" s="35"/>
      <c r="D27" s="23"/>
      <c r="E27" s="7" t="str">
        <v>127.0.0.1/32</v>
      </c>
      <c r="F27" s="2">
        <v>1</v>
      </c>
      <c r="G27" s="26"/>
    </row>
    <row r="28" spans="2:7" ht="17" x14ac:dyDescent="0.2">
      <c r="B28" s="24"/>
      <c r="C28" s="35"/>
      <c r="D28" s="23"/>
      <c r="E28" s="7" t="str">
        <v>204.165.72.6/28</v>
      </c>
      <c r="F28" s="2">
        <v>16</v>
      </c>
      <c r="G28" s="26"/>
    </row>
    <row r="29" spans="2:7" ht="17" x14ac:dyDescent="0.2">
      <c r="B29" s="24"/>
      <c r="C29" s="35"/>
      <c r="D29" s="23"/>
      <c r="E29" s="7" t="str">
        <v>192.168.7.12/25</v>
      </c>
      <c r="F29" s="2">
        <v>128</v>
      </c>
      <c r="G29" s="26"/>
    </row>
    <row r="30" spans="2:7" ht="17" x14ac:dyDescent="0.2">
      <c r="B30" s="24"/>
      <c r="C30" s="35"/>
      <c r="D30" s="23"/>
      <c r="E30" s="7" t="str">
        <v>8.8.8.8/32</v>
      </c>
      <c r="F30" s="2">
        <v>1</v>
      </c>
      <c r="G30" s="26"/>
    </row>
    <row r="31" spans="2:7" ht="17" x14ac:dyDescent="0.2">
      <c r="B31" s="24"/>
      <c r="C31" s="35"/>
      <c r="D31" s="23"/>
      <c r="E31" s="7" t="str">
        <v>10.0.0.0/8</v>
      </c>
      <c r="F31" s="2">
        <v>16777216</v>
      </c>
      <c r="G31" s="26"/>
    </row>
    <row r="32" spans="2:7" ht="17" x14ac:dyDescent="0.2">
      <c r="B32" s="24"/>
      <c r="C32" s="35"/>
      <c r="D32" s="23"/>
      <c r="E32" s="7" t="str">
        <v>169.254.7.2/31</v>
      </c>
      <c r="F32" s="2">
        <v>2</v>
      </c>
      <c r="G32" s="26"/>
    </row>
    <row r="33" spans="2:7" ht="17" x14ac:dyDescent="0.2">
      <c r="B33" s="24" t="s">
        <v>1311</v>
      </c>
      <c r="C33" s="34" t="s">
        <v>1310</v>
      </c>
      <c r="D33" s="23" t="s">
        <v>1314</v>
      </c>
      <c r="E33" s="7" t="str" cm="1">
        <f t="array" ref="E33:E42">_xlfn.ANCHORARRAY($C$8)</f>
        <v>0.0.0.0/0</v>
      </c>
      <c r="F33" s="2" t="b" cm="1">
        <f t="array" ref="F33:F42">ip.is_global(_xlfn.ANCHORARRAY($C$8))</f>
        <v>1</v>
      </c>
      <c r="G33" s="26" t="str" cm="1">
        <f t="array" aca="1" ref="G33" ca="1">_xlfn.CHOOSEROWS(_xlfn.FORMULATEXT(_xlfn.ANCHORARRAY(F33)),1)</f>
        <v>=ip.is_global($C$8#)</v>
      </c>
    </row>
    <row r="34" spans="2:7" ht="17" x14ac:dyDescent="0.2">
      <c r="B34" s="24"/>
      <c r="C34" s="35"/>
      <c r="D34" s="23"/>
      <c r="E34" s="7" t="str">
        <v>255.255.255.255/32</v>
      </c>
      <c r="F34" s="2" t="b">
        <v>0</v>
      </c>
      <c r="G34" s="26"/>
    </row>
    <row r="35" spans="2:7" ht="17" x14ac:dyDescent="0.2">
      <c r="B35" s="24"/>
      <c r="C35" s="35"/>
      <c r="D35" s="23"/>
      <c r="E35" s="7" t="str">
        <v>10.0.0.4/24</v>
      </c>
      <c r="F35" s="2" t="b">
        <v>0</v>
      </c>
      <c r="G35" s="26"/>
    </row>
    <row r="36" spans="2:7" ht="17" x14ac:dyDescent="0.2">
      <c r="B36" s="24"/>
      <c r="C36" s="35"/>
      <c r="D36" s="23"/>
      <c r="E36" s="7" t="str">
        <v>172.20.0.2/22</v>
      </c>
      <c r="F36" s="2" t="b">
        <v>0</v>
      </c>
      <c r="G36" s="26"/>
    </row>
    <row r="37" spans="2:7" ht="17" x14ac:dyDescent="0.2">
      <c r="B37" s="24"/>
      <c r="C37" s="35"/>
      <c r="D37" s="23"/>
      <c r="E37" s="7" t="str">
        <v>127.0.0.1/32</v>
      </c>
      <c r="F37" s="2" t="b">
        <v>0</v>
      </c>
      <c r="G37" s="26"/>
    </row>
    <row r="38" spans="2:7" ht="17" x14ac:dyDescent="0.2">
      <c r="B38" s="24"/>
      <c r="C38" s="35"/>
      <c r="D38" s="23"/>
      <c r="E38" s="7" t="str">
        <v>204.165.72.6/28</v>
      </c>
      <c r="F38" s="2" t="b">
        <v>1</v>
      </c>
      <c r="G38" s="26"/>
    </row>
    <row r="39" spans="2:7" ht="17" x14ac:dyDescent="0.2">
      <c r="B39" s="24"/>
      <c r="C39" s="35"/>
      <c r="D39" s="23"/>
      <c r="E39" s="7" t="str">
        <v>192.168.7.12/25</v>
      </c>
      <c r="F39" s="2" t="b">
        <v>0</v>
      </c>
      <c r="G39" s="26"/>
    </row>
    <row r="40" spans="2:7" ht="17" x14ac:dyDescent="0.2">
      <c r="B40" s="24"/>
      <c r="C40" s="35"/>
      <c r="D40" s="23"/>
      <c r="E40" s="7" t="str">
        <v>8.8.8.8/32</v>
      </c>
      <c r="F40" s="2" t="b">
        <v>1</v>
      </c>
      <c r="G40" s="26"/>
    </row>
    <row r="41" spans="2:7" ht="17" x14ac:dyDescent="0.2">
      <c r="B41" s="24"/>
      <c r="C41" s="35"/>
      <c r="D41" s="23"/>
      <c r="E41" s="7" t="str">
        <v>10.0.0.0/8</v>
      </c>
      <c r="F41" s="2" t="b">
        <v>0</v>
      </c>
      <c r="G41" s="26"/>
    </row>
    <row r="42" spans="2:7" ht="17" x14ac:dyDescent="0.2">
      <c r="B42" s="24"/>
      <c r="C42" s="35"/>
      <c r="D42" s="23"/>
      <c r="E42" s="7" t="str">
        <v>169.254.7.2/31</v>
      </c>
      <c r="F42" s="2" t="b">
        <v>0</v>
      </c>
      <c r="G42" s="26"/>
    </row>
    <row r="43" spans="2:7" ht="17" customHeight="1" x14ac:dyDescent="0.2">
      <c r="B43" s="24" t="s">
        <v>253</v>
      </c>
      <c r="C43" s="34" t="s">
        <v>1310</v>
      </c>
      <c r="D43" s="23" t="s">
        <v>1313</v>
      </c>
      <c r="E43" s="7" t="str" cm="1">
        <f t="array" ref="E43:E52">_xlfn.ANCHORARRAY($C$8)</f>
        <v>0.0.0.0/0</v>
      </c>
      <c r="F43" s="2" t="b" cm="1">
        <f t="array" ref="F43:F52">ip.is_private(_xlfn.ANCHORARRAY($C$8))</f>
        <v>0</v>
      </c>
      <c r="G43" s="26" t="str" cm="1">
        <f t="array" aca="1" ref="G43" ca="1">_xlfn.CHOOSEROWS(_xlfn.FORMULATEXT(_xlfn.ANCHORARRAY(F43)),1)</f>
        <v>=ip.is_private($C$8#)</v>
      </c>
    </row>
    <row r="44" spans="2:7" ht="16" customHeight="1" x14ac:dyDescent="0.2">
      <c r="B44" s="24"/>
      <c r="C44" s="35"/>
      <c r="D44" s="23"/>
      <c r="E44" s="7" t="str">
        <v>255.255.255.255/32</v>
      </c>
      <c r="F44" s="2" t="b">
        <v>1</v>
      </c>
      <c r="G44" s="26"/>
    </row>
    <row r="45" spans="2:7" ht="16" customHeight="1" x14ac:dyDescent="0.2">
      <c r="B45" s="24"/>
      <c r="C45" s="35"/>
      <c r="D45" s="23"/>
      <c r="E45" s="7" t="str">
        <v>10.0.0.4/24</v>
      </c>
      <c r="F45" s="2" t="b">
        <v>1</v>
      </c>
      <c r="G45" s="26"/>
    </row>
    <row r="46" spans="2:7" ht="16" customHeight="1" x14ac:dyDescent="0.2">
      <c r="B46" s="24"/>
      <c r="C46" s="35"/>
      <c r="D46" s="23"/>
      <c r="E46" s="7" t="str">
        <v>172.20.0.2/22</v>
      </c>
      <c r="F46" s="2" t="b">
        <v>1</v>
      </c>
      <c r="G46" s="26"/>
    </row>
    <row r="47" spans="2:7" ht="16" customHeight="1" x14ac:dyDescent="0.2">
      <c r="B47" s="24"/>
      <c r="C47" s="35"/>
      <c r="D47" s="23"/>
      <c r="E47" s="7" t="str">
        <v>127.0.0.1/32</v>
      </c>
      <c r="F47" s="2" t="b">
        <v>1</v>
      </c>
      <c r="G47" s="26"/>
    </row>
    <row r="48" spans="2:7" ht="16" customHeight="1" x14ac:dyDescent="0.2">
      <c r="B48" s="24"/>
      <c r="C48" s="35"/>
      <c r="D48" s="23"/>
      <c r="E48" s="7" t="str">
        <v>204.165.72.6/28</v>
      </c>
      <c r="F48" s="2" t="b">
        <v>0</v>
      </c>
      <c r="G48" s="26"/>
    </row>
    <row r="49" spans="2:7" ht="16" customHeight="1" x14ac:dyDescent="0.2">
      <c r="B49" s="24"/>
      <c r="C49" s="35"/>
      <c r="D49" s="23"/>
      <c r="E49" s="7" t="str">
        <v>192.168.7.12/25</v>
      </c>
      <c r="F49" s="2" t="b">
        <v>1</v>
      </c>
      <c r="G49" s="26"/>
    </row>
    <row r="50" spans="2:7" ht="16" customHeight="1" x14ac:dyDescent="0.2">
      <c r="B50" s="24"/>
      <c r="C50" s="35"/>
      <c r="D50" s="23"/>
      <c r="E50" s="7" t="str">
        <v>8.8.8.8/32</v>
      </c>
      <c r="F50" s="2" t="b">
        <v>0</v>
      </c>
      <c r="G50" s="26"/>
    </row>
    <row r="51" spans="2:7" ht="16" customHeight="1" x14ac:dyDescent="0.2">
      <c r="B51" s="24"/>
      <c r="C51" s="35"/>
      <c r="D51" s="23"/>
      <c r="E51" s="7" t="str">
        <v>10.0.0.0/8</v>
      </c>
      <c r="F51" s="2" t="b">
        <v>1</v>
      </c>
      <c r="G51" s="26"/>
    </row>
    <row r="52" spans="2:7" ht="16" customHeight="1" x14ac:dyDescent="0.2">
      <c r="B52" s="24"/>
      <c r="C52" s="35"/>
      <c r="D52" s="23"/>
      <c r="E52" s="7" t="str">
        <v>169.254.7.2/31</v>
      </c>
      <c r="F52" s="2" t="b">
        <v>1</v>
      </c>
      <c r="G52" s="26"/>
    </row>
    <row r="53" spans="2:7" ht="17" customHeight="1" x14ac:dyDescent="0.2">
      <c r="B53" s="24" t="s">
        <v>209</v>
      </c>
      <c r="C53" s="34" t="s">
        <v>1310</v>
      </c>
      <c r="D53" s="23" t="s">
        <v>1312</v>
      </c>
      <c r="E53" s="7" t="str" cm="1">
        <f t="array" ref="E53:E62">_xlfn.ANCHORARRAY($C$8)</f>
        <v>0.0.0.0/0</v>
      </c>
      <c r="F53" s="2" t="b" cm="1">
        <f t="array" ref="F53:F62">ip.is_rfc1918(_xlfn.ANCHORARRAY($C$8))</f>
        <v>0</v>
      </c>
      <c r="G53" s="26" t="str" cm="1">
        <f t="array" aca="1" ref="G53" ca="1">_xlfn.CHOOSEROWS(_xlfn.FORMULATEXT(_xlfn.ANCHORARRAY(F53)),1)</f>
        <v>=ip.is_rfc1918($C$8#)</v>
      </c>
    </row>
    <row r="54" spans="2:7" ht="17" x14ac:dyDescent="0.2">
      <c r="B54" s="24"/>
      <c r="C54" s="35"/>
      <c r="D54" s="23"/>
      <c r="E54" s="7" t="str">
        <v>255.255.255.255/32</v>
      </c>
      <c r="F54" s="2" t="b">
        <v>0</v>
      </c>
      <c r="G54" s="26"/>
    </row>
    <row r="55" spans="2:7" ht="17" x14ac:dyDescent="0.2">
      <c r="B55" s="24"/>
      <c r="C55" s="35"/>
      <c r="D55" s="23"/>
      <c r="E55" s="7" t="str">
        <v>10.0.0.4/24</v>
      </c>
      <c r="F55" s="2" t="b">
        <v>1</v>
      </c>
      <c r="G55" s="26"/>
    </row>
    <row r="56" spans="2:7" ht="17" x14ac:dyDescent="0.2">
      <c r="B56" s="24"/>
      <c r="C56" s="35"/>
      <c r="D56" s="23"/>
      <c r="E56" s="7" t="str">
        <v>172.20.0.2/22</v>
      </c>
      <c r="F56" s="2" t="b">
        <v>1</v>
      </c>
      <c r="G56" s="26"/>
    </row>
    <row r="57" spans="2:7" ht="17" x14ac:dyDescent="0.2">
      <c r="B57" s="24"/>
      <c r="C57" s="35"/>
      <c r="D57" s="23"/>
      <c r="E57" s="7" t="str">
        <v>127.0.0.1/32</v>
      </c>
      <c r="F57" s="2" t="b">
        <v>0</v>
      </c>
      <c r="G57" s="26"/>
    </row>
    <row r="58" spans="2:7" ht="17" x14ac:dyDescent="0.2">
      <c r="B58" s="24"/>
      <c r="C58" s="35"/>
      <c r="D58" s="23"/>
      <c r="E58" s="7" t="str">
        <v>204.165.72.6/28</v>
      </c>
      <c r="F58" s="2" t="b">
        <v>0</v>
      </c>
      <c r="G58" s="26"/>
    </row>
    <row r="59" spans="2:7" ht="17" x14ac:dyDescent="0.2">
      <c r="B59" s="24"/>
      <c r="C59" s="35"/>
      <c r="D59" s="23"/>
      <c r="E59" s="7" t="str">
        <v>192.168.7.12/25</v>
      </c>
      <c r="F59" s="2" t="b">
        <v>1</v>
      </c>
      <c r="G59" s="26"/>
    </row>
    <row r="60" spans="2:7" ht="17" x14ac:dyDescent="0.2">
      <c r="B60" s="24"/>
      <c r="C60" s="35"/>
      <c r="D60" s="23"/>
      <c r="E60" s="7" t="str">
        <v>8.8.8.8/32</v>
      </c>
      <c r="F60" s="2" t="b">
        <v>0</v>
      </c>
      <c r="G60" s="26"/>
    </row>
    <row r="61" spans="2:7" ht="17" x14ac:dyDescent="0.2">
      <c r="B61" s="24"/>
      <c r="C61" s="35"/>
      <c r="D61" s="23"/>
      <c r="E61" s="7" t="str">
        <v>10.0.0.0/8</v>
      </c>
      <c r="F61" s="2" t="b">
        <v>1</v>
      </c>
      <c r="G61" s="26"/>
    </row>
    <row r="62" spans="2:7" ht="17" x14ac:dyDescent="0.2">
      <c r="B62" s="24"/>
      <c r="C62" s="35"/>
      <c r="D62" s="23"/>
      <c r="E62" s="7" t="str">
        <v>169.254.7.2/31</v>
      </c>
      <c r="F62" s="2" t="b">
        <v>0</v>
      </c>
      <c r="G62" s="26"/>
    </row>
    <row r="63" spans="2:7" ht="17" x14ac:dyDescent="0.2">
      <c r="B63" s="24" t="s">
        <v>1315</v>
      </c>
      <c r="C63" s="34" t="s">
        <v>1310</v>
      </c>
      <c r="D63" s="23" t="s">
        <v>1316</v>
      </c>
      <c r="E63" s="7" t="str" cm="1">
        <f t="array" ref="E63:E72">_xlfn.ANCHORARRAY($C$8)</f>
        <v>0.0.0.0/0</v>
      </c>
      <c r="F63" s="2" t="b" cm="1">
        <f t="array" ref="F63:F72">ip.is_unspecified(_xlfn.ANCHORARRAY($C$8))</f>
        <v>0</v>
      </c>
      <c r="G63" s="26" t="str" cm="1">
        <f t="array" aca="1" ref="G63" ca="1">_xlfn.CHOOSEROWS(_xlfn.FORMULATEXT(_xlfn.ANCHORARRAY(F63)),1)</f>
        <v>=ip.is_unspecified($C$8#)</v>
      </c>
    </row>
    <row r="64" spans="2:7" ht="17" x14ac:dyDescent="0.2">
      <c r="B64" s="24"/>
      <c r="C64" s="35"/>
      <c r="D64" s="23"/>
      <c r="E64" s="7" t="str">
        <v>255.255.255.255/32</v>
      </c>
      <c r="F64" s="2" t="b">
        <v>0</v>
      </c>
      <c r="G64" s="26"/>
    </row>
    <row r="65" spans="2:7" ht="17" x14ac:dyDescent="0.2">
      <c r="B65" s="24"/>
      <c r="C65" s="35"/>
      <c r="D65" s="23"/>
      <c r="E65" s="7" t="str">
        <v>10.0.0.4/24</v>
      </c>
      <c r="F65" s="2" t="b">
        <v>0</v>
      </c>
      <c r="G65" s="26"/>
    </row>
    <row r="66" spans="2:7" ht="17" x14ac:dyDescent="0.2">
      <c r="B66" s="24"/>
      <c r="C66" s="35"/>
      <c r="D66" s="23"/>
      <c r="E66" s="7" t="str">
        <v>172.20.0.2/22</v>
      </c>
      <c r="F66" s="2" t="b">
        <v>0</v>
      </c>
      <c r="G66" s="26"/>
    </row>
    <row r="67" spans="2:7" ht="17" x14ac:dyDescent="0.2">
      <c r="B67" s="24"/>
      <c r="C67" s="35"/>
      <c r="D67" s="23"/>
      <c r="E67" s="7" t="str">
        <v>127.0.0.1/32</v>
      </c>
      <c r="F67" s="2" t="b">
        <v>0</v>
      </c>
      <c r="G67" s="26"/>
    </row>
    <row r="68" spans="2:7" ht="17" x14ac:dyDescent="0.2">
      <c r="B68" s="24"/>
      <c r="C68" s="35"/>
      <c r="D68" s="23"/>
      <c r="E68" s="7" t="str">
        <v>204.165.72.6/28</v>
      </c>
      <c r="F68" s="2" t="b">
        <v>0</v>
      </c>
      <c r="G68" s="26"/>
    </row>
    <row r="69" spans="2:7" ht="17" x14ac:dyDescent="0.2">
      <c r="B69" s="24"/>
      <c r="C69" s="35"/>
      <c r="D69" s="23"/>
      <c r="E69" s="7" t="str">
        <v>192.168.7.12/25</v>
      </c>
      <c r="F69" s="2" t="b">
        <v>0</v>
      </c>
      <c r="G69" s="26"/>
    </row>
    <row r="70" spans="2:7" ht="17" x14ac:dyDescent="0.2">
      <c r="B70" s="24"/>
      <c r="C70" s="35"/>
      <c r="D70" s="23"/>
      <c r="E70" s="7" t="str">
        <v>8.8.8.8/32</v>
      </c>
      <c r="F70" s="2" t="b">
        <v>0</v>
      </c>
      <c r="G70" s="26"/>
    </row>
    <row r="71" spans="2:7" ht="17" x14ac:dyDescent="0.2">
      <c r="B71" s="24"/>
      <c r="C71" s="35"/>
      <c r="D71" s="23"/>
      <c r="E71" s="7" t="str">
        <v>10.0.0.0/8</v>
      </c>
      <c r="F71" s="2" t="b">
        <v>0</v>
      </c>
      <c r="G71" s="26"/>
    </row>
    <row r="72" spans="2:7" ht="17" x14ac:dyDescent="0.2">
      <c r="B72" s="24"/>
      <c r="C72" s="35"/>
      <c r="D72" s="23"/>
      <c r="E72" s="7" t="str">
        <v>169.254.7.2/31</v>
      </c>
      <c r="F72" s="2" t="b">
        <v>0</v>
      </c>
      <c r="G72" s="26"/>
    </row>
    <row r="73" spans="2:7" ht="17" x14ac:dyDescent="0.2">
      <c r="B73" s="24" t="s">
        <v>1317</v>
      </c>
      <c r="C73" s="34" t="s">
        <v>1310</v>
      </c>
      <c r="D73" s="23" t="s">
        <v>1318</v>
      </c>
      <c r="E73" s="7" t="str" cm="1">
        <f t="array" ref="E73:E82">_xlfn.ANCHORARRAY($C$8)</f>
        <v>0.0.0.0/0</v>
      </c>
      <c r="F73" s="2" t="b" cm="1">
        <f t="array" ref="F73:F82">ip.is_reserved(_xlfn.ANCHORARRAY($C$8))</f>
        <v>0</v>
      </c>
      <c r="G73" s="26" t="str" cm="1">
        <f t="array" aca="1" ref="G73" ca="1">_xlfn.CHOOSEROWS(_xlfn.FORMULATEXT(_xlfn.ANCHORARRAY(F73)),1)</f>
        <v>=ip.is_reserved($C$8#)</v>
      </c>
    </row>
    <row r="74" spans="2:7" ht="17" x14ac:dyDescent="0.2">
      <c r="B74" s="24"/>
      <c r="C74" s="35"/>
      <c r="D74" s="23"/>
      <c r="E74" s="7" t="str">
        <v>255.255.255.255/32</v>
      </c>
      <c r="F74" s="2" t="b">
        <v>1</v>
      </c>
      <c r="G74" s="26"/>
    </row>
    <row r="75" spans="2:7" ht="17" x14ac:dyDescent="0.2">
      <c r="B75" s="24"/>
      <c r="C75" s="35"/>
      <c r="D75" s="23"/>
      <c r="E75" s="7" t="str">
        <v>10.0.0.4/24</v>
      </c>
      <c r="F75" s="2" t="b">
        <v>0</v>
      </c>
      <c r="G75" s="26"/>
    </row>
    <row r="76" spans="2:7" ht="17" x14ac:dyDescent="0.2">
      <c r="B76" s="24"/>
      <c r="C76" s="35"/>
      <c r="D76" s="23"/>
      <c r="E76" s="7" t="str">
        <v>172.20.0.2/22</v>
      </c>
      <c r="F76" s="2" t="b">
        <v>0</v>
      </c>
      <c r="G76" s="26"/>
    </row>
    <row r="77" spans="2:7" ht="17" x14ac:dyDescent="0.2">
      <c r="B77" s="24"/>
      <c r="C77" s="35"/>
      <c r="D77" s="23"/>
      <c r="E77" s="7" t="str">
        <v>127.0.0.1/32</v>
      </c>
      <c r="F77" s="2" t="b">
        <v>0</v>
      </c>
      <c r="G77" s="26"/>
    </row>
    <row r="78" spans="2:7" ht="17" x14ac:dyDescent="0.2">
      <c r="B78" s="24"/>
      <c r="C78" s="35"/>
      <c r="D78" s="23"/>
      <c r="E78" s="7" t="str">
        <v>204.165.72.6/28</v>
      </c>
      <c r="F78" s="2" t="b">
        <v>0</v>
      </c>
      <c r="G78" s="26"/>
    </row>
    <row r="79" spans="2:7" ht="17" x14ac:dyDescent="0.2">
      <c r="B79" s="24"/>
      <c r="C79" s="35"/>
      <c r="D79" s="23"/>
      <c r="E79" s="7" t="str">
        <v>192.168.7.12/25</v>
      </c>
      <c r="F79" s="2" t="b">
        <v>0</v>
      </c>
      <c r="G79" s="26"/>
    </row>
    <row r="80" spans="2:7" ht="17" x14ac:dyDescent="0.2">
      <c r="B80" s="24"/>
      <c r="C80" s="35"/>
      <c r="D80" s="23"/>
      <c r="E80" s="7" t="str">
        <v>8.8.8.8/32</v>
      </c>
      <c r="F80" s="2" t="b">
        <v>0</v>
      </c>
      <c r="G80" s="26"/>
    </row>
    <row r="81" spans="2:7" ht="17" x14ac:dyDescent="0.2">
      <c r="B81" s="24"/>
      <c r="C81" s="35"/>
      <c r="D81" s="23"/>
      <c r="E81" s="7" t="str">
        <v>10.0.0.0/8</v>
      </c>
      <c r="F81" s="2" t="b">
        <v>0</v>
      </c>
      <c r="G81" s="26"/>
    </row>
    <row r="82" spans="2:7" ht="17" x14ac:dyDescent="0.2">
      <c r="B82" s="24"/>
      <c r="C82" s="35"/>
      <c r="D82" s="23"/>
      <c r="E82" s="7" t="str">
        <v>169.254.7.2/31</v>
      </c>
      <c r="F82" s="2" t="b">
        <v>0</v>
      </c>
      <c r="G82" s="26"/>
    </row>
    <row r="83" spans="2:7" ht="17" x14ac:dyDescent="0.2">
      <c r="B83" s="24" t="s">
        <v>1319</v>
      </c>
      <c r="C83" s="34" t="s">
        <v>1310</v>
      </c>
      <c r="D83" s="23" t="s">
        <v>1320</v>
      </c>
      <c r="E83" s="7" t="str" cm="1">
        <f t="array" ref="E83:E92">_xlfn.ANCHORARRAY($C$8)</f>
        <v>0.0.0.0/0</v>
      </c>
      <c r="F83" s="2" t="b" cm="1">
        <f t="array" ref="F83:F92">ip.is_multicast(_xlfn.ANCHORARRAY($C$8))</f>
        <v>0</v>
      </c>
      <c r="G83" s="26" t="str" cm="1">
        <f t="array" aca="1" ref="G83" ca="1">_xlfn.CHOOSEROWS(_xlfn.FORMULATEXT(_xlfn.ANCHORARRAY(F83)),1)</f>
        <v>=ip.is_multicast($C$8#)</v>
      </c>
    </row>
    <row r="84" spans="2:7" ht="17" x14ac:dyDescent="0.2">
      <c r="B84" s="24"/>
      <c r="C84" s="35"/>
      <c r="D84" s="23"/>
      <c r="E84" s="7" t="str">
        <v>255.255.255.255/32</v>
      </c>
      <c r="F84" s="2" t="b">
        <v>0</v>
      </c>
      <c r="G84" s="26"/>
    </row>
    <row r="85" spans="2:7" ht="17" x14ac:dyDescent="0.2">
      <c r="B85" s="24"/>
      <c r="C85" s="35"/>
      <c r="D85" s="23"/>
      <c r="E85" s="7" t="str">
        <v>10.0.0.4/24</v>
      </c>
      <c r="F85" s="2" t="b">
        <v>0</v>
      </c>
      <c r="G85" s="26"/>
    </row>
    <row r="86" spans="2:7" ht="17" x14ac:dyDescent="0.2">
      <c r="B86" s="24"/>
      <c r="C86" s="35"/>
      <c r="D86" s="23"/>
      <c r="E86" s="7" t="str">
        <v>172.20.0.2/22</v>
      </c>
      <c r="F86" s="2" t="b">
        <v>0</v>
      </c>
      <c r="G86" s="26"/>
    </row>
    <row r="87" spans="2:7" ht="17" x14ac:dyDescent="0.2">
      <c r="B87" s="24"/>
      <c r="C87" s="35"/>
      <c r="D87" s="23"/>
      <c r="E87" s="7" t="str">
        <v>127.0.0.1/32</v>
      </c>
      <c r="F87" s="2" t="b">
        <v>0</v>
      </c>
      <c r="G87" s="26"/>
    </row>
    <row r="88" spans="2:7" ht="17" x14ac:dyDescent="0.2">
      <c r="B88" s="24"/>
      <c r="C88" s="35"/>
      <c r="D88" s="23"/>
      <c r="E88" s="7" t="str">
        <v>204.165.72.6/28</v>
      </c>
      <c r="F88" s="2" t="b">
        <v>0</v>
      </c>
      <c r="G88" s="26"/>
    </row>
    <row r="89" spans="2:7" ht="17" x14ac:dyDescent="0.2">
      <c r="B89" s="24"/>
      <c r="C89" s="35"/>
      <c r="D89" s="23"/>
      <c r="E89" s="7" t="str">
        <v>192.168.7.12/25</v>
      </c>
      <c r="F89" s="2" t="b">
        <v>0</v>
      </c>
      <c r="G89" s="26"/>
    </row>
    <row r="90" spans="2:7" ht="17" x14ac:dyDescent="0.2">
      <c r="B90" s="24"/>
      <c r="C90" s="35"/>
      <c r="D90" s="23"/>
      <c r="E90" s="7" t="str">
        <v>8.8.8.8/32</v>
      </c>
      <c r="F90" s="2" t="b">
        <v>0</v>
      </c>
      <c r="G90" s="26"/>
    </row>
    <row r="91" spans="2:7" ht="17" x14ac:dyDescent="0.2">
      <c r="B91" s="24"/>
      <c r="C91" s="35"/>
      <c r="D91" s="23"/>
      <c r="E91" s="7" t="str">
        <v>10.0.0.0/8</v>
      </c>
      <c r="F91" s="2" t="b">
        <v>0</v>
      </c>
      <c r="G91" s="26"/>
    </row>
    <row r="92" spans="2:7" ht="17" x14ac:dyDescent="0.2">
      <c r="B92" s="24"/>
      <c r="C92" s="35"/>
      <c r="D92" s="23"/>
      <c r="E92" s="7" t="str">
        <v>169.254.7.2/31</v>
      </c>
      <c r="F92" s="2" t="b">
        <v>0</v>
      </c>
      <c r="G92" s="26"/>
    </row>
    <row r="93" spans="2:7" ht="17" x14ac:dyDescent="0.2">
      <c r="B93" s="24" t="s">
        <v>1321</v>
      </c>
      <c r="C93" s="34" t="s">
        <v>1310</v>
      </c>
      <c r="D93" s="23" t="s">
        <v>1322</v>
      </c>
      <c r="E93" s="7" t="str" cm="1">
        <f t="array" ref="E93:E102">_xlfn.ANCHORARRAY($C$8)</f>
        <v>0.0.0.0/0</v>
      </c>
      <c r="F93" s="2" t="b" cm="1">
        <f t="array" ref="F93:F102">ip.is_loopback(_xlfn.ANCHORARRAY($C$8))</f>
        <v>0</v>
      </c>
      <c r="G93" s="26" t="str" cm="1">
        <f t="array" aca="1" ref="G93" ca="1">_xlfn.CHOOSEROWS(_xlfn.FORMULATEXT(_xlfn.ANCHORARRAY(F93)),1)</f>
        <v>=ip.is_loopback($C$8#)</v>
      </c>
    </row>
    <row r="94" spans="2:7" ht="17" x14ac:dyDescent="0.2">
      <c r="B94" s="24"/>
      <c r="C94" s="35"/>
      <c r="D94" s="23"/>
      <c r="E94" s="7" t="str">
        <v>255.255.255.255/32</v>
      </c>
      <c r="F94" s="2" t="b">
        <v>0</v>
      </c>
      <c r="G94" s="26"/>
    </row>
    <row r="95" spans="2:7" ht="17" x14ac:dyDescent="0.2">
      <c r="B95" s="24"/>
      <c r="C95" s="35"/>
      <c r="D95" s="23"/>
      <c r="E95" s="7" t="str">
        <v>10.0.0.4/24</v>
      </c>
      <c r="F95" s="2" t="b">
        <v>0</v>
      </c>
      <c r="G95" s="26"/>
    </row>
    <row r="96" spans="2:7" ht="17" x14ac:dyDescent="0.2">
      <c r="B96" s="24"/>
      <c r="C96" s="35"/>
      <c r="D96" s="23"/>
      <c r="E96" s="7" t="str">
        <v>172.20.0.2/22</v>
      </c>
      <c r="F96" s="2" t="b">
        <v>0</v>
      </c>
      <c r="G96" s="26"/>
    </row>
    <row r="97" spans="2:7" ht="17" x14ac:dyDescent="0.2">
      <c r="B97" s="24"/>
      <c r="C97" s="35"/>
      <c r="D97" s="23"/>
      <c r="E97" s="7" t="str">
        <v>127.0.0.1/32</v>
      </c>
      <c r="F97" s="2" t="b">
        <v>1</v>
      </c>
      <c r="G97" s="26"/>
    </row>
    <row r="98" spans="2:7" ht="17" x14ac:dyDescent="0.2">
      <c r="B98" s="24"/>
      <c r="C98" s="35"/>
      <c r="D98" s="23"/>
      <c r="E98" s="7" t="str">
        <v>204.165.72.6/28</v>
      </c>
      <c r="F98" s="2" t="b">
        <v>0</v>
      </c>
      <c r="G98" s="26"/>
    </row>
    <row r="99" spans="2:7" ht="17" x14ac:dyDescent="0.2">
      <c r="B99" s="24"/>
      <c r="C99" s="35"/>
      <c r="D99" s="23"/>
      <c r="E99" s="7" t="str">
        <v>192.168.7.12/25</v>
      </c>
      <c r="F99" s="2" t="b">
        <v>0</v>
      </c>
      <c r="G99" s="26"/>
    </row>
    <row r="100" spans="2:7" ht="17" x14ac:dyDescent="0.2">
      <c r="B100" s="24"/>
      <c r="C100" s="35"/>
      <c r="D100" s="23"/>
      <c r="E100" s="7" t="str">
        <v>8.8.8.8/32</v>
      </c>
      <c r="F100" s="2" t="b">
        <v>0</v>
      </c>
      <c r="G100" s="26"/>
    </row>
    <row r="101" spans="2:7" ht="17" x14ac:dyDescent="0.2">
      <c r="B101" s="24"/>
      <c r="C101" s="35"/>
      <c r="D101" s="23"/>
      <c r="E101" s="7" t="str">
        <v>10.0.0.0/8</v>
      </c>
      <c r="F101" s="2" t="b">
        <v>0</v>
      </c>
      <c r="G101" s="26"/>
    </row>
    <row r="102" spans="2:7" ht="17" x14ac:dyDescent="0.2">
      <c r="B102" s="24"/>
      <c r="C102" s="35"/>
      <c r="D102" s="23"/>
      <c r="E102" s="7" t="str">
        <v>169.254.7.2/31</v>
      </c>
      <c r="F102" s="2" t="b">
        <v>0</v>
      </c>
      <c r="G102" s="26"/>
    </row>
    <row r="103" spans="2:7" ht="17" x14ac:dyDescent="0.2">
      <c r="B103" s="24" t="s">
        <v>1323</v>
      </c>
      <c r="C103" s="34" t="s">
        <v>1310</v>
      </c>
      <c r="D103" s="23" t="s">
        <v>1324</v>
      </c>
      <c r="E103" s="7" t="str" cm="1">
        <f t="array" ref="E103:E112">_xlfn.ANCHORARRAY($C$8)</f>
        <v>0.0.0.0/0</v>
      </c>
      <c r="F103" s="2" t="b" cm="1">
        <f t="array" ref="F103:F112">ip.is_link_local(_xlfn.ANCHORARRAY($C$8))</f>
        <v>0</v>
      </c>
      <c r="G103" s="26" t="str" cm="1">
        <f t="array" aca="1" ref="G103" ca="1">_xlfn.CHOOSEROWS(_xlfn.FORMULATEXT(_xlfn.ANCHORARRAY(F103)),1)</f>
        <v>=ip.is_link_local($C$8#)</v>
      </c>
    </row>
    <row r="104" spans="2:7" ht="17" x14ac:dyDescent="0.2">
      <c r="B104" s="24"/>
      <c r="C104" s="35"/>
      <c r="D104" s="23"/>
      <c r="E104" s="7" t="str">
        <v>255.255.255.255/32</v>
      </c>
      <c r="F104" s="2" t="b">
        <v>0</v>
      </c>
      <c r="G104" s="26"/>
    </row>
    <row r="105" spans="2:7" ht="17" x14ac:dyDescent="0.2">
      <c r="B105" s="24"/>
      <c r="C105" s="35"/>
      <c r="D105" s="23"/>
      <c r="E105" s="7" t="str">
        <v>10.0.0.4/24</v>
      </c>
      <c r="F105" s="2" t="b">
        <v>0</v>
      </c>
      <c r="G105" s="26"/>
    </row>
    <row r="106" spans="2:7" ht="17" x14ac:dyDescent="0.2">
      <c r="B106" s="24"/>
      <c r="C106" s="35"/>
      <c r="D106" s="23"/>
      <c r="E106" s="7" t="str">
        <v>172.20.0.2/22</v>
      </c>
      <c r="F106" s="2" t="b">
        <v>0</v>
      </c>
      <c r="G106" s="26"/>
    </row>
    <row r="107" spans="2:7" ht="17" x14ac:dyDescent="0.2">
      <c r="B107" s="24"/>
      <c r="C107" s="35"/>
      <c r="D107" s="23"/>
      <c r="E107" s="7" t="str">
        <v>127.0.0.1/32</v>
      </c>
      <c r="F107" s="2" t="b">
        <v>0</v>
      </c>
      <c r="G107" s="26"/>
    </row>
    <row r="108" spans="2:7" ht="17" x14ac:dyDescent="0.2">
      <c r="B108" s="24"/>
      <c r="C108" s="35"/>
      <c r="D108" s="23"/>
      <c r="E108" s="7" t="str">
        <v>204.165.72.6/28</v>
      </c>
      <c r="F108" s="2" t="b">
        <v>0</v>
      </c>
      <c r="G108" s="26"/>
    </row>
    <row r="109" spans="2:7" ht="17" x14ac:dyDescent="0.2">
      <c r="B109" s="24"/>
      <c r="C109" s="35"/>
      <c r="D109" s="23"/>
      <c r="E109" s="7" t="str">
        <v>192.168.7.12/25</v>
      </c>
      <c r="F109" s="2" t="b">
        <v>0</v>
      </c>
      <c r="G109" s="26"/>
    </row>
    <row r="110" spans="2:7" ht="17" x14ac:dyDescent="0.2">
      <c r="B110" s="24"/>
      <c r="C110" s="35"/>
      <c r="D110" s="23"/>
      <c r="E110" s="7" t="str">
        <v>8.8.8.8/32</v>
      </c>
      <c r="F110" s="2" t="b">
        <v>0</v>
      </c>
      <c r="G110" s="26"/>
    </row>
    <row r="111" spans="2:7" ht="17" x14ac:dyDescent="0.2">
      <c r="B111" s="24"/>
      <c r="C111" s="35"/>
      <c r="D111" s="23"/>
      <c r="E111" s="7" t="str">
        <v>10.0.0.0/8</v>
      </c>
      <c r="F111" s="2" t="b">
        <v>0</v>
      </c>
      <c r="G111" s="26"/>
    </row>
    <row r="112" spans="2:7" ht="17" x14ac:dyDescent="0.2">
      <c r="B112" s="24"/>
      <c r="C112" s="35"/>
      <c r="D112" s="23"/>
      <c r="E112" s="7" t="str">
        <v>169.254.7.2/31</v>
      </c>
      <c r="F112" s="2" t="b">
        <v>1</v>
      </c>
      <c r="G112" s="26"/>
    </row>
    <row r="113" spans="2:7" ht="17" x14ac:dyDescent="0.2">
      <c r="B113" s="24" t="s">
        <v>252</v>
      </c>
      <c r="C113" s="34" t="s">
        <v>1310</v>
      </c>
      <c r="D113" s="23" t="s">
        <v>1325</v>
      </c>
      <c r="E113" s="7" t="str" cm="1">
        <f t="array" ref="E113:E122">_xlfn.ANCHORARRAY($C$8)</f>
        <v>0.0.0.0/0</v>
      </c>
      <c r="F113" s="2" t="str" cm="1">
        <f t="array" ref="F113:F122">ip.reverse_pointer(_xlfn.ANCHORARRAY($C$8))</f>
        <v>0.0.0.0.in-addr.arpa</v>
      </c>
      <c r="G113" s="26" t="str" cm="1">
        <f t="array" aca="1" ref="G113" ca="1">_xlfn.CHOOSEROWS(_xlfn.FORMULATEXT(_xlfn.ANCHORARRAY(F113)),1)</f>
        <v>=ip.reverse_pointer($C$8#)</v>
      </c>
    </row>
    <row r="114" spans="2:7" ht="16" customHeight="1" x14ac:dyDescent="0.2">
      <c r="B114" s="24"/>
      <c r="C114" s="35"/>
      <c r="D114" s="23"/>
      <c r="E114" s="7" t="str">
        <v>255.255.255.255/32</v>
      </c>
      <c r="F114" s="2" t="str">
        <v>255.255.255.255.in-addr.arpa</v>
      </c>
      <c r="G114" s="26"/>
    </row>
    <row r="115" spans="2:7" ht="16" customHeight="1" x14ac:dyDescent="0.2">
      <c r="B115" s="24"/>
      <c r="C115" s="35"/>
      <c r="D115" s="23"/>
      <c r="E115" s="7" t="str">
        <v>10.0.0.4/24</v>
      </c>
      <c r="F115" s="2" t="str">
        <v>4.0.0.10.in-addr.arpa</v>
      </c>
      <c r="G115" s="26"/>
    </row>
    <row r="116" spans="2:7" ht="16" customHeight="1" x14ac:dyDescent="0.2">
      <c r="B116" s="24"/>
      <c r="C116" s="35"/>
      <c r="D116" s="23"/>
      <c r="E116" s="7" t="str">
        <v>172.20.0.2/22</v>
      </c>
      <c r="F116" s="2" t="str">
        <v>2.0.20.172.in-addr.arpa</v>
      </c>
      <c r="G116" s="26"/>
    </row>
    <row r="117" spans="2:7" ht="16" customHeight="1" x14ac:dyDescent="0.2">
      <c r="B117" s="24"/>
      <c r="C117" s="35"/>
      <c r="D117" s="23"/>
      <c r="E117" s="7" t="str">
        <v>127.0.0.1/32</v>
      </c>
      <c r="F117" s="2" t="str">
        <v>1.0.0.127.in-addr.arpa</v>
      </c>
      <c r="G117" s="26"/>
    </row>
    <row r="118" spans="2:7" ht="16" customHeight="1" x14ac:dyDescent="0.2">
      <c r="B118" s="24"/>
      <c r="C118" s="35"/>
      <c r="D118" s="23"/>
      <c r="E118" s="7" t="str">
        <v>204.165.72.6/28</v>
      </c>
      <c r="F118" s="2" t="str">
        <v>6.72.165.204.in-addr.arpa</v>
      </c>
      <c r="G118" s="26"/>
    </row>
    <row r="119" spans="2:7" ht="16" customHeight="1" x14ac:dyDescent="0.2">
      <c r="B119" s="24"/>
      <c r="C119" s="35"/>
      <c r="D119" s="23"/>
      <c r="E119" s="7" t="str">
        <v>192.168.7.12/25</v>
      </c>
      <c r="F119" s="2" t="str">
        <v>12.7.168.192.in-addr.arpa</v>
      </c>
      <c r="G119" s="26"/>
    </row>
    <row r="120" spans="2:7" ht="16" customHeight="1" x14ac:dyDescent="0.2">
      <c r="B120" s="24"/>
      <c r="C120" s="35"/>
      <c r="D120" s="23"/>
      <c r="E120" s="7" t="str">
        <v>8.8.8.8/32</v>
      </c>
      <c r="F120" s="2" t="str">
        <v>8.8.8.8.in-addr.arpa</v>
      </c>
      <c r="G120" s="26"/>
    </row>
    <row r="121" spans="2:7" ht="16" customHeight="1" x14ac:dyDescent="0.2">
      <c r="B121" s="24"/>
      <c r="C121" s="35"/>
      <c r="D121" s="23"/>
      <c r="E121" s="7" t="str">
        <v>10.0.0.0/8</v>
      </c>
      <c r="F121" s="2" t="str">
        <v>0.0.0.10.in-addr.arpa</v>
      </c>
      <c r="G121" s="26"/>
    </row>
    <row r="122" spans="2:7" ht="16" customHeight="1" x14ac:dyDescent="0.2">
      <c r="B122" s="28"/>
      <c r="C122" s="36"/>
      <c r="D122" s="27"/>
      <c r="E122" s="8" t="str">
        <v>169.254.7.2/31</v>
      </c>
      <c r="F122" s="9" t="str">
        <v>2.7.254.169.in-addr.arpa</v>
      </c>
      <c r="G122" s="29"/>
    </row>
  </sheetData>
  <mergeCells count="45">
    <mergeCell ref="B2:G2"/>
    <mergeCell ref="B3:G3"/>
    <mergeCell ref="B5:G5"/>
    <mergeCell ref="C7:G7"/>
    <mergeCell ref="C20:G20"/>
    <mergeCell ref="B113:B122"/>
    <mergeCell ref="C113:C122"/>
    <mergeCell ref="D113:D122"/>
    <mergeCell ref="G113:G122"/>
    <mergeCell ref="B23:B32"/>
    <mergeCell ref="C23:C32"/>
    <mergeCell ref="D23:D32"/>
    <mergeCell ref="G23:G32"/>
    <mergeCell ref="B63:B72"/>
    <mergeCell ref="C63:C72"/>
    <mergeCell ref="D63:D72"/>
    <mergeCell ref="G63:G72"/>
    <mergeCell ref="B73:B82"/>
    <mergeCell ref="C73:C82"/>
    <mergeCell ref="D73:D82"/>
    <mergeCell ref="G73:G82"/>
    <mergeCell ref="D33:D42"/>
    <mergeCell ref="G33:G42"/>
    <mergeCell ref="B83:B92"/>
    <mergeCell ref="C83:C92"/>
    <mergeCell ref="D83:D92"/>
    <mergeCell ref="G83:G92"/>
    <mergeCell ref="C43:C52"/>
    <mergeCell ref="B53:B62"/>
    <mergeCell ref="C53:C62"/>
    <mergeCell ref="D53:D62"/>
    <mergeCell ref="G53:G62"/>
    <mergeCell ref="B43:B52"/>
    <mergeCell ref="D43:D52"/>
    <mergeCell ref="G43:G52"/>
    <mergeCell ref="B33:B42"/>
    <mergeCell ref="C33:C42"/>
    <mergeCell ref="B93:B102"/>
    <mergeCell ref="C93:C102"/>
    <mergeCell ref="D93:D102"/>
    <mergeCell ref="G93:G102"/>
    <mergeCell ref="B103:B112"/>
    <mergeCell ref="C103:C112"/>
    <mergeCell ref="D103:D112"/>
    <mergeCell ref="G103:G112"/>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D0947-5A90-6343-9573-C9E685D18E70}">
  <dimension ref="B2:G142"/>
  <sheetViews>
    <sheetView zoomScale="120" zoomScaleNormal="120" workbookViewId="0"/>
  </sheetViews>
  <sheetFormatPr baseColWidth="10" defaultRowHeight="16" x14ac:dyDescent="0.2"/>
  <cols>
    <col min="1" max="1" width="5.83203125" customWidth="1"/>
    <col min="2" max="2" width="20.5" customWidth="1"/>
    <col min="3" max="3" width="38.6640625" customWidth="1"/>
    <col min="4" max="4" width="44" customWidth="1"/>
    <col min="5" max="5" width="22.83203125" customWidth="1"/>
    <col min="6" max="6" width="55.83203125" customWidth="1"/>
    <col min="7" max="7" width="41" customWidth="1"/>
    <col min="8" max="9" width="17.5" bestFit="1" customWidth="1"/>
    <col min="10" max="10" width="23.6640625" customWidth="1"/>
    <col min="11" max="11" width="13.6640625" bestFit="1" customWidth="1"/>
    <col min="12" max="12" width="15.83203125" bestFit="1" customWidth="1"/>
    <col min="13" max="13" width="15.6640625" bestFit="1" customWidth="1"/>
    <col min="14" max="14" width="19.6640625" bestFit="1" customWidth="1"/>
    <col min="15" max="15" width="22.83203125" customWidth="1"/>
    <col min="16" max="16" width="19.1640625" bestFit="1" customWidth="1"/>
    <col min="17" max="17" width="19.83203125" bestFit="1" customWidth="1"/>
  </cols>
  <sheetData>
    <row r="2" spans="2:7" ht="32" x14ac:dyDescent="0.4">
      <c r="B2" s="20" t="s">
        <v>208</v>
      </c>
      <c r="C2" s="20"/>
      <c r="D2" s="20"/>
      <c r="E2" s="20"/>
      <c r="F2" s="20"/>
      <c r="G2" s="20"/>
    </row>
    <row r="3" spans="2:7" x14ac:dyDescent="0.2">
      <c r="B3" s="21" t="s">
        <v>175</v>
      </c>
      <c r="C3" s="21"/>
      <c r="D3" s="21"/>
      <c r="E3" s="21"/>
      <c r="F3" s="21"/>
      <c r="G3" s="21"/>
    </row>
    <row r="5" spans="2:7" x14ac:dyDescent="0.2">
      <c r="B5" s="21" t="s">
        <v>211</v>
      </c>
      <c r="C5" s="21"/>
      <c r="D5" s="21"/>
      <c r="E5" s="21"/>
      <c r="F5" s="21"/>
      <c r="G5" s="21"/>
    </row>
    <row r="7" spans="2:7" x14ac:dyDescent="0.2">
      <c r="B7" s="11" t="s">
        <v>19</v>
      </c>
      <c r="C7" s="21" t="s">
        <v>190</v>
      </c>
      <c r="D7" s="21"/>
      <c r="E7" s="21"/>
      <c r="F7" s="21"/>
      <c r="G7" s="21"/>
    </row>
    <row r="8" spans="2:7" x14ac:dyDescent="0.2">
      <c r="C8" t="str" cm="1">
        <f t="array" ref="C8:C17">{"0.0.0.0/0";"255.255.255.255/32";"10.0.0.4/24";"172.20.0.2/22";"127.0.0.1/32";"204.165.72.6/28";"192.168.7.12/25";"8.8.8.8/32";"10.0.0.0/8";"169.254.7.2/31"}</f>
        <v>0.0.0.0/0</v>
      </c>
    </row>
    <row r="9" spans="2:7" x14ac:dyDescent="0.2">
      <c r="C9" t="str">
        <v>255.255.255.255/32</v>
      </c>
    </row>
    <row r="10" spans="2:7" x14ac:dyDescent="0.2">
      <c r="C10" t="str">
        <v>10.0.0.4/24</v>
      </c>
    </row>
    <row r="11" spans="2:7" x14ac:dyDescent="0.2">
      <c r="C11" t="str">
        <v>172.20.0.2/22</v>
      </c>
    </row>
    <row r="12" spans="2:7" x14ac:dyDescent="0.2">
      <c r="C12" t="str">
        <v>127.0.0.1/32</v>
      </c>
    </row>
    <row r="13" spans="2:7" x14ac:dyDescent="0.2">
      <c r="C13" t="str">
        <v>204.165.72.6/28</v>
      </c>
    </row>
    <row r="14" spans="2:7" x14ac:dyDescent="0.2">
      <c r="C14" t="str">
        <v>192.168.7.12/25</v>
      </c>
    </row>
    <row r="15" spans="2:7" x14ac:dyDescent="0.2">
      <c r="C15" t="str">
        <v>8.8.8.8/32</v>
      </c>
    </row>
    <row r="16" spans="2:7" x14ac:dyDescent="0.2">
      <c r="C16" t="str">
        <v>10.0.0.0/8</v>
      </c>
    </row>
    <row r="17" spans="2:7" x14ac:dyDescent="0.2">
      <c r="C17" t="str">
        <v>169.254.7.2/31</v>
      </c>
    </row>
    <row r="20" spans="2:7" ht="52" customHeight="1" x14ac:dyDescent="0.2">
      <c r="B20" s="12" t="s">
        <v>183</v>
      </c>
      <c r="C20" s="23" t="s">
        <v>191</v>
      </c>
      <c r="D20" s="18"/>
      <c r="E20" s="18"/>
      <c r="F20" s="18"/>
      <c r="G20" s="18"/>
    </row>
    <row r="22" spans="2:7" x14ac:dyDescent="0.2">
      <c r="B22" s="4" t="s">
        <v>173</v>
      </c>
      <c r="C22" s="4" t="s">
        <v>177</v>
      </c>
      <c r="D22" s="4" t="s">
        <v>174</v>
      </c>
      <c r="E22" s="4" t="s">
        <v>210</v>
      </c>
      <c r="F22" s="4" t="s">
        <v>218</v>
      </c>
      <c r="G22" s="4" t="s">
        <v>178</v>
      </c>
    </row>
    <row r="23" spans="2:7" ht="16" customHeight="1" x14ac:dyDescent="0.2">
      <c r="B23" s="40" t="s">
        <v>193</v>
      </c>
      <c r="C23" s="37" t="s">
        <v>1310</v>
      </c>
      <c r="D23" s="32" t="s">
        <v>195</v>
      </c>
      <c r="E23" s="5" t="str" cm="1">
        <f t="array" ref="E23:E32">_xlfn.ANCHORARRAY($C$8)</f>
        <v>0.0.0.0/0</v>
      </c>
      <c r="F23" s="6" t="e" cm="1">
        <f t="array" ref="F23:F32">ip.previous_subnet(_xlfn.ANCHORARRAY($C$8))</f>
        <v>#N/A</v>
      </c>
      <c r="G23" s="33" t="str" cm="1">
        <f t="array" aca="1" ref="G23" ca="1">_xlfn.CHOOSEROWS(_xlfn.FORMULATEXT(_xlfn.ANCHORARRAY(F23)),1)</f>
        <v>=ip.previous_subnet($C$8#)</v>
      </c>
    </row>
    <row r="24" spans="2:7" ht="17" x14ac:dyDescent="0.2">
      <c r="B24" s="38"/>
      <c r="C24" s="35"/>
      <c r="D24" s="23"/>
      <c r="E24" s="7" t="str">
        <v>255.255.255.255/32</v>
      </c>
      <c r="F24" s="2" t="str">
        <v>255.255.255.254/32</v>
      </c>
      <c r="G24" s="26"/>
    </row>
    <row r="25" spans="2:7" ht="16" customHeight="1" x14ac:dyDescent="0.2">
      <c r="B25" s="38"/>
      <c r="C25" s="35"/>
      <c r="D25" s="23"/>
      <c r="E25" s="7" t="str">
        <v>10.0.0.4/24</v>
      </c>
      <c r="F25" s="2" t="str">
        <v>9.255.255.0/24</v>
      </c>
      <c r="G25" s="26"/>
    </row>
    <row r="26" spans="2:7" ht="17" x14ac:dyDescent="0.2">
      <c r="B26" s="38"/>
      <c r="C26" s="35"/>
      <c r="D26" s="23"/>
      <c r="E26" s="7" t="str">
        <v>172.20.0.2/22</v>
      </c>
      <c r="F26" s="2" t="str">
        <v>172.19.252.0/22</v>
      </c>
      <c r="G26" s="26"/>
    </row>
    <row r="27" spans="2:7" ht="17" x14ac:dyDescent="0.2">
      <c r="B27" s="38"/>
      <c r="C27" s="35"/>
      <c r="D27" s="23"/>
      <c r="E27" s="7" t="str">
        <v>127.0.0.1/32</v>
      </c>
      <c r="F27" s="2" t="str">
        <v>127.0.0.0/32</v>
      </c>
      <c r="G27" s="26"/>
    </row>
    <row r="28" spans="2:7" ht="17" x14ac:dyDescent="0.2">
      <c r="B28" s="38"/>
      <c r="C28" s="35"/>
      <c r="D28" s="23"/>
      <c r="E28" s="7" t="str">
        <v>204.165.72.6/28</v>
      </c>
      <c r="F28" s="2" t="str">
        <v>204.165.71.240/28</v>
      </c>
      <c r="G28" s="26"/>
    </row>
    <row r="29" spans="2:7" ht="17" x14ac:dyDescent="0.2">
      <c r="B29" s="38"/>
      <c r="C29" s="35"/>
      <c r="D29" s="23"/>
      <c r="E29" s="7" t="str">
        <v>192.168.7.12/25</v>
      </c>
      <c r="F29" s="2" t="str">
        <v>192.168.6.128/25</v>
      </c>
      <c r="G29" s="26"/>
    </row>
    <row r="30" spans="2:7" ht="17" x14ac:dyDescent="0.2">
      <c r="B30" s="38"/>
      <c r="C30" s="35"/>
      <c r="D30" s="23"/>
      <c r="E30" s="7" t="str">
        <v>8.8.8.8/32</v>
      </c>
      <c r="F30" s="2" t="str">
        <v>8.8.8.7/32</v>
      </c>
      <c r="G30" s="26"/>
    </row>
    <row r="31" spans="2:7" ht="17" x14ac:dyDescent="0.2">
      <c r="B31" s="38"/>
      <c r="C31" s="35"/>
      <c r="D31" s="23"/>
      <c r="E31" s="7" t="str">
        <v>10.0.0.0/8</v>
      </c>
      <c r="F31" s="2" t="str">
        <v>9.0.0.0/8</v>
      </c>
      <c r="G31" s="26"/>
    </row>
    <row r="32" spans="2:7" ht="17" x14ac:dyDescent="0.2">
      <c r="B32" s="38"/>
      <c r="C32" s="35"/>
      <c r="D32" s="23"/>
      <c r="E32" s="7" t="str">
        <v>169.254.7.2/31</v>
      </c>
      <c r="F32" s="2" t="str">
        <v>169.254.7.0/31</v>
      </c>
      <c r="G32" s="26"/>
    </row>
    <row r="33" spans="2:7" ht="16" customHeight="1" x14ac:dyDescent="0.2">
      <c r="B33" s="38" t="s">
        <v>194</v>
      </c>
      <c r="C33" s="37" t="s">
        <v>1310</v>
      </c>
      <c r="D33" s="23" t="s">
        <v>196</v>
      </c>
      <c r="E33" s="7" t="str" cm="1">
        <f t="array" ref="E33:E42">_xlfn.ANCHORARRAY($C$8)</f>
        <v>0.0.0.0/0</v>
      </c>
      <c r="F33" s="2" t="e" cm="1">
        <f t="array" ref="F33:F42">ip.next_subnet(_xlfn.ANCHORARRAY($C$8))</f>
        <v>#N/A</v>
      </c>
      <c r="G33" s="26" t="str" cm="1">
        <f t="array" aca="1" ref="G33" ca="1">_xlfn.CHOOSEROWS(_xlfn.FORMULATEXT(_xlfn.ANCHORARRAY(F33)),1)</f>
        <v>=ip.next_subnet($C$8#)</v>
      </c>
    </row>
    <row r="34" spans="2:7" ht="17" x14ac:dyDescent="0.2">
      <c r="B34" s="38"/>
      <c r="C34" s="35"/>
      <c r="D34" s="23"/>
      <c r="E34" s="7" t="str">
        <v>255.255.255.255/32</v>
      </c>
      <c r="F34" s="2" t="e">
        <v>#N/A</v>
      </c>
      <c r="G34" s="26"/>
    </row>
    <row r="35" spans="2:7" ht="17" x14ac:dyDescent="0.2">
      <c r="B35" s="38"/>
      <c r="C35" s="35"/>
      <c r="D35" s="23"/>
      <c r="E35" s="7" t="str">
        <v>10.0.0.4/24</v>
      </c>
      <c r="F35" s="2" t="str">
        <v>10.0.1.0/24</v>
      </c>
      <c r="G35" s="26"/>
    </row>
    <row r="36" spans="2:7" ht="17" x14ac:dyDescent="0.2">
      <c r="B36" s="38"/>
      <c r="C36" s="35"/>
      <c r="D36" s="23"/>
      <c r="E36" s="7" t="str">
        <v>172.20.0.2/22</v>
      </c>
      <c r="F36" s="2" t="str">
        <v>172.20.4.0/22</v>
      </c>
      <c r="G36" s="26"/>
    </row>
    <row r="37" spans="2:7" ht="17" x14ac:dyDescent="0.2">
      <c r="B37" s="38"/>
      <c r="C37" s="35"/>
      <c r="D37" s="23"/>
      <c r="E37" s="7" t="str">
        <v>127.0.0.1/32</v>
      </c>
      <c r="F37" s="2" t="str">
        <v>127.0.0.2/32</v>
      </c>
      <c r="G37" s="26"/>
    </row>
    <row r="38" spans="2:7" ht="17" x14ac:dyDescent="0.2">
      <c r="B38" s="38"/>
      <c r="C38" s="35"/>
      <c r="D38" s="23"/>
      <c r="E38" s="7" t="str">
        <v>204.165.72.6/28</v>
      </c>
      <c r="F38" s="2" t="str">
        <v>204.165.72.16/28</v>
      </c>
      <c r="G38" s="26"/>
    </row>
    <row r="39" spans="2:7" ht="17" x14ac:dyDescent="0.2">
      <c r="B39" s="38"/>
      <c r="C39" s="35"/>
      <c r="D39" s="23"/>
      <c r="E39" s="7" t="str">
        <v>192.168.7.12/25</v>
      </c>
      <c r="F39" s="2" t="str">
        <v>192.168.7.128/25</v>
      </c>
      <c r="G39" s="26"/>
    </row>
    <row r="40" spans="2:7" ht="17" x14ac:dyDescent="0.2">
      <c r="B40" s="38"/>
      <c r="C40" s="35"/>
      <c r="D40" s="23"/>
      <c r="E40" s="7" t="str">
        <v>8.8.8.8/32</v>
      </c>
      <c r="F40" s="2" t="str">
        <v>8.8.8.9/32</v>
      </c>
      <c r="G40" s="26"/>
    </row>
    <row r="41" spans="2:7" ht="17" x14ac:dyDescent="0.2">
      <c r="B41" s="38"/>
      <c r="C41" s="35"/>
      <c r="D41" s="23"/>
      <c r="E41" s="7" t="str">
        <v>10.0.0.0/8</v>
      </c>
      <c r="F41" s="2" t="str">
        <v>11.0.0.0/8</v>
      </c>
      <c r="G41" s="26"/>
    </row>
    <row r="42" spans="2:7" ht="17" x14ac:dyDescent="0.2">
      <c r="B42" s="38"/>
      <c r="C42" s="35"/>
      <c r="D42" s="23"/>
      <c r="E42" s="7" t="str">
        <v>169.254.7.2/31</v>
      </c>
      <c r="F42" s="2" t="str">
        <v>169.254.7.4/31</v>
      </c>
      <c r="G42" s="26"/>
    </row>
    <row r="43" spans="2:7" ht="17" customHeight="1" x14ac:dyDescent="0.2">
      <c r="B43" s="38" t="s">
        <v>198</v>
      </c>
      <c r="C43" s="25" t="s">
        <v>1330</v>
      </c>
      <c r="D43" s="23" t="s">
        <v>204</v>
      </c>
      <c r="E43" s="7" t="str" cm="1">
        <f t="array" ref="E43:E52">_xlfn.ANCHORARRAY($C$8)</f>
        <v>0.0.0.0/0</v>
      </c>
      <c r="F43" s="2" t="str" cm="1">
        <f t="array" ref="F43:F52">ip.first_host_address(_xlfn.ANCHORARRAY($C$8))</f>
        <v>0.0.0.1/0</v>
      </c>
      <c r="G43" s="26" t="str" cm="1">
        <f t="array" aca="1" ref="G43" ca="1">_xlfn.CHOOSEROWS(_xlfn.FORMULATEXT(_xlfn.ANCHORARRAY(F43)),1)</f>
        <v>=ip.first_host_address($C$8#)</v>
      </c>
    </row>
    <row r="44" spans="2:7" ht="17" x14ac:dyDescent="0.2">
      <c r="B44" s="38"/>
      <c r="C44" s="23"/>
      <c r="D44" s="23"/>
      <c r="E44" s="7" t="str">
        <v>255.255.255.255/32</v>
      </c>
      <c r="F44" s="2" t="str">
        <v>255.255.255.255/32</v>
      </c>
      <c r="G44" s="26"/>
    </row>
    <row r="45" spans="2:7" ht="17" x14ac:dyDescent="0.2">
      <c r="B45" s="38"/>
      <c r="C45" s="23"/>
      <c r="D45" s="23"/>
      <c r="E45" s="7" t="str">
        <v>10.0.0.4/24</v>
      </c>
      <c r="F45" s="2" t="str">
        <v>10.0.0.1/24</v>
      </c>
      <c r="G45" s="26"/>
    </row>
    <row r="46" spans="2:7" ht="17" x14ac:dyDescent="0.2">
      <c r="B46" s="38"/>
      <c r="C46" s="23"/>
      <c r="D46" s="23"/>
      <c r="E46" s="7" t="str">
        <v>172.20.0.2/22</v>
      </c>
      <c r="F46" s="2" t="str">
        <v>172.20.0.1/22</v>
      </c>
      <c r="G46" s="26"/>
    </row>
    <row r="47" spans="2:7" ht="17" x14ac:dyDescent="0.2">
      <c r="B47" s="38"/>
      <c r="C47" s="23"/>
      <c r="D47" s="23"/>
      <c r="E47" s="7" t="str">
        <v>127.0.0.1/32</v>
      </c>
      <c r="F47" s="2" t="str">
        <v>127.0.0.1/32</v>
      </c>
      <c r="G47" s="26"/>
    </row>
    <row r="48" spans="2:7" ht="17" x14ac:dyDescent="0.2">
      <c r="B48" s="38"/>
      <c r="C48" s="23"/>
      <c r="D48" s="23"/>
      <c r="E48" s="7" t="str">
        <v>204.165.72.6/28</v>
      </c>
      <c r="F48" s="2" t="str">
        <v>204.165.72.1/28</v>
      </c>
      <c r="G48" s="26"/>
    </row>
    <row r="49" spans="2:7" ht="17" x14ac:dyDescent="0.2">
      <c r="B49" s="38"/>
      <c r="C49" s="23"/>
      <c r="D49" s="23"/>
      <c r="E49" s="7" t="str">
        <v>192.168.7.12/25</v>
      </c>
      <c r="F49" s="2" t="str">
        <v>192.168.7.1/25</v>
      </c>
      <c r="G49" s="26"/>
    </row>
    <row r="50" spans="2:7" ht="17" x14ac:dyDescent="0.2">
      <c r="B50" s="38"/>
      <c r="C50" s="23"/>
      <c r="D50" s="23"/>
      <c r="E50" s="7" t="str">
        <v>8.8.8.8/32</v>
      </c>
      <c r="F50" s="2" t="str">
        <v>8.8.8.8/32</v>
      </c>
      <c r="G50" s="26"/>
    </row>
    <row r="51" spans="2:7" ht="17" x14ac:dyDescent="0.2">
      <c r="B51" s="38"/>
      <c r="C51" s="23"/>
      <c r="D51" s="23"/>
      <c r="E51" s="7" t="str">
        <v>10.0.0.0/8</v>
      </c>
      <c r="F51" s="2" t="str">
        <v>10.0.0.1/8</v>
      </c>
      <c r="G51" s="26"/>
    </row>
    <row r="52" spans="2:7" ht="17" x14ac:dyDescent="0.2">
      <c r="B52" s="38"/>
      <c r="C52" s="23"/>
      <c r="D52" s="23"/>
      <c r="E52" s="7" t="str">
        <v>169.254.7.2/31</v>
      </c>
      <c r="F52" s="2" t="str">
        <v>169.254.7.2/31</v>
      </c>
      <c r="G52" s="26"/>
    </row>
    <row r="53" spans="2:7" ht="17" x14ac:dyDescent="0.2">
      <c r="B53" s="38" t="s">
        <v>199</v>
      </c>
      <c r="C53" s="25" t="s">
        <v>1330</v>
      </c>
      <c r="D53" s="23" t="s">
        <v>201</v>
      </c>
      <c r="E53" s="7" t="str" cm="1">
        <f t="array" ref="E53:E62">_xlfn.ANCHORARRAY($C$8)</f>
        <v>0.0.0.0/0</v>
      </c>
      <c r="F53" s="2" t="e" cm="1">
        <f t="array" ref="F53:F62">ip.previous_host_address(_xlfn.ANCHORARRAY($C$8))</f>
        <v>#N/A</v>
      </c>
      <c r="G53" s="26" t="str" cm="1">
        <f t="array" aca="1" ref="G53" ca="1">_xlfn.CHOOSEROWS(_xlfn.FORMULATEXT(_xlfn.ANCHORARRAY(F53)),1)</f>
        <v>=ip.previous_host_address($C$8#)</v>
      </c>
    </row>
    <row r="54" spans="2:7" ht="17" x14ac:dyDescent="0.2">
      <c r="B54" s="38"/>
      <c r="C54" s="23"/>
      <c r="D54" s="23"/>
      <c r="E54" s="7" t="str">
        <v>255.255.255.255/32</v>
      </c>
      <c r="F54" s="2" t="e">
        <v>#N/A</v>
      </c>
      <c r="G54" s="26"/>
    </row>
    <row r="55" spans="2:7" ht="17" x14ac:dyDescent="0.2">
      <c r="B55" s="38"/>
      <c r="C55" s="23"/>
      <c r="D55" s="23"/>
      <c r="E55" s="7" t="str">
        <v>10.0.0.4/24</v>
      </c>
      <c r="F55" s="2" t="str">
        <v>10.0.0.3/24</v>
      </c>
      <c r="G55" s="26"/>
    </row>
    <row r="56" spans="2:7" ht="17" x14ac:dyDescent="0.2">
      <c r="B56" s="38"/>
      <c r="C56" s="23"/>
      <c r="D56" s="23"/>
      <c r="E56" s="7" t="str">
        <v>172.20.0.2/22</v>
      </c>
      <c r="F56" s="2" t="str">
        <v>172.20.0.1/22</v>
      </c>
      <c r="G56" s="26"/>
    </row>
    <row r="57" spans="2:7" ht="17" x14ac:dyDescent="0.2">
      <c r="B57" s="38"/>
      <c r="C57" s="23"/>
      <c r="D57" s="23"/>
      <c r="E57" s="7" t="str">
        <v>127.0.0.1/32</v>
      </c>
      <c r="F57" s="2" t="e">
        <v>#N/A</v>
      </c>
      <c r="G57" s="26"/>
    </row>
    <row r="58" spans="2:7" ht="17" x14ac:dyDescent="0.2">
      <c r="B58" s="38"/>
      <c r="C58" s="23"/>
      <c r="D58" s="23"/>
      <c r="E58" s="7" t="str">
        <v>204.165.72.6/28</v>
      </c>
      <c r="F58" s="2" t="str">
        <v>204.165.72.5/28</v>
      </c>
      <c r="G58" s="26"/>
    </row>
    <row r="59" spans="2:7" ht="17" x14ac:dyDescent="0.2">
      <c r="B59" s="38"/>
      <c r="C59" s="23"/>
      <c r="D59" s="23"/>
      <c r="E59" s="7" t="str">
        <v>192.168.7.12/25</v>
      </c>
      <c r="F59" s="2" t="str">
        <v>192.168.7.11/25</v>
      </c>
      <c r="G59" s="26"/>
    </row>
    <row r="60" spans="2:7" ht="17" x14ac:dyDescent="0.2">
      <c r="B60" s="38"/>
      <c r="C60" s="23"/>
      <c r="D60" s="23"/>
      <c r="E60" s="7" t="str">
        <v>8.8.8.8/32</v>
      </c>
      <c r="F60" s="2" t="e">
        <v>#N/A</v>
      </c>
      <c r="G60" s="26"/>
    </row>
    <row r="61" spans="2:7" ht="17" x14ac:dyDescent="0.2">
      <c r="B61" s="38"/>
      <c r="C61" s="23"/>
      <c r="D61" s="23"/>
      <c r="E61" s="7" t="str">
        <v>10.0.0.0/8</v>
      </c>
      <c r="F61" s="2" t="e">
        <v>#N/A</v>
      </c>
      <c r="G61" s="26"/>
    </row>
    <row r="62" spans="2:7" ht="17" x14ac:dyDescent="0.2">
      <c r="B62" s="38"/>
      <c r="C62" s="23"/>
      <c r="D62" s="23"/>
      <c r="E62" s="7" t="str">
        <v>169.254.7.2/31</v>
      </c>
      <c r="F62" s="2" t="e">
        <v>#N/A</v>
      </c>
      <c r="G62" s="26"/>
    </row>
    <row r="63" spans="2:7" ht="17" x14ac:dyDescent="0.2">
      <c r="B63" s="38" t="s">
        <v>200</v>
      </c>
      <c r="C63" s="25" t="s">
        <v>1330</v>
      </c>
      <c r="D63" s="23" t="s">
        <v>202</v>
      </c>
      <c r="E63" s="7" t="str" cm="1">
        <f t="array" ref="E63:E72">_xlfn.ANCHORARRAY($C$8)</f>
        <v>0.0.0.0/0</v>
      </c>
      <c r="F63" s="2" t="str" cm="1">
        <f t="array" ref="F63:F72">ip.next_host_address(_xlfn.ANCHORARRAY($C$8))</f>
        <v>0.0.0.1/0</v>
      </c>
      <c r="G63" s="26" t="str" cm="1">
        <f t="array" aca="1" ref="G63" ca="1">_xlfn.CHOOSEROWS(_xlfn.FORMULATEXT(_xlfn.ANCHORARRAY(F63)),1)</f>
        <v>=ip.next_host_address($C$8#)</v>
      </c>
    </row>
    <row r="64" spans="2:7" ht="17" x14ac:dyDescent="0.2">
      <c r="B64" s="38"/>
      <c r="C64" s="23"/>
      <c r="D64" s="23"/>
      <c r="E64" s="7" t="str">
        <v>255.255.255.255/32</v>
      </c>
      <c r="F64" s="2" t="e">
        <v>#N/A</v>
      </c>
      <c r="G64" s="26"/>
    </row>
    <row r="65" spans="2:7" ht="17" x14ac:dyDescent="0.2">
      <c r="B65" s="38"/>
      <c r="C65" s="23"/>
      <c r="D65" s="23"/>
      <c r="E65" s="7" t="str">
        <v>10.0.0.4/24</v>
      </c>
      <c r="F65" s="2" t="str">
        <v>10.0.0.5/24</v>
      </c>
      <c r="G65" s="26"/>
    </row>
    <row r="66" spans="2:7" ht="17" x14ac:dyDescent="0.2">
      <c r="B66" s="38"/>
      <c r="C66" s="23"/>
      <c r="D66" s="23"/>
      <c r="E66" s="7" t="str">
        <v>172.20.0.2/22</v>
      </c>
      <c r="F66" s="2" t="str">
        <v>172.20.0.3/22</v>
      </c>
      <c r="G66" s="26"/>
    </row>
    <row r="67" spans="2:7" ht="17" x14ac:dyDescent="0.2">
      <c r="B67" s="38"/>
      <c r="C67" s="23"/>
      <c r="D67" s="23"/>
      <c r="E67" s="7" t="str">
        <v>127.0.0.1/32</v>
      </c>
      <c r="F67" s="2" t="e">
        <v>#N/A</v>
      </c>
      <c r="G67" s="26"/>
    </row>
    <row r="68" spans="2:7" ht="17" x14ac:dyDescent="0.2">
      <c r="B68" s="38"/>
      <c r="C68" s="23"/>
      <c r="D68" s="23"/>
      <c r="E68" s="7" t="str">
        <v>204.165.72.6/28</v>
      </c>
      <c r="F68" s="2" t="str">
        <v>204.165.72.7/28</v>
      </c>
      <c r="G68" s="26"/>
    </row>
    <row r="69" spans="2:7" ht="17" x14ac:dyDescent="0.2">
      <c r="B69" s="38"/>
      <c r="C69" s="23"/>
      <c r="D69" s="23"/>
      <c r="E69" s="7" t="str">
        <v>192.168.7.12/25</v>
      </c>
      <c r="F69" s="2" t="str">
        <v>192.168.7.13/25</v>
      </c>
      <c r="G69" s="26"/>
    </row>
    <row r="70" spans="2:7" ht="17" x14ac:dyDescent="0.2">
      <c r="B70" s="38"/>
      <c r="C70" s="23"/>
      <c r="D70" s="23"/>
      <c r="E70" s="7" t="str">
        <v>8.8.8.8/32</v>
      </c>
      <c r="F70" s="2" t="e">
        <v>#N/A</v>
      </c>
      <c r="G70" s="26"/>
    </row>
    <row r="71" spans="2:7" ht="17" x14ac:dyDescent="0.2">
      <c r="B71" s="38"/>
      <c r="C71" s="23"/>
      <c r="D71" s="23"/>
      <c r="E71" s="7" t="str">
        <v>10.0.0.0/8</v>
      </c>
      <c r="F71" s="2" t="str">
        <v>10.0.0.1/8</v>
      </c>
      <c r="G71" s="26"/>
    </row>
    <row r="72" spans="2:7" ht="17" x14ac:dyDescent="0.2">
      <c r="B72" s="38"/>
      <c r="C72" s="23"/>
      <c r="D72" s="23"/>
      <c r="E72" s="7" t="str">
        <v>169.254.7.2/31</v>
      </c>
      <c r="F72" s="2" t="str">
        <v>169.254.7.3/31</v>
      </c>
      <c r="G72" s="26"/>
    </row>
    <row r="73" spans="2:7" ht="17" customHeight="1" x14ac:dyDescent="0.2">
      <c r="B73" s="38" t="s">
        <v>203</v>
      </c>
      <c r="C73" s="25" t="s">
        <v>1330</v>
      </c>
      <c r="D73" s="23" t="s">
        <v>205</v>
      </c>
      <c r="E73" s="7" t="str" cm="1">
        <f t="array" ref="E73:E82">_xlfn.ANCHORARRAY($C$8)</f>
        <v>0.0.0.0/0</v>
      </c>
      <c r="F73" s="2" t="str" cm="1">
        <f t="array" ref="F73:F82">ip.last_host_address(_xlfn.ANCHORARRAY($C$8))</f>
        <v>255.255.255.254/0</v>
      </c>
      <c r="G73" s="26" t="str" cm="1">
        <f t="array" aca="1" ref="G73" ca="1">_xlfn.CHOOSEROWS(_xlfn.FORMULATEXT(_xlfn.ANCHORARRAY(F73)),1)</f>
        <v>=ip.last_host_address($C$8#)</v>
      </c>
    </row>
    <row r="74" spans="2:7" ht="17" x14ac:dyDescent="0.2">
      <c r="B74" s="38"/>
      <c r="C74" s="23"/>
      <c r="D74" s="23"/>
      <c r="E74" s="7" t="str">
        <v>255.255.255.255/32</v>
      </c>
      <c r="F74" s="2" t="str">
        <v>255.255.255.255/32</v>
      </c>
      <c r="G74" s="26"/>
    </row>
    <row r="75" spans="2:7" ht="17" x14ac:dyDescent="0.2">
      <c r="B75" s="38"/>
      <c r="C75" s="23"/>
      <c r="D75" s="23"/>
      <c r="E75" s="7" t="str">
        <v>10.0.0.4/24</v>
      </c>
      <c r="F75" s="2" t="str">
        <v>10.0.0.254/24</v>
      </c>
      <c r="G75" s="26"/>
    </row>
    <row r="76" spans="2:7" ht="17" x14ac:dyDescent="0.2">
      <c r="B76" s="38"/>
      <c r="C76" s="23"/>
      <c r="D76" s="23"/>
      <c r="E76" s="7" t="str">
        <v>172.20.0.2/22</v>
      </c>
      <c r="F76" s="2" t="str">
        <v>172.20.3.254/22</v>
      </c>
      <c r="G76" s="26"/>
    </row>
    <row r="77" spans="2:7" ht="17" x14ac:dyDescent="0.2">
      <c r="B77" s="38"/>
      <c r="C77" s="23"/>
      <c r="D77" s="23"/>
      <c r="E77" s="7" t="str">
        <v>127.0.0.1/32</v>
      </c>
      <c r="F77" s="2" t="str">
        <v>127.0.0.1/32</v>
      </c>
      <c r="G77" s="26"/>
    </row>
    <row r="78" spans="2:7" ht="17" x14ac:dyDescent="0.2">
      <c r="B78" s="38"/>
      <c r="C78" s="23"/>
      <c r="D78" s="23"/>
      <c r="E78" s="7" t="str">
        <v>204.165.72.6/28</v>
      </c>
      <c r="F78" s="2" t="str">
        <v>204.165.72.14/28</v>
      </c>
      <c r="G78" s="26"/>
    </row>
    <row r="79" spans="2:7" ht="17" x14ac:dyDescent="0.2">
      <c r="B79" s="38"/>
      <c r="C79" s="23"/>
      <c r="D79" s="23"/>
      <c r="E79" s="7" t="str">
        <v>192.168.7.12/25</v>
      </c>
      <c r="F79" s="2" t="str">
        <v>192.168.7.126/25</v>
      </c>
      <c r="G79" s="26"/>
    </row>
    <row r="80" spans="2:7" ht="17" x14ac:dyDescent="0.2">
      <c r="B80" s="38"/>
      <c r="C80" s="23"/>
      <c r="D80" s="23"/>
      <c r="E80" s="7" t="str">
        <v>8.8.8.8/32</v>
      </c>
      <c r="F80" s="2" t="str">
        <v>8.8.8.8/32</v>
      </c>
      <c r="G80" s="26"/>
    </row>
    <row r="81" spans="2:7" ht="17" x14ac:dyDescent="0.2">
      <c r="B81" s="38"/>
      <c r="C81" s="23"/>
      <c r="D81" s="23"/>
      <c r="E81" s="7" t="str">
        <v>10.0.0.0/8</v>
      </c>
      <c r="F81" s="2" t="str">
        <v>10.255.255.254/8</v>
      </c>
      <c r="G81" s="26"/>
    </row>
    <row r="82" spans="2:7" ht="17" x14ac:dyDescent="0.2">
      <c r="B82" s="38"/>
      <c r="C82" s="23"/>
      <c r="D82" s="23"/>
      <c r="E82" s="7" t="str">
        <v>169.254.7.2/31</v>
      </c>
      <c r="F82" s="2" t="str">
        <v>169.254.7.3/31</v>
      </c>
      <c r="G82" s="26"/>
    </row>
    <row r="83" spans="2:7" ht="17" customHeight="1" x14ac:dyDescent="0.2">
      <c r="B83" s="38" t="s">
        <v>206</v>
      </c>
      <c r="C83" s="25" t="s">
        <v>1331</v>
      </c>
      <c r="D83" s="23" t="s">
        <v>207</v>
      </c>
      <c r="E83" s="7" t="str" cm="1">
        <f t="array" ref="E83:E92">_xlfn.ANCHORARRAY($C$8)</f>
        <v>0.0.0.0/0</v>
      </c>
      <c r="F83" s="2" t="str" cm="1">
        <f t="array" ref="F83:F92">ip.index_host_address(_xlfn.ANCHORARRAY($C$8),5)</f>
        <v>0.0.0.5/0</v>
      </c>
      <c r="G83" s="26" t="str" cm="1">
        <f t="array" aca="1" ref="G83" ca="1">_xlfn.CHOOSEROWS(_xlfn.FORMULATEXT(_xlfn.ANCHORARRAY(F83)),1)</f>
        <v>=ip.index_host_address($C$8#,5)</v>
      </c>
    </row>
    <row r="84" spans="2:7" ht="17" x14ac:dyDescent="0.2">
      <c r="B84" s="38"/>
      <c r="C84" s="23"/>
      <c r="D84" s="23"/>
      <c r="E84" s="7" t="str">
        <v>255.255.255.255/32</v>
      </c>
      <c r="F84" s="2" t="e">
        <v>#N/A</v>
      </c>
      <c r="G84" s="26"/>
    </row>
    <row r="85" spans="2:7" ht="17" x14ac:dyDescent="0.2">
      <c r="B85" s="38"/>
      <c r="C85" s="23"/>
      <c r="D85" s="23"/>
      <c r="E85" s="7" t="str">
        <v>10.0.0.4/24</v>
      </c>
      <c r="F85" s="2" t="str">
        <v>10.0.0.5/24</v>
      </c>
      <c r="G85" s="26"/>
    </row>
    <row r="86" spans="2:7" ht="17" x14ac:dyDescent="0.2">
      <c r="B86" s="38"/>
      <c r="C86" s="23"/>
      <c r="D86" s="23"/>
      <c r="E86" s="7" t="str">
        <v>172.20.0.2/22</v>
      </c>
      <c r="F86" s="2" t="str">
        <v>172.20.0.5/22</v>
      </c>
      <c r="G86" s="26"/>
    </row>
    <row r="87" spans="2:7" ht="17" x14ac:dyDescent="0.2">
      <c r="B87" s="38"/>
      <c r="C87" s="23"/>
      <c r="D87" s="23"/>
      <c r="E87" s="7" t="str">
        <v>127.0.0.1/32</v>
      </c>
      <c r="F87" s="2" t="e">
        <v>#N/A</v>
      </c>
      <c r="G87" s="26"/>
    </row>
    <row r="88" spans="2:7" ht="17" x14ac:dyDescent="0.2">
      <c r="B88" s="38"/>
      <c r="C88" s="23"/>
      <c r="D88" s="23"/>
      <c r="E88" s="7" t="str">
        <v>204.165.72.6/28</v>
      </c>
      <c r="F88" s="2" t="str">
        <v>204.165.72.5/28</v>
      </c>
      <c r="G88" s="26"/>
    </row>
    <row r="89" spans="2:7" ht="17" x14ac:dyDescent="0.2">
      <c r="B89" s="38"/>
      <c r="C89" s="23"/>
      <c r="D89" s="23"/>
      <c r="E89" s="7" t="str">
        <v>192.168.7.12/25</v>
      </c>
      <c r="F89" s="2" t="str">
        <v>192.168.7.5/25</v>
      </c>
      <c r="G89" s="26"/>
    </row>
    <row r="90" spans="2:7" ht="17" x14ac:dyDescent="0.2">
      <c r="B90" s="38"/>
      <c r="C90" s="23"/>
      <c r="D90" s="23"/>
      <c r="E90" s="7" t="str">
        <v>8.8.8.8/32</v>
      </c>
      <c r="F90" s="2" t="e">
        <v>#N/A</v>
      </c>
      <c r="G90" s="26"/>
    </row>
    <row r="91" spans="2:7" ht="17" x14ac:dyDescent="0.2">
      <c r="B91" s="38"/>
      <c r="C91" s="23"/>
      <c r="D91" s="23"/>
      <c r="E91" s="7" t="str">
        <v>10.0.0.0/8</v>
      </c>
      <c r="F91" s="2" t="str">
        <v>10.0.0.5/8</v>
      </c>
      <c r="G91" s="26"/>
    </row>
    <row r="92" spans="2:7" ht="17" x14ac:dyDescent="0.2">
      <c r="B92" s="38"/>
      <c r="C92" s="23"/>
      <c r="D92" s="23"/>
      <c r="E92" s="7" t="str">
        <v>169.254.7.2/31</v>
      </c>
      <c r="F92" s="2" t="e">
        <v>#N/A</v>
      </c>
      <c r="G92" s="26"/>
    </row>
    <row r="93" spans="2:7" ht="17" x14ac:dyDescent="0.2">
      <c r="B93" s="38" t="s">
        <v>193</v>
      </c>
      <c r="C93" s="37" t="s">
        <v>1310</v>
      </c>
      <c r="D93" s="23" t="s">
        <v>195</v>
      </c>
      <c r="E93" s="7" t="str" cm="1">
        <f t="array" ref="E93:E102">_xlfn.ANCHORARRAY($C$8)</f>
        <v>0.0.0.0/0</v>
      </c>
      <c r="F93" s="2" t="e" cm="1">
        <f t="array" ref="F93:F102">ip.previous_subnet(_xlfn.ANCHORARRAY($C$8))</f>
        <v>#N/A</v>
      </c>
      <c r="G93" s="26" t="str" cm="1">
        <f t="array" aca="1" ref="G93" ca="1">_xlfn.CHOOSEROWS(_xlfn.FORMULATEXT(_xlfn.ANCHORARRAY(F93)),1)</f>
        <v>=ip.previous_subnet($C$8#)</v>
      </c>
    </row>
    <row r="94" spans="2:7" ht="17" x14ac:dyDescent="0.2">
      <c r="B94" s="38"/>
      <c r="C94" s="35"/>
      <c r="D94" s="23"/>
      <c r="E94" s="7" t="str">
        <v>255.255.255.255/32</v>
      </c>
      <c r="F94" s="2" t="str">
        <v>255.255.255.254/32</v>
      </c>
      <c r="G94" s="26"/>
    </row>
    <row r="95" spans="2:7" ht="17" x14ac:dyDescent="0.2">
      <c r="B95" s="38"/>
      <c r="C95" s="35"/>
      <c r="D95" s="23"/>
      <c r="E95" s="7" t="str">
        <v>10.0.0.4/24</v>
      </c>
      <c r="F95" s="2" t="str">
        <v>9.255.255.0/24</v>
      </c>
      <c r="G95" s="26"/>
    </row>
    <row r="96" spans="2:7" ht="17" x14ac:dyDescent="0.2">
      <c r="B96" s="38"/>
      <c r="C96" s="35"/>
      <c r="D96" s="23"/>
      <c r="E96" s="7" t="str">
        <v>172.20.0.2/22</v>
      </c>
      <c r="F96" s="2" t="str">
        <v>172.19.252.0/22</v>
      </c>
      <c r="G96" s="26"/>
    </row>
    <row r="97" spans="2:7" ht="17" x14ac:dyDescent="0.2">
      <c r="B97" s="38"/>
      <c r="C97" s="35"/>
      <c r="D97" s="23"/>
      <c r="E97" s="7" t="str">
        <v>127.0.0.1/32</v>
      </c>
      <c r="F97" s="2" t="str">
        <v>127.0.0.0/32</v>
      </c>
      <c r="G97" s="26"/>
    </row>
    <row r="98" spans="2:7" ht="17" x14ac:dyDescent="0.2">
      <c r="B98" s="38"/>
      <c r="C98" s="35"/>
      <c r="D98" s="23"/>
      <c r="E98" s="7" t="str">
        <v>204.165.72.6/28</v>
      </c>
      <c r="F98" s="2" t="str">
        <v>204.165.71.240/28</v>
      </c>
      <c r="G98" s="26"/>
    </row>
    <row r="99" spans="2:7" ht="17" x14ac:dyDescent="0.2">
      <c r="B99" s="38"/>
      <c r="C99" s="35"/>
      <c r="D99" s="23"/>
      <c r="E99" s="7" t="str">
        <v>192.168.7.12/25</v>
      </c>
      <c r="F99" s="2" t="str">
        <v>192.168.6.128/25</v>
      </c>
      <c r="G99" s="26"/>
    </row>
    <row r="100" spans="2:7" ht="17" x14ac:dyDescent="0.2">
      <c r="B100" s="38"/>
      <c r="C100" s="35"/>
      <c r="D100" s="23"/>
      <c r="E100" s="7" t="str">
        <v>8.8.8.8/32</v>
      </c>
      <c r="F100" s="2" t="str">
        <v>8.8.8.7/32</v>
      </c>
      <c r="G100" s="26"/>
    </row>
    <row r="101" spans="2:7" ht="17" x14ac:dyDescent="0.2">
      <c r="B101" s="38"/>
      <c r="C101" s="35"/>
      <c r="D101" s="23"/>
      <c r="E101" s="7" t="str">
        <v>10.0.0.0/8</v>
      </c>
      <c r="F101" s="2" t="str">
        <v>9.0.0.0/8</v>
      </c>
      <c r="G101" s="26"/>
    </row>
    <row r="102" spans="2:7" ht="17" x14ac:dyDescent="0.2">
      <c r="B102" s="38"/>
      <c r="C102" s="35"/>
      <c r="D102" s="23"/>
      <c r="E102" s="7" t="str">
        <v>169.254.7.2/31</v>
      </c>
      <c r="F102" s="2" t="str">
        <v>169.254.7.0/31</v>
      </c>
      <c r="G102" s="26"/>
    </row>
    <row r="103" spans="2:7" ht="17" x14ac:dyDescent="0.2">
      <c r="B103" s="38" t="s">
        <v>194</v>
      </c>
      <c r="C103" s="37" t="s">
        <v>1310</v>
      </c>
      <c r="D103" s="23" t="s">
        <v>196</v>
      </c>
      <c r="E103" s="7" t="str" cm="1">
        <f t="array" ref="E103:E112">_xlfn.ANCHORARRAY($C$8)</f>
        <v>0.0.0.0/0</v>
      </c>
      <c r="F103" s="2" t="e" cm="1">
        <f t="array" ref="F103:F112">ip.next_subnet(_xlfn.ANCHORARRAY($C$8))</f>
        <v>#N/A</v>
      </c>
      <c r="G103" s="26" t="str" cm="1">
        <f t="array" aca="1" ref="G103" ca="1">_xlfn.CHOOSEROWS(_xlfn.FORMULATEXT(_xlfn.ANCHORARRAY(F103)),1)</f>
        <v>=ip.next_subnet($C$8#)</v>
      </c>
    </row>
    <row r="104" spans="2:7" ht="17" x14ac:dyDescent="0.2">
      <c r="B104" s="38"/>
      <c r="C104" s="35"/>
      <c r="D104" s="23"/>
      <c r="E104" s="7" t="str">
        <v>255.255.255.255/32</v>
      </c>
      <c r="F104" s="2" t="e">
        <v>#N/A</v>
      </c>
      <c r="G104" s="26"/>
    </row>
    <row r="105" spans="2:7" ht="17" x14ac:dyDescent="0.2">
      <c r="B105" s="38"/>
      <c r="C105" s="35"/>
      <c r="D105" s="23"/>
      <c r="E105" s="7" t="str">
        <v>10.0.0.4/24</v>
      </c>
      <c r="F105" s="2" t="str">
        <v>10.0.1.0/24</v>
      </c>
      <c r="G105" s="26"/>
    </row>
    <row r="106" spans="2:7" ht="17" x14ac:dyDescent="0.2">
      <c r="B106" s="38"/>
      <c r="C106" s="35"/>
      <c r="D106" s="23"/>
      <c r="E106" s="7" t="str">
        <v>172.20.0.2/22</v>
      </c>
      <c r="F106" s="2" t="str">
        <v>172.20.4.0/22</v>
      </c>
      <c r="G106" s="26"/>
    </row>
    <row r="107" spans="2:7" ht="17" x14ac:dyDescent="0.2">
      <c r="B107" s="38"/>
      <c r="C107" s="35"/>
      <c r="D107" s="23"/>
      <c r="E107" s="7" t="str">
        <v>127.0.0.1/32</v>
      </c>
      <c r="F107" s="2" t="str">
        <v>127.0.0.2/32</v>
      </c>
      <c r="G107" s="26"/>
    </row>
    <row r="108" spans="2:7" ht="17" x14ac:dyDescent="0.2">
      <c r="B108" s="38"/>
      <c r="C108" s="35"/>
      <c r="D108" s="23"/>
      <c r="E108" s="7" t="str">
        <v>204.165.72.6/28</v>
      </c>
      <c r="F108" s="2" t="str">
        <v>204.165.72.16/28</v>
      </c>
      <c r="G108" s="26"/>
    </row>
    <row r="109" spans="2:7" ht="17" x14ac:dyDescent="0.2">
      <c r="B109" s="38"/>
      <c r="C109" s="35"/>
      <c r="D109" s="23"/>
      <c r="E109" s="7" t="str">
        <v>192.168.7.12/25</v>
      </c>
      <c r="F109" s="2" t="str">
        <v>192.168.7.128/25</v>
      </c>
      <c r="G109" s="26"/>
    </row>
    <row r="110" spans="2:7" ht="17" x14ac:dyDescent="0.2">
      <c r="B110" s="38"/>
      <c r="C110" s="35"/>
      <c r="D110" s="23"/>
      <c r="E110" s="7" t="str">
        <v>8.8.8.8/32</v>
      </c>
      <c r="F110" s="2" t="str">
        <v>8.8.8.9/32</v>
      </c>
      <c r="G110" s="26"/>
    </row>
    <row r="111" spans="2:7" ht="17" x14ac:dyDescent="0.2">
      <c r="B111" s="38"/>
      <c r="C111" s="35"/>
      <c r="D111" s="23"/>
      <c r="E111" s="7" t="str">
        <v>10.0.0.0/8</v>
      </c>
      <c r="F111" s="2" t="str">
        <v>11.0.0.0/8</v>
      </c>
      <c r="G111" s="26"/>
    </row>
    <row r="112" spans="2:7" ht="17" x14ac:dyDescent="0.2">
      <c r="B112" s="38"/>
      <c r="C112" s="35"/>
      <c r="D112" s="23"/>
      <c r="E112" s="7" t="str">
        <v>169.254.7.2/31</v>
      </c>
      <c r="F112" s="2" t="str">
        <v>169.254.7.4/31</v>
      </c>
      <c r="G112" s="26"/>
    </row>
    <row r="113" spans="2:7" ht="17" customHeight="1" x14ac:dyDescent="0.2">
      <c r="B113" s="38" t="s">
        <v>1326</v>
      </c>
      <c r="C113" s="25" t="s">
        <v>1332</v>
      </c>
      <c r="D113" s="23" t="s">
        <v>221</v>
      </c>
      <c r="E113" s="7" t="s">
        <v>1327</v>
      </c>
      <c r="F113" s="19" t="str" cm="1">
        <f t="array" ref="F113">ip.index_subnet(E114,E117,E120)</f>
        <v>192.168.255.0/24</v>
      </c>
      <c r="G113" s="26" t="str" cm="1">
        <f t="array" aca="1" ref="G113" ca="1">_xlfn.CHOOSEROWS(_xlfn.FORMULATEXT(_xlfn.ANCHORARRAY(F113)),1)</f>
        <v>=ip.index_subnet(E114,E117,E120)</v>
      </c>
    </row>
    <row r="114" spans="2:7" ht="17" x14ac:dyDescent="0.2">
      <c r="B114" s="38"/>
      <c r="C114" s="23"/>
      <c r="D114" s="23"/>
      <c r="E114" s="7" t="s">
        <v>18</v>
      </c>
      <c r="F114" s="19"/>
      <c r="G114" s="26"/>
    </row>
    <row r="115" spans="2:7" x14ac:dyDescent="0.2">
      <c r="B115" s="38"/>
      <c r="C115" s="23"/>
      <c r="D115" s="23"/>
      <c r="E115" s="7"/>
      <c r="F115" s="19"/>
      <c r="G115" s="26"/>
    </row>
    <row r="116" spans="2:7" ht="17" x14ac:dyDescent="0.2">
      <c r="B116" s="38"/>
      <c r="C116" s="23"/>
      <c r="D116" s="23"/>
      <c r="E116" s="7" t="s">
        <v>1328</v>
      </c>
      <c r="F116" s="19"/>
      <c r="G116" s="26"/>
    </row>
    <row r="117" spans="2:7" x14ac:dyDescent="0.2">
      <c r="B117" s="38"/>
      <c r="C117" s="23"/>
      <c r="D117" s="23"/>
      <c r="E117" s="7">
        <v>24</v>
      </c>
      <c r="F117" s="19"/>
      <c r="G117" s="26"/>
    </row>
    <row r="118" spans="2:7" x14ac:dyDescent="0.2">
      <c r="B118" s="38"/>
      <c r="C118" s="23"/>
      <c r="D118" s="23"/>
      <c r="E118" s="7"/>
      <c r="F118" s="19"/>
      <c r="G118" s="26"/>
    </row>
    <row r="119" spans="2:7" ht="17" x14ac:dyDescent="0.2">
      <c r="B119" s="38"/>
      <c r="C119" s="23"/>
      <c r="D119" s="23"/>
      <c r="E119" s="7" t="s">
        <v>1329</v>
      </c>
      <c r="F119" s="19"/>
      <c r="G119" s="26"/>
    </row>
    <row r="120" spans="2:7" x14ac:dyDescent="0.2">
      <c r="B120" s="38"/>
      <c r="C120" s="23"/>
      <c r="D120" s="23"/>
      <c r="E120" s="7">
        <v>-1</v>
      </c>
      <c r="F120" s="19"/>
      <c r="G120" s="26"/>
    </row>
    <row r="121" spans="2:7" x14ac:dyDescent="0.2">
      <c r="B121" s="38"/>
      <c r="C121" s="23"/>
      <c r="D121" s="23"/>
      <c r="E121" s="7"/>
      <c r="F121" s="19"/>
      <c r="G121" s="26"/>
    </row>
    <row r="122" spans="2:7" x14ac:dyDescent="0.2">
      <c r="B122" s="38"/>
      <c r="C122" s="23"/>
      <c r="D122" s="23"/>
      <c r="E122" s="7"/>
      <c r="F122" s="19"/>
      <c r="G122" s="26"/>
    </row>
    <row r="123" spans="2:7" ht="17" customHeight="1" x14ac:dyDescent="0.2">
      <c r="B123" s="38" t="s">
        <v>219</v>
      </c>
      <c r="C123" s="23" t="s">
        <v>220</v>
      </c>
      <c r="D123" s="23" t="s">
        <v>221</v>
      </c>
      <c r="E123" s="7" t="str" cm="1">
        <f t="array" ref="E123:E132">_xlfn.ANCHORARRAY($C$8)</f>
        <v>0.0.0.0/0</v>
      </c>
      <c r="F123" s="2" t="str" cm="1">
        <f t="array" ref="F123:F132">ip.offset(_xlfn.ANCHORARRAY($C$8),10)</f>
        <v>0.0.0.10/0</v>
      </c>
      <c r="G123" s="26" t="str" cm="1">
        <f t="array" aca="1" ref="G123" ca="1">_xlfn.CHOOSEROWS(_xlfn.FORMULATEXT(_xlfn.ANCHORARRAY(F123)),1)</f>
        <v>=ip.offset($C$8#,10)</v>
      </c>
    </row>
    <row r="124" spans="2:7" ht="17" x14ac:dyDescent="0.2">
      <c r="B124" s="38"/>
      <c r="C124" s="23"/>
      <c r="D124" s="23"/>
      <c r="E124" s="7" t="str">
        <v>255.255.255.255/32</v>
      </c>
      <c r="F124" s="2" t="e">
        <v>#N/A</v>
      </c>
      <c r="G124" s="26"/>
    </row>
    <row r="125" spans="2:7" ht="17" x14ac:dyDescent="0.2">
      <c r="B125" s="38"/>
      <c r="C125" s="23"/>
      <c r="D125" s="23"/>
      <c r="E125" s="7" t="str">
        <v>10.0.0.4/24</v>
      </c>
      <c r="F125" s="2" t="str">
        <v>10.0.0.14/24</v>
      </c>
      <c r="G125" s="26"/>
    </row>
    <row r="126" spans="2:7" ht="17" x14ac:dyDescent="0.2">
      <c r="B126" s="38"/>
      <c r="C126" s="23"/>
      <c r="D126" s="23"/>
      <c r="E126" s="7" t="str">
        <v>172.20.0.2/22</v>
      </c>
      <c r="F126" s="2" t="str">
        <v>172.20.0.12/22</v>
      </c>
      <c r="G126" s="26"/>
    </row>
    <row r="127" spans="2:7" ht="17" x14ac:dyDescent="0.2">
      <c r="B127" s="38"/>
      <c r="C127" s="23"/>
      <c r="D127" s="23"/>
      <c r="E127" s="7" t="str">
        <v>127.0.0.1/32</v>
      </c>
      <c r="F127" s="2" t="e">
        <v>#N/A</v>
      </c>
      <c r="G127" s="26"/>
    </row>
    <row r="128" spans="2:7" ht="17" x14ac:dyDescent="0.2">
      <c r="B128" s="38"/>
      <c r="C128" s="23"/>
      <c r="D128" s="23"/>
      <c r="E128" s="7" t="str">
        <v>204.165.72.6/28</v>
      </c>
      <c r="F128" s="2" t="e">
        <v>#N/A</v>
      </c>
      <c r="G128" s="26"/>
    </row>
    <row r="129" spans="2:7" ht="17" x14ac:dyDescent="0.2">
      <c r="B129" s="38"/>
      <c r="C129" s="23"/>
      <c r="D129" s="23"/>
      <c r="E129" s="7" t="str">
        <v>192.168.7.12/25</v>
      </c>
      <c r="F129" s="2" t="str">
        <v>192.168.7.22/25</v>
      </c>
      <c r="G129" s="26"/>
    </row>
    <row r="130" spans="2:7" ht="17" x14ac:dyDescent="0.2">
      <c r="B130" s="38"/>
      <c r="C130" s="23"/>
      <c r="D130" s="23"/>
      <c r="E130" s="7" t="str">
        <v>8.8.8.8/32</v>
      </c>
      <c r="F130" s="2" t="e">
        <v>#N/A</v>
      </c>
      <c r="G130" s="26"/>
    </row>
    <row r="131" spans="2:7" ht="17" x14ac:dyDescent="0.2">
      <c r="B131" s="38"/>
      <c r="C131" s="23"/>
      <c r="D131" s="23"/>
      <c r="E131" s="7" t="str">
        <v>10.0.0.0/8</v>
      </c>
      <c r="F131" s="2" t="str">
        <v>10.0.0.10/8</v>
      </c>
      <c r="G131" s="26"/>
    </row>
    <row r="132" spans="2:7" ht="17" x14ac:dyDescent="0.2">
      <c r="B132" s="38"/>
      <c r="C132" s="23"/>
      <c r="D132" s="23"/>
      <c r="E132" s="7" t="str">
        <v>169.254.7.2/31</v>
      </c>
      <c r="F132" s="2" t="e">
        <v>#N/A</v>
      </c>
      <c r="G132" s="26"/>
    </row>
    <row r="133" spans="2:7" ht="17" x14ac:dyDescent="0.2">
      <c r="B133" s="38" t="s">
        <v>1367</v>
      </c>
      <c r="C133" s="23" t="s">
        <v>222</v>
      </c>
      <c r="D133" s="23" t="s">
        <v>223</v>
      </c>
      <c r="E133" s="7" t="str" cm="1">
        <f t="array" ref="E133:E142">_xlfn.ANCHORARRAY($C$8)</f>
        <v>0.0.0.0/0</v>
      </c>
      <c r="F133" s="2" t="str" cm="1">
        <f t="array" ref="F133:F142">ip.octet_offset(_xlfn.ANCHORARRAY($C$8),0,10,-5,0)</f>
        <v>0.9.251.0/0</v>
      </c>
      <c r="G133" s="26" t="str" cm="1">
        <f t="array" aca="1" ref="G133" ca="1">_xlfn.CHOOSEROWS(_xlfn.FORMULATEXT(_xlfn.ANCHORARRAY(F133)),1)</f>
        <v>=ip.octet_offset($C$8#,0,10,-5,0)</v>
      </c>
    </row>
    <row r="134" spans="2:7" ht="17" x14ac:dyDescent="0.2">
      <c r="B134" s="38"/>
      <c r="C134" s="23"/>
      <c r="D134" s="23"/>
      <c r="E134" s="7" t="str">
        <v>255.255.255.255/32</v>
      </c>
      <c r="F134" s="2" t="e">
        <v>#N/A</v>
      </c>
      <c r="G134" s="26"/>
    </row>
    <row r="135" spans="2:7" ht="17" x14ac:dyDescent="0.2">
      <c r="B135" s="38"/>
      <c r="C135" s="23"/>
      <c r="D135" s="23"/>
      <c r="E135" s="7" t="str">
        <v>10.0.0.4/24</v>
      </c>
      <c r="F135" s="2" t="str">
        <v>10.9.251.4/24</v>
      </c>
      <c r="G135" s="26"/>
    </row>
    <row r="136" spans="2:7" ht="17" x14ac:dyDescent="0.2">
      <c r="B136" s="38"/>
      <c r="C136" s="23"/>
      <c r="D136" s="23"/>
      <c r="E136" s="7" t="str">
        <v>172.20.0.2/22</v>
      </c>
      <c r="F136" s="2" t="str">
        <v>172.29.251.2/22</v>
      </c>
      <c r="G136" s="26"/>
    </row>
    <row r="137" spans="2:7" ht="17" x14ac:dyDescent="0.2">
      <c r="B137" s="38"/>
      <c r="C137" s="23"/>
      <c r="D137" s="23"/>
      <c r="E137" s="7" t="str">
        <v>127.0.0.1/32</v>
      </c>
      <c r="F137" s="2" t="str">
        <v>127.9.251.1/32</v>
      </c>
      <c r="G137" s="26"/>
    </row>
    <row r="138" spans="2:7" ht="17" x14ac:dyDescent="0.2">
      <c r="B138" s="38"/>
      <c r="C138" s="23"/>
      <c r="D138" s="23"/>
      <c r="E138" s="7" t="str">
        <v>204.165.72.6/28</v>
      </c>
      <c r="F138" s="2" t="str">
        <v>204.175.67.6/28</v>
      </c>
      <c r="G138" s="26"/>
    </row>
    <row r="139" spans="2:7" ht="17" x14ac:dyDescent="0.2">
      <c r="B139" s="38"/>
      <c r="C139" s="23"/>
      <c r="D139" s="23"/>
      <c r="E139" s="7" t="str">
        <v>192.168.7.12/25</v>
      </c>
      <c r="F139" s="2" t="str">
        <v>192.178.2.12/25</v>
      </c>
      <c r="G139" s="26"/>
    </row>
    <row r="140" spans="2:7" ht="17" x14ac:dyDescent="0.2">
      <c r="B140" s="38"/>
      <c r="C140" s="23"/>
      <c r="D140" s="23"/>
      <c r="E140" s="7" t="str">
        <v>8.8.8.8/32</v>
      </c>
      <c r="F140" s="2" t="str">
        <v>8.18.3.8/32</v>
      </c>
      <c r="G140" s="26"/>
    </row>
    <row r="141" spans="2:7" ht="17" x14ac:dyDescent="0.2">
      <c r="B141" s="38"/>
      <c r="C141" s="23"/>
      <c r="D141" s="23"/>
      <c r="E141" s="7" t="str">
        <v>10.0.0.0/8</v>
      </c>
      <c r="F141" s="2" t="str">
        <v>10.9.251.0/8</v>
      </c>
      <c r="G141" s="26"/>
    </row>
    <row r="142" spans="2:7" ht="17" x14ac:dyDescent="0.2">
      <c r="B142" s="39"/>
      <c r="C142" s="27"/>
      <c r="D142" s="27"/>
      <c r="E142" s="8" t="str">
        <v>169.254.7.2/31</v>
      </c>
      <c r="F142" s="9" t="str">
        <v>170.8.2.2/31</v>
      </c>
      <c r="G142" s="29"/>
    </row>
  </sheetData>
  <mergeCells count="54">
    <mergeCell ref="B33:B42"/>
    <mergeCell ref="C33:C42"/>
    <mergeCell ref="D33:D42"/>
    <mergeCell ref="G33:G42"/>
    <mergeCell ref="B2:G2"/>
    <mergeCell ref="B3:G3"/>
    <mergeCell ref="C7:G7"/>
    <mergeCell ref="C20:G20"/>
    <mergeCell ref="B23:B32"/>
    <mergeCell ref="C23:C32"/>
    <mergeCell ref="D23:D32"/>
    <mergeCell ref="G23:G32"/>
    <mergeCell ref="B5:G5"/>
    <mergeCell ref="G73:G82"/>
    <mergeCell ref="B43:B52"/>
    <mergeCell ref="C43:C52"/>
    <mergeCell ref="D43:D52"/>
    <mergeCell ref="G43:G52"/>
    <mergeCell ref="B53:B62"/>
    <mergeCell ref="C53:C62"/>
    <mergeCell ref="D53:D62"/>
    <mergeCell ref="G53:G62"/>
    <mergeCell ref="B63:B72"/>
    <mergeCell ref="C63:C72"/>
    <mergeCell ref="D63:D72"/>
    <mergeCell ref="G63:G72"/>
    <mergeCell ref="B73:B82"/>
    <mergeCell ref="C73:C82"/>
    <mergeCell ref="D73:D82"/>
    <mergeCell ref="B93:B102"/>
    <mergeCell ref="C93:C102"/>
    <mergeCell ref="D93:D102"/>
    <mergeCell ref="G93:G102"/>
    <mergeCell ref="B83:B92"/>
    <mergeCell ref="C83:C92"/>
    <mergeCell ref="D83:D92"/>
    <mergeCell ref="G83:G92"/>
    <mergeCell ref="B103:B112"/>
    <mergeCell ref="C103:C112"/>
    <mergeCell ref="D103:D112"/>
    <mergeCell ref="G103:G112"/>
    <mergeCell ref="B123:B132"/>
    <mergeCell ref="C123:C132"/>
    <mergeCell ref="D123:D132"/>
    <mergeCell ref="G123:G132"/>
    <mergeCell ref="B133:B142"/>
    <mergeCell ref="C133:C142"/>
    <mergeCell ref="D133:D142"/>
    <mergeCell ref="G133:G142"/>
    <mergeCell ref="B113:B122"/>
    <mergeCell ref="C113:C122"/>
    <mergeCell ref="D113:D122"/>
    <mergeCell ref="G113:G122"/>
    <mergeCell ref="F113:F122"/>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CB908-6B51-A747-946F-AB1DE0142F20}">
  <dimension ref="B2:H162"/>
  <sheetViews>
    <sheetView zoomScale="120" zoomScaleNormal="120" workbookViewId="0"/>
  </sheetViews>
  <sheetFormatPr baseColWidth="10" defaultRowHeight="16" x14ac:dyDescent="0.2"/>
  <cols>
    <col min="1" max="1" width="5.83203125" customWidth="1"/>
    <col min="2" max="2" width="20.5" customWidth="1"/>
    <col min="3" max="3" width="38.6640625" customWidth="1"/>
    <col min="4" max="4" width="44" customWidth="1"/>
    <col min="5" max="5" width="22.83203125" customWidth="1"/>
    <col min="6" max="6" width="55.83203125" customWidth="1"/>
    <col min="7" max="7" width="41" customWidth="1"/>
    <col min="8" max="9" width="17.5" bestFit="1" customWidth="1"/>
    <col min="10" max="10" width="23.6640625" customWidth="1"/>
    <col min="11" max="11" width="13.6640625" bestFit="1" customWidth="1"/>
    <col min="12" max="12" width="15.83203125" bestFit="1" customWidth="1"/>
    <col min="13" max="13" width="15.6640625" bestFit="1" customWidth="1"/>
    <col min="14" max="14" width="19.6640625" bestFit="1" customWidth="1"/>
    <col min="15" max="15" width="22.83203125" customWidth="1"/>
    <col min="16" max="16" width="19.1640625" bestFit="1" customWidth="1"/>
    <col min="17" max="17" width="19.83203125" bestFit="1" customWidth="1"/>
  </cols>
  <sheetData>
    <row r="2" spans="2:8" ht="32" x14ac:dyDescent="0.4">
      <c r="B2" s="20" t="s">
        <v>224</v>
      </c>
      <c r="C2" s="20"/>
      <c r="D2" s="20"/>
      <c r="E2" s="20"/>
      <c r="F2" s="20"/>
      <c r="G2" s="20"/>
      <c r="H2" s="10"/>
    </row>
    <row r="3" spans="2:8" x14ac:dyDescent="0.2">
      <c r="B3" s="21" t="s">
        <v>175</v>
      </c>
      <c r="C3" s="21"/>
      <c r="D3" s="21"/>
      <c r="E3" s="21"/>
      <c r="F3" s="21"/>
      <c r="G3" s="21"/>
    </row>
    <row r="5" spans="2:8" x14ac:dyDescent="0.2">
      <c r="B5" s="21" t="s">
        <v>217</v>
      </c>
      <c r="C5" s="21"/>
      <c r="D5" s="21"/>
      <c r="E5" s="21"/>
      <c r="F5" s="21"/>
      <c r="G5" s="21"/>
    </row>
    <row r="7" spans="2:8" x14ac:dyDescent="0.2">
      <c r="B7" s="11" t="s">
        <v>19</v>
      </c>
      <c r="C7" s="21" t="s">
        <v>190</v>
      </c>
      <c r="D7" s="21"/>
      <c r="E7" s="21"/>
      <c r="F7" s="21"/>
      <c r="G7" s="21"/>
    </row>
    <row r="8" spans="2:8" x14ac:dyDescent="0.2">
      <c r="C8" t="str" cm="1">
        <f t="array" ref="C8:C17">{"0.0.0.0/0";"255.255.255.255/32";"10.0.0.4/24";"172.20.0.2/22";"127.0.0.1/32";"204.165.72.6/28";"192.168.7.12/25";"8.8.8.8/32";"10.0.0.0/8";"169.254.7.2/31"}</f>
        <v>0.0.0.0/0</v>
      </c>
    </row>
    <row r="9" spans="2:8" x14ac:dyDescent="0.2">
      <c r="C9" t="str">
        <v>255.255.255.255/32</v>
      </c>
    </row>
    <row r="10" spans="2:8" x14ac:dyDescent="0.2">
      <c r="C10" t="str">
        <v>10.0.0.4/24</v>
      </c>
    </row>
    <row r="11" spans="2:8" x14ac:dyDescent="0.2">
      <c r="C11" t="str">
        <v>172.20.0.2/22</v>
      </c>
    </row>
    <row r="12" spans="2:8" x14ac:dyDescent="0.2">
      <c r="C12" t="str">
        <v>127.0.0.1/32</v>
      </c>
    </row>
    <row r="13" spans="2:8" x14ac:dyDescent="0.2">
      <c r="C13" t="str">
        <v>204.165.72.6/28</v>
      </c>
    </row>
    <row r="14" spans="2:8" x14ac:dyDescent="0.2">
      <c r="C14" t="str">
        <v>192.168.7.12/25</v>
      </c>
    </row>
    <row r="15" spans="2:8" x14ac:dyDescent="0.2">
      <c r="C15" t="str">
        <v>8.8.8.8/32</v>
      </c>
    </row>
    <row r="16" spans="2:8" x14ac:dyDescent="0.2">
      <c r="C16" t="str">
        <v>10.0.0.0/8</v>
      </c>
    </row>
    <row r="17" spans="2:7" x14ac:dyDescent="0.2">
      <c r="C17" t="str">
        <v>169.254.7.2/31</v>
      </c>
    </row>
    <row r="20" spans="2:7" ht="52" customHeight="1" x14ac:dyDescent="0.2">
      <c r="B20" s="12" t="s">
        <v>183</v>
      </c>
      <c r="C20" s="23" t="s">
        <v>191</v>
      </c>
      <c r="D20" s="18"/>
      <c r="E20" s="18"/>
      <c r="F20" s="18"/>
      <c r="G20" s="18"/>
    </row>
    <row r="22" spans="2:7" x14ac:dyDescent="0.2">
      <c r="B22" s="4" t="s">
        <v>173</v>
      </c>
      <c r="C22" s="4" t="s">
        <v>177</v>
      </c>
      <c r="D22" s="4" t="s">
        <v>174</v>
      </c>
      <c r="E22" s="4" t="s">
        <v>210</v>
      </c>
      <c r="F22" s="4" t="s">
        <v>218</v>
      </c>
      <c r="G22" s="4" t="s">
        <v>178</v>
      </c>
    </row>
    <row r="23" spans="2:7" ht="16" customHeight="1" x14ac:dyDescent="0.2">
      <c r="B23" s="40" t="s">
        <v>212</v>
      </c>
      <c r="C23" s="31" t="s">
        <v>1340</v>
      </c>
      <c r="D23" s="32" t="s">
        <v>1343</v>
      </c>
      <c r="E23" s="5" t="str" cm="1">
        <f t="array" ref="E23:E32">ip.ip(_xlfn.ANCHORARRAY($C$8)) &amp; "&lt;sep&gt;" &amp; ip.prefixlen(_xlfn.ANCHORARRAY($C$8))</f>
        <v>0.0.0.0&lt;sep&gt;0</v>
      </c>
      <c r="F23" s="6" t="str" cm="1">
        <f t="array" ref="F23:F32">ip.from_prefixlen(_xlfn.ANCHORARRAY($E$23),"&lt;sep&gt;")</f>
        <v>0.0.0.0/0</v>
      </c>
      <c r="G23" s="33" t="str" cm="1">
        <f t="array" aca="1" ref="G23" ca="1">_xlfn.CHOOSEROWS(_xlfn.FORMULATEXT(_xlfn.ANCHORARRAY(F23)),1)</f>
        <v>=ip.from_prefixlen($E$23#,"&lt;sep&gt;")</v>
      </c>
    </row>
    <row r="24" spans="2:7" ht="17" x14ac:dyDescent="0.2">
      <c r="B24" s="38"/>
      <c r="C24" s="23"/>
      <c r="D24" s="23"/>
      <c r="E24" s="7" t="str">
        <v>255.255.255.255&lt;sep&gt;32</v>
      </c>
      <c r="F24" s="2" t="str">
        <v>255.255.255.255/32</v>
      </c>
      <c r="G24" s="26"/>
    </row>
    <row r="25" spans="2:7" ht="17" x14ac:dyDescent="0.2">
      <c r="B25" s="38"/>
      <c r="C25" s="23"/>
      <c r="D25" s="23"/>
      <c r="E25" s="7" t="str">
        <v>10.0.0.4&lt;sep&gt;24</v>
      </c>
      <c r="F25" s="2" t="str">
        <v>10.0.0.4/24</v>
      </c>
      <c r="G25" s="26"/>
    </row>
    <row r="26" spans="2:7" ht="17" x14ac:dyDescent="0.2">
      <c r="B26" s="38"/>
      <c r="C26" s="23"/>
      <c r="D26" s="23"/>
      <c r="E26" s="7" t="str">
        <v>172.20.0.2&lt;sep&gt;22</v>
      </c>
      <c r="F26" s="2" t="str">
        <v>172.20.0.2/22</v>
      </c>
      <c r="G26" s="26"/>
    </row>
    <row r="27" spans="2:7" ht="17" x14ac:dyDescent="0.2">
      <c r="B27" s="38"/>
      <c r="C27" s="23"/>
      <c r="D27" s="23"/>
      <c r="E27" s="7" t="str">
        <v>127.0.0.1&lt;sep&gt;32</v>
      </c>
      <c r="F27" s="2" t="str">
        <v>127.0.0.1/32</v>
      </c>
      <c r="G27" s="26"/>
    </row>
    <row r="28" spans="2:7" ht="17" x14ac:dyDescent="0.2">
      <c r="B28" s="38"/>
      <c r="C28" s="23"/>
      <c r="D28" s="23"/>
      <c r="E28" s="7" t="str">
        <v>204.165.72.6&lt;sep&gt;28</v>
      </c>
      <c r="F28" s="2" t="str">
        <v>204.165.72.6/28</v>
      </c>
      <c r="G28" s="26"/>
    </row>
    <row r="29" spans="2:7" ht="17" x14ac:dyDescent="0.2">
      <c r="B29" s="38"/>
      <c r="C29" s="23"/>
      <c r="D29" s="23"/>
      <c r="E29" s="7" t="str">
        <v>192.168.7.12&lt;sep&gt;25</v>
      </c>
      <c r="F29" s="2" t="str">
        <v>192.168.7.12/25</v>
      </c>
      <c r="G29" s="26"/>
    </row>
    <row r="30" spans="2:7" ht="17" x14ac:dyDescent="0.2">
      <c r="B30" s="38"/>
      <c r="C30" s="23"/>
      <c r="D30" s="23"/>
      <c r="E30" s="7" t="str">
        <v>8.8.8.8&lt;sep&gt;32</v>
      </c>
      <c r="F30" s="2" t="str">
        <v>8.8.8.8/32</v>
      </c>
      <c r="G30" s="26"/>
    </row>
    <row r="31" spans="2:7" ht="17" x14ac:dyDescent="0.2">
      <c r="B31" s="38"/>
      <c r="C31" s="23"/>
      <c r="D31" s="23"/>
      <c r="E31" s="7" t="str">
        <v>10.0.0.0&lt;sep&gt;8</v>
      </c>
      <c r="F31" s="2" t="str">
        <v>10.0.0.0/8</v>
      </c>
      <c r="G31" s="26"/>
    </row>
    <row r="32" spans="2:7" ht="17" x14ac:dyDescent="0.2">
      <c r="B32" s="38"/>
      <c r="C32" s="23"/>
      <c r="D32" s="23"/>
      <c r="E32" s="7" t="str">
        <v>169.254.7.2&lt;sep&gt;31</v>
      </c>
      <c r="F32" s="2" t="str">
        <v>169.254.7.2/31</v>
      </c>
      <c r="G32" s="26"/>
    </row>
    <row r="33" spans="2:7" ht="16" customHeight="1" x14ac:dyDescent="0.2">
      <c r="B33" s="38" t="s">
        <v>213</v>
      </c>
      <c r="C33" s="25" t="s">
        <v>1341</v>
      </c>
      <c r="D33" s="23" t="s">
        <v>1344</v>
      </c>
      <c r="E33" s="7" t="str" cm="1">
        <f t="array" ref="E33:E42">ip.ip(_xlfn.ANCHORARRAY($C$8)) &amp; " " &amp; ip.netmask(_xlfn.ANCHORARRAY($C$8))</f>
        <v>0.0.0.0 0.0.0.0</v>
      </c>
      <c r="F33" s="2" t="str" cm="1">
        <f t="array" ref="F33:F42">ip.from_netmask(_xlfn.ANCHORARRAY($E$33)," ")</f>
        <v>0.0.0.0/0</v>
      </c>
      <c r="G33" s="26" t="str" cm="1">
        <f t="array" aca="1" ref="G33" ca="1">_xlfn.CHOOSEROWS(_xlfn.FORMULATEXT(_xlfn.ANCHORARRAY(F33)),1)</f>
        <v>=ip.from_netmask($E$33#," ")</v>
      </c>
    </row>
    <row r="34" spans="2:7" ht="34" x14ac:dyDescent="0.2">
      <c r="B34" s="38"/>
      <c r="C34" s="23"/>
      <c r="D34" s="23"/>
      <c r="E34" s="7" t="str">
        <v>255.255.255.255 255.255.255.255</v>
      </c>
      <c r="F34" s="2" t="str">
        <v>255.255.255.255/32</v>
      </c>
      <c r="G34" s="26"/>
    </row>
    <row r="35" spans="2:7" ht="17" x14ac:dyDescent="0.2">
      <c r="B35" s="38"/>
      <c r="C35" s="23"/>
      <c r="D35" s="23"/>
      <c r="E35" s="7" t="str">
        <v>10.0.0.4 255.255.255.0</v>
      </c>
      <c r="F35" s="2" t="str">
        <v>10.0.0.4/24</v>
      </c>
      <c r="G35" s="26"/>
    </row>
    <row r="36" spans="2:7" ht="17" x14ac:dyDescent="0.2">
      <c r="B36" s="38"/>
      <c r="C36" s="23"/>
      <c r="D36" s="23"/>
      <c r="E36" s="7" t="str">
        <v>172.20.0.2 255.255.252.0</v>
      </c>
      <c r="F36" s="2" t="str">
        <v>172.20.0.2/22</v>
      </c>
      <c r="G36" s="26"/>
    </row>
    <row r="37" spans="2:7" ht="17" x14ac:dyDescent="0.2">
      <c r="B37" s="38"/>
      <c r="C37" s="23"/>
      <c r="D37" s="23"/>
      <c r="E37" s="7" t="str">
        <v>127.0.0.1 255.255.255.255</v>
      </c>
      <c r="F37" s="2" t="str">
        <v>127.0.0.1/32</v>
      </c>
      <c r="G37" s="26"/>
    </row>
    <row r="38" spans="2:7" ht="34" x14ac:dyDescent="0.2">
      <c r="B38" s="38"/>
      <c r="C38" s="23"/>
      <c r="D38" s="23"/>
      <c r="E38" s="7" t="str">
        <v>204.165.72.6 255.255.255.240</v>
      </c>
      <c r="F38" s="2" t="str">
        <v>204.165.72.6/28</v>
      </c>
      <c r="G38" s="26"/>
    </row>
    <row r="39" spans="2:7" ht="34" x14ac:dyDescent="0.2">
      <c r="B39" s="38"/>
      <c r="C39" s="23"/>
      <c r="D39" s="23"/>
      <c r="E39" s="7" t="str">
        <v>192.168.7.12 255.255.255.128</v>
      </c>
      <c r="F39" s="2" t="str">
        <v>192.168.7.12/25</v>
      </c>
      <c r="G39" s="26"/>
    </row>
    <row r="40" spans="2:7" ht="17" x14ac:dyDescent="0.2">
      <c r="B40" s="38"/>
      <c r="C40" s="23"/>
      <c r="D40" s="23"/>
      <c r="E40" s="7" t="str">
        <v>8.8.8.8 255.255.255.255</v>
      </c>
      <c r="F40" s="2" t="str">
        <v>8.8.8.8/32</v>
      </c>
      <c r="G40" s="26"/>
    </row>
    <row r="41" spans="2:7" ht="17" x14ac:dyDescent="0.2">
      <c r="B41" s="38"/>
      <c r="C41" s="23"/>
      <c r="D41" s="23"/>
      <c r="E41" s="7" t="str">
        <v>10.0.0.0 255.0.0.0</v>
      </c>
      <c r="F41" s="2" t="str">
        <v>10.0.0.0/8</v>
      </c>
      <c r="G41" s="26"/>
    </row>
    <row r="42" spans="2:7" ht="34" x14ac:dyDescent="0.2">
      <c r="B42" s="38"/>
      <c r="C42" s="23"/>
      <c r="D42" s="23"/>
      <c r="E42" s="7" t="str">
        <v>169.254.7.2 255.255.255.254</v>
      </c>
      <c r="F42" s="2" t="str">
        <v>169.254.7.2/31</v>
      </c>
      <c r="G42" s="26"/>
    </row>
    <row r="43" spans="2:7" ht="17" customHeight="1" x14ac:dyDescent="0.2">
      <c r="B43" s="38" t="s">
        <v>214</v>
      </c>
      <c r="C43" s="25" t="s">
        <v>1342</v>
      </c>
      <c r="D43" s="23" t="s">
        <v>1344</v>
      </c>
      <c r="E43" s="7" t="str" cm="1">
        <f t="array" ref="E43:E52">ip.ip(_xlfn.ANCHORARRAY($C$8)) &amp; " " &amp; ip.hostmask(_xlfn.ANCHORARRAY($C$8))</f>
        <v>0.0.0.0 255.255.255.255</v>
      </c>
      <c r="F43" s="2" t="str" cm="1">
        <f t="array" ref="F43:F52">ip.from_hostmask(_xlfn.ANCHORARRAY($E$33)," ")</f>
        <v>0.0.0.0/32</v>
      </c>
      <c r="G43" s="26" t="str" cm="1">
        <f t="array" aca="1" ref="G43" ca="1">_xlfn.CHOOSEROWS(_xlfn.FORMULATEXT(_xlfn.ANCHORARRAY(F43)),1)</f>
        <v>=ip.from_hostmask($E$33#," ")</v>
      </c>
    </row>
    <row r="44" spans="2:7" ht="17" x14ac:dyDescent="0.2">
      <c r="B44" s="38"/>
      <c r="C44" s="23"/>
      <c r="D44" s="23"/>
      <c r="E44" s="7" t="str">
        <v>255.255.255.255 0.0.0.0</v>
      </c>
      <c r="F44" s="2" t="str">
        <v>255.255.255.255/0</v>
      </c>
      <c r="G44" s="26"/>
    </row>
    <row r="45" spans="2:7" ht="17" x14ac:dyDescent="0.2">
      <c r="B45" s="38"/>
      <c r="C45" s="23"/>
      <c r="D45" s="23"/>
      <c r="E45" s="7" t="str">
        <v>10.0.0.4 0.0.0.255</v>
      </c>
      <c r="F45" s="2" t="e">
        <v>#N/A</v>
      </c>
      <c r="G45" s="26"/>
    </row>
    <row r="46" spans="2:7" ht="17" x14ac:dyDescent="0.2">
      <c r="B46" s="38"/>
      <c r="C46" s="23"/>
      <c r="D46" s="23"/>
      <c r="E46" s="7" t="str">
        <v>172.20.0.2 0.0.3.255</v>
      </c>
      <c r="F46" s="2" t="e">
        <v>#N/A</v>
      </c>
      <c r="G46" s="26"/>
    </row>
    <row r="47" spans="2:7" ht="17" x14ac:dyDescent="0.2">
      <c r="B47" s="38"/>
      <c r="C47" s="23"/>
      <c r="D47" s="23"/>
      <c r="E47" s="7" t="str">
        <v>127.0.0.1 0.0.0.0</v>
      </c>
      <c r="F47" s="2" t="str">
        <v>127.0.0.1/0</v>
      </c>
      <c r="G47" s="26"/>
    </row>
    <row r="48" spans="2:7" ht="17" x14ac:dyDescent="0.2">
      <c r="B48" s="38"/>
      <c r="C48" s="23"/>
      <c r="D48" s="23"/>
      <c r="E48" s="7" t="str">
        <v>204.165.72.6 0.0.0.15</v>
      </c>
      <c r="F48" s="2" t="e">
        <v>#N/A</v>
      </c>
      <c r="G48" s="26"/>
    </row>
    <row r="49" spans="2:7" ht="17" x14ac:dyDescent="0.2">
      <c r="B49" s="38"/>
      <c r="C49" s="23"/>
      <c r="D49" s="23"/>
      <c r="E49" s="7" t="str">
        <v>192.168.7.12 0.0.0.127</v>
      </c>
      <c r="F49" s="2" t="e">
        <v>#N/A</v>
      </c>
      <c r="G49" s="26"/>
    </row>
    <row r="50" spans="2:7" ht="17" x14ac:dyDescent="0.2">
      <c r="B50" s="38"/>
      <c r="C50" s="23"/>
      <c r="D50" s="23"/>
      <c r="E50" s="7" t="str">
        <v>8.8.8.8 0.0.0.0</v>
      </c>
      <c r="F50" s="2" t="str">
        <v>8.8.8.8/0</v>
      </c>
      <c r="G50" s="26"/>
    </row>
    <row r="51" spans="2:7" ht="17" x14ac:dyDescent="0.2">
      <c r="B51" s="38"/>
      <c r="C51" s="23"/>
      <c r="D51" s="23"/>
      <c r="E51" s="7" t="str">
        <v>10.0.0.0 0.255.255.255</v>
      </c>
      <c r="F51" s="2" t="e">
        <v>#N/A</v>
      </c>
      <c r="G51" s="26"/>
    </row>
    <row r="52" spans="2:7" ht="17" x14ac:dyDescent="0.2">
      <c r="B52" s="38"/>
      <c r="C52" s="23"/>
      <c r="D52" s="23"/>
      <c r="E52" s="7" t="str">
        <v>169.254.7.2 0.0.0.1</v>
      </c>
      <c r="F52" s="2" t="e">
        <v>#N/A</v>
      </c>
      <c r="G52" s="26"/>
    </row>
    <row r="53" spans="2:7" ht="17" x14ac:dyDescent="0.2">
      <c r="B53" s="38" t="s">
        <v>1390</v>
      </c>
      <c r="C53" s="25" t="s">
        <v>1310</v>
      </c>
      <c r="D53" s="23" t="s">
        <v>1391</v>
      </c>
      <c r="E53" s="7" t="str" cm="1">
        <f t="array" ref="E53:E62">ip.ip(_xlfn.ANCHORARRAY($C$8))</f>
        <v>0.0.0.0</v>
      </c>
      <c r="F53" s="2" t="str" cm="1">
        <f t="array" ref="F53:F62">ip.from_classful(_xlfn.ANCHORARRAY($E$53))</f>
        <v>0.0.0.0/8</v>
      </c>
      <c r="G53" s="26" t="str" cm="1">
        <f t="array" aca="1" ref="G53" ca="1">_xlfn.CHOOSEROWS(_xlfn.FORMULATEXT(_xlfn.ANCHORARRAY(F53)),1)</f>
        <v>=ip.from_classful($E$53#)</v>
      </c>
    </row>
    <row r="54" spans="2:7" ht="17" x14ac:dyDescent="0.2">
      <c r="B54" s="38"/>
      <c r="C54" s="23"/>
      <c r="D54" s="23"/>
      <c r="E54" s="7" t="str">
        <v>255.255.255.255</v>
      </c>
      <c r="F54" s="2" t="e">
        <v>#N/A</v>
      </c>
      <c r="G54" s="26"/>
    </row>
    <row r="55" spans="2:7" ht="17" x14ac:dyDescent="0.2">
      <c r="B55" s="38"/>
      <c r="C55" s="23"/>
      <c r="D55" s="23"/>
      <c r="E55" s="7" t="str">
        <v>10.0.0.4</v>
      </c>
      <c r="F55" s="2" t="str">
        <v>10.0.0.4/8</v>
      </c>
      <c r="G55" s="26"/>
    </row>
    <row r="56" spans="2:7" ht="17" x14ac:dyDescent="0.2">
      <c r="B56" s="38"/>
      <c r="C56" s="23"/>
      <c r="D56" s="23"/>
      <c r="E56" s="7" t="str">
        <v>172.20.0.2</v>
      </c>
      <c r="F56" s="2" t="str">
        <v>172.20.0.2/16</v>
      </c>
      <c r="G56" s="26"/>
    </row>
    <row r="57" spans="2:7" ht="17" x14ac:dyDescent="0.2">
      <c r="B57" s="38"/>
      <c r="C57" s="23"/>
      <c r="D57" s="23"/>
      <c r="E57" s="7" t="str">
        <v>127.0.0.1</v>
      </c>
      <c r="F57" s="2" t="str">
        <v>127.0.0.1/8</v>
      </c>
      <c r="G57" s="26"/>
    </row>
    <row r="58" spans="2:7" ht="17" x14ac:dyDescent="0.2">
      <c r="B58" s="38"/>
      <c r="C58" s="23"/>
      <c r="D58" s="23"/>
      <c r="E58" s="7" t="str">
        <v>204.165.72.6</v>
      </c>
      <c r="F58" s="2" t="str">
        <v>204.165.72.6/24</v>
      </c>
      <c r="G58" s="26"/>
    </row>
    <row r="59" spans="2:7" ht="17" x14ac:dyDescent="0.2">
      <c r="B59" s="38"/>
      <c r="C59" s="23"/>
      <c r="D59" s="23"/>
      <c r="E59" s="7" t="str">
        <v>192.168.7.12</v>
      </c>
      <c r="F59" s="2" t="str">
        <v>192.168.7.12/24</v>
      </c>
      <c r="G59" s="26"/>
    </row>
    <row r="60" spans="2:7" ht="17" x14ac:dyDescent="0.2">
      <c r="B60" s="38"/>
      <c r="C60" s="23"/>
      <c r="D60" s="23"/>
      <c r="E60" s="7" t="str">
        <v>8.8.8.8</v>
      </c>
      <c r="F60" s="2" t="str">
        <v>8.8.8.8/8</v>
      </c>
      <c r="G60" s="26"/>
    </row>
    <row r="61" spans="2:7" ht="17" x14ac:dyDescent="0.2">
      <c r="B61" s="38"/>
      <c r="C61" s="23"/>
      <c r="D61" s="23"/>
      <c r="E61" s="7" t="str">
        <v>10.0.0.0</v>
      </c>
      <c r="F61" s="2" t="str">
        <v>10.0.0.0/8</v>
      </c>
      <c r="G61" s="26"/>
    </row>
    <row r="62" spans="2:7" ht="17" x14ac:dyDescent="0.2">
      <c r="B62" s="38"/>
      <c r="C62" s="23"/>
      <c r="D62" s="23"/>
      <c r="E62" s="7" t="str">
        <v>169.254.7.2</v>
      </c>
      <c r="F62" s="2" t="str">
        <v>169.254.7.2/16</v>
      </c>
      <c r="G62" s="26"/>
    </row>
    <row r="63" spans="2:7" ht="17" customHeight="1" x14ac:dyDescent="0.2">
      <c r="B63" s="38" t="s">
        <v>216</v>
      </c>
      <c r="C63" s="25" t="s">
        <v>1342</v>
      </c>
      <c r="D63" s="23" t="s">
        <v>1345</v>
      </c>
      <c r="E63" s="7" t="str" cm="1">
        <f t="array" ref="E63:E72">_xlfn.ANCHORARRAY($C$8)</f>
        <v>0.0.0.0/0</v>
      </c>
      <c r="F63" s="2" t="str" cm="1">
        <f t="array" ref="F63:F72">ip.with_netmask(_xlfn.ANCHORARRAY($C$8)," ")</f>
        <v>0.0.0.0 0.0.0.0</v>
      </c>
      <c r="G63" s="26" t="str" cm="1">
        <f t="array" aca="1" ref="G63" ca="1">_xlfn.CHOOSEROWS(_xlfn.FORMULATEXT(_xlfn.ANCHORARRAY(F63)),1)</f>
        <v>=ip.with_netmask($C$8#," ")</v>
      </c>
    </row>
    <row r="64" spans="2:7" ht="17" x14ac:dyDescent="0.2">
      <c r="B64" s="38"/>
      <c r="C64" s="25"/>
      <c r="D64" s="23"/>
      <c r="E64" s="7" t="str">
        <v>255.255.255.255/32</v>
      </c>
      <c r="F64" s="2" t="str">
        <v>255.255.255.255 255.255.255.255</v>
      </c>
      <c r="G64" s="26"/>
    </row>
    <row r="65" spans="2:7" ht="17" x14ac:dyDescent="0.2">
      <c r="B65" s="38"/>
      <c r="C65" s="25"/>
      <c r="D65" s="23"/>
      <c r="E65" s="7" t="str">
        <v>10.0.0.4/24</v>
      </c>
      <c r="F65" s="2" t="str">
        <v>10.0.0.4 255.255.255.0</v>
      </c>
      <c r="G65" s="26"/>
    </row>
    <row r="66" spans="2:7" ht="17" x14ac:dyDescent="0.2">
      <c r="B66" s="38"/>
      <c r="C66" s="25"/>
      <c r="D66" s="23"/>
      <c r="E66" s="7" t="str">
        <v>172.20.0.2/22</v>
      </c>
      <c r="F66" s="2" t="str">
        <v>172.20.0.2 255.255.252.0</v>
      </c>
      <c r="G66" s="26"/>
    </row>
    <row r="67" spans="2:7" ht="17" x14ac:dyDescent="0.2">
      <c r="B67" s="38"/>
      <c r="C67" s="25"/>
      <c r="D67" s="23"/>
      <c r="E67" s="7" t="str">
        <v>127.0.0.1/32</v>
      </c>
      <c r="F67" s="2" t="str">
        <v>127.0.0.1 255.255.255.255</v>
      </c>
      <c r="G67" s="26"/>
    </row>
    <row r="68" spans="2:7" ht="17" x14ac:dyDescent="0.2">
      <c r="B68" s="38"/>
      <c r="C68" s="25"/>
      <c r="D68" s="23"/>
      <c r="E68" s="7" t="str">
        <v>204.165.72.6/28</v>
      </c>
      <c r="F68" s="2" t="str">
        <v>204.165.72.6 255.255.255.240</v>
      </c>
      <c r="G68" s="26"/>
    </row>
    <row r="69" spans="2:7" ht="17" x14ac:dyDescent="0.2">
      <c r="B69" s="38"/>
      <c r="C69" s="25"/>
      <c r="D69" s="23"/>
      <c r="E69" s="7" t="str">
        <v>192.168.7.12/25</v>
      </c>
      <c r="F69" s="2" t="str">
        <v>192.168.7.12 255.255.255.128</v>
      </c>
      <c r="G69" s="26"/>
    </row>
    <row r="70" spans="2:7" ht="17" x14ac:dyDescent="0.2">
      <c r="B70" s="38"/>
      <c r="C70" s="25"/>
      <c r="D70" s="23"/>
      <c r="E70" s="7" t="str">
        <v>8.8.8.8/32</v>
      </c>
      <c r="F70" s="2" t="str">
        <v>8.8.8.8 255.255.255.255</v>
      </c>
      <c r="G70" s="26"/>
    </row>
    <row r="71" spans="2:7" ht="17" x14ac:dyDescent="0.2">
      <c r="B71" s="38"/>
      <c r="C71" s="25"/>
      <c r="D71" s="23"/>
      <c r="E71" s="7" t="str">
        <v>10.0.0.0/8</v>
      </c>
      <c r="F71" s="2" t="str">
        <v>10.0.0.0 255.0.0.0</v>
      </c>
      <c r="G71" s="26"/>
    </row>
    <row r="72" spans="2:7" ht="17" x14ac:dyDescent="0.2">
      <c r="B72" s="38"/>
      <c r="C72" s="25"/>
      <c r="D72" s="23"/>
      <c r="E72" s="7" t="str">
        <v>169.254.7.2/31</v>
      </c>
      <c r="F72" s="2" t="str">
        <v>169.254.7.2 255.255.255.254</v>
      </c>
      <c r="G72" s="26"/>
    </row>
    <row r="73" spans="2:7" ht="17" customHeight="1" x14ac:dyDescent="0.2">
      <c r="B73" s="38" t="s">
        <v>215</v>
      </c>
      <c r="C73" s="25" t="s">
        <v>1342</v>
      </c>
      <c r="D73" s="23" t="s">
        <v>1346</v>
      </c>
      <c r="E73" s="7" t="str" cm="1">
        <f t="array" ref="E73:E82">_xlfn.ANCHORARRAY($C$8)</f>
        <v>0.0.0.0/0</v>
      </c>
      <c r="F73" s="2" t="str" cm="1">
        <f t="array" ref="F73:F82">ip.with_hostmask(_xlfn.ANCHORARRAY($C$8)," ")</f>
        <v>0.0.0.0 255.255.255.255</v>
      </c>
      <c r="G73" s="26" t="str" cm="1">
        <f t="array" aca="1" ref="G73" ca="1">_xlfn.CHOOSEROWS(_xlfn.FORMULATEXT(_xlfn.ANCHORARRAY(F73)),1)</f>
        <v>=ip.with_hostmask($C$8#," ")</v>
      </c>
    </row>
    <row r="74" spans="2:7" ht="17" customHeight="1" x14ac:dyDescent="0.2">
      <c r="B74" s="38"/>
      <c r="C74" s="25"/>
      <c r="D74" s="23"/>
      <c r="E74" s="7" t="str">
        <v>255.255.255.255/32</v>
      </c>
      <c r="F74" s="2" t="str">
        <v>255.255.255.255 0.0.0.0</v>
      </c>
      <c r="G74" s="26"/>
    </row>
    <row r="75" spans="2:7" ht="17" customHeight="1" x14ac:dyDescent="0.2">
      <c r="B75" s="38"/>
      <c r="C75" s="25"/>
      <c r="D75" s="23"/>
      <c r="E75" s="7" t="str">
        <v>10.0.0.4/24</v>
      </c>
      <c r="F75" s="2" t="str">
        <v>10.0.0.4 0.0.0.255</v>
      </c>
      <c r="G75" s="26"/>
    </row>
    <row r="76" spans="2:7" ht="17" customHeight="1" x14ac:dyDescent="0.2">
      <c r="B76" s="38"/>
      <c r="C76" s="25"/>
      <c r="D76" s="23"/>
      <c r="E76" s="7" t="str">
        <v>172.20.0.2/22</v>
      </c>
      <c r="F76" s="2" t="str">
        <v>172.20.0.2 0.0.3.255</v>
      </c>
      <c r="G76" s="26"/>
    </row>
    <row r="77" spans="2:7" ht="17" customHeight="1" x14ac:dyDescent="0.2">
      <c r="B77" s="38"/>
      <c r="C77" s="25"/>
      <c r="D77" s="23"/>
      <c r="E77" s="7" t="str">
        <v>127.0.0.1/32</v>
      </c>
      <c r="F77" s="2" t="str">
        <v>127.0.0.1 0.0.0.0</v>
      </c>
      <c r="G77" s="26"/>
    </row>
    <row r="78" spans="2:7" ht="17" customHeight="1" x14ac:dyDescent="0.2">
      <c r="B78" s="38"/>
      <c r="C78" s="25"/>
      <c r="D78" s="23"/>
      <c r="E78" s="7" t="str">
        <v>204.165.72.6/28</v>
      </c>
      <c r="F78" s="2" t="str">
        <v>204.165.72.6 0.0.0.15</v>
      </c>
      <c r="G78" s="26"/>
    </row>
    <row r="79" spans="2:7" ht="17" customHeight="1" x14ac:dyDescent="0.2">
      <c r="B79" s="38"/>
      <c r="C79" s="25"/>
      <c r="D79" s="23"/>
      <c r="E79" s="7" t="str">
        <v>192.168.7.12/25</v>
      </c>
      <c r="F79" s="2" t="str">
        <v>192.168.7.12 0.0.0.127</v>
      </c>
      <c r="G79" s="26"/>
    </row>
    <row r="80" spans="2:7" ht="17" customHeight="1" x14ac:dyDescent="0.2">
      <c r="B80" s="38"/>
      <c r="C80" s="25"/>
      <c r="D80" s="23"/>
      <c r="E80" s="7" t="str">
        <v>8.8.8.8/32</v>
      </c>
      <c r="F80" s="2" t="str">
        <v>8.8.8.8 0.0.0.0</v>
      </c>
      <c r="G80" s="26"/>
    </row>
    <row r="81" spans="2:7" ht="17" customHeight="1" x14ac:dyDescent="0.2">
      <c r="B81" s="38"/>
      <c r="C81" s="25"/>
      <c r="D81" s="23"/>
      <c r="E81" s="7" t="str">
        <v>10.0.0.0/8</v>
      </c>
      <c r="F81" s="2" t="str">
        <v>10.0.0.0 0.255.255.255</v>
      </c>
      <c r="G81" s="26"/>
    </row>
    <row r="82" spans="2:7" ht="17" customHeight="1" x14ac:dyDescent="0.2">
      <c r="B82" s="38"/>
      <c r="C82" s="25"/>
      <c r="D82" s="23"/>
      <c r="E82" s="7" t="str">
        <v>169.254.7.2/31</v>
      </c>
      <c r="F82" s="2" t="str">
        <v>169.254.7.2 0.0.0.1</v>
      </c>
      <c r="G82" s="26"/>
    </row>
    <row r="83" spans="2:7" ht="17" customHeight="1" x14ac:dyDescent="0.2">
      <c r="B83" s="38" t="s">
        <v>1333</v>
      </c>
      <c r="C83" s="25" t="s">
        <v>1348</v>
      </c>
      <c r="D83" s="23" t="s">
        <v>1347</v>
      </c>
      <c r="E83" s="7" t="str" cm="1">
        <f t="array" ref="E83:E92">_xlfn.ANCHORARRAY($C$8)</f>
        <v>0.0.0.0/0</v>
      </c>
      <c r="F83" s="2" t="str" cm="1">
        <f t="array" ref="F83:F92">ip.padded(_xlfn.ANCHORARRAY($C$8))</f>
        <v>000.000.000.000/00</v>
      </c>
      <c r="G83" s="26" t="str" cm="1">
        <f t="array" aca="1" ref="G83" ca="1">_xlfn.CHOOSEROWS(_xlfn.FORMULATEXT(_xlfn.ANCHORARRAY(F83)),1)</f>
        <v>=ip.padded($C$8#)</v>
      </c>
    </row>
    <row r="84" spans="2:7" ht="17" x14ac:dyDescent="0.2">
      <c r="B84" s="38"/>
      <c r="C84" s="23"/>
      <c r="D84" s="23"/>
      <c r="E84" s="7" t="str">
        <v>255.255.255.255/32</v>
      </c>
      <c r="F84" s="2" t="str">
        <v>255.255.255.255/32</v>
      </c>
      <c r="G84" s="26"/>
    </row>
    <row r="85" spans="2:7" ht="17" x14ac:dyDescent="0.2">
      <c r="B85" s="38"/>
      <c r="C85" s="23"/>
      <c r="D85" s="23"/>
      <c r="E85" s="7" t="str">
        <v>10.0.0.4/24</v>
      </c>
      <c r="F85" s="2" t="str">
        <v>010.000.000.004/24</v>
      </c>
      <c r="G85" s="26"/>
    </row>
    <row r="86" spans="2:7" ht="17" x14ac:dyDescent="0.2">
      <c r="B86" s="38"/>
      <c r="C86" s="23"/>
      <c r="D86" s="23"/>
      <c r="E86" s="7" t="str">
        <v>172.20.0.2/22</v>
      </c>
      <c r="F86" s="2" t="str">
        <v>172.020.000.002/22</v>
      </c>
      <c r="G86" s="26"/>
    </row>
    <row r="87" spans="2:7" ht="17" x14ac:dyDescent="0.2">
      <c r="B87" s="38"/>
      <c r="C87" s="23"/>
      <c r="D87" s="23"/>
      <c r="E87" s="7" t="str">
        <v>127.0.0.1/32</v>
      </c>
      <c r="F87" s="2" t="str">
        <v>127.000.000.001/32</v>
      </c>
      <c r="G87" s="26"/>
    </row>
    <row r="88" spans="2:7" ht="17" x14ac:dyDescent="0.2">
      <c r="B88" s="38"/>
      <c r="C88" s="23"/>
      <c r="D88" s="23"/>
      <c r="E88" s="7" t="str">
        <v>204.165.72.6/28</v>
      </c>
      <c r="F88" s="2" t="str">
        <v>204.165.072.006/28</v>
      </c>
      <c r="G88" s="26"/>
    </row>
    <row r="89" spans="2:7" ht="17" x14ac:dyDescent="0.2">
      <c r="B89" s="38"/>
      <c r="C89" s="23"/>
      <c r="D89" s="23"/>
      <c r="E89" s="7" t="str">
        <v>192.168.7.12/25</v>
      </c>
      <c r="F89" s="2" t="str">
        <v>192.168.007.012/25</v>
      </c>
      <c r="G89" s="26"/>
    </row>
    <row r="90" spans="2:7" ht="17" x14ac:dyDescent="0.2">
      <c r="B90" s="38"/>
      <c r="C90" s="23"/>
      <c r="D90" s="23"/>
      <c r="E90" s="7" t="str">
        <v>8.8.8.8/32</v>
      </c>
      <c r="F90" s="2" t="str">
        <v>008.008.008.008/32</v>
      </c>
      <c r="G90" s="26"/>
    </row>
    <row r="91" spans="2:7" ht="17" x14ac:dyDescent="0.2">
      <c r="B91" s="38"/>
      <c r="C91" s="23"/>
      <c r="D91" s="23"/>
      <c r="E91" s="7" t="str">
        <v>10.0.0.0/8</v>
      </c>
      <c r="F91" s="2" t="str">
        <v>010.000.000.000/08</v>
      </c>
      <c r="G91" s="26"/>
    </row>
    <row r="92" spans="2:7" ht="17" x14ac:dyDescent="0.2">
      <c r="B92" s="38"/>
      <c r="C92" s="23"/>
      <c r="D92" s="23"/>
      <c r="E92" s="7" t="str">
        <v>169.254.7.2/31</v>
      </c>
      <c r="F92" s="2" t="str">
        <v>169.254.007.002/31</v>
      </c>
      <c r="G92" s="26"/>
    </row>
    <row r="93" spans="2:7" ht="17" x14ac:dyDescent="0.2">
      <c r="B93" s="38" t="s">
        <v>1369</v>
      </c>
      <c r="C93" s="25" t="s">
        <v>1310</v>
      </c>
      <c r="D93" s="23" t="s">
        <v>1370</v>
      </c>
      <c r="E93" s="7" t="str" cm="1">
        <f t="array" ref="E93:E102">_xlfn.ANCHORARRAY($C$8)</f>
        <v>0.0.0.0/0</v>
      </c>
      <c r="F93" s="2" t="str" cm="1">
        <f t="array" ref="F93:F102">ip.host_octets(_xlfn.ANCHORARRAY($C$8))</f>
        <v>0.0.0.0</v>
      </c>
      <c r="G93" s="26" t="str" cm="1">
        <f t="array" aca="1" ref="G93" ca="1">_xlfn.CHOOSEROWS(_xlfn.FORMULATEXT(_xlfn.ANCHORARRAY(F93)),1)</f>
        <v>=ip.host_octets($C$8#)</v>
      </c>
    </row>
    <row r="94" spans="2:7" ht="17" x14ac:dyDescent="0.2">
      <c r="B94" s="38"/>
      <c r="C94" s="23"/>
      <c r="D94" s="23"/>
      <c r="E94" s="7" t="str">
        <v>255.255.255.255/32</v>
      </c>
      <c r="F94" s="2" t="str">
        <v>.255</v>
      </c>
      <c r="G94" s="26"/>
    </row>
    <row r="95" spans="2:7" ht="17" x14ac:dyDescent="0.2">
      <c r="B95" s="38"/>
      <c r="C95" s="23"/>
      <c r="D95" s="23"/>
      <c r="E95" s="7" t="str">
        <v>10.0.0.4/24</v>
      </c>
      <c r="F95" s="2" t="str">
        <v>.4</v>
      </c>
      <c r="G95" s="26"/>
    </row>
    <row r="96" spans="2:7" ht="17" x14ac:dyDescent="0.2">
      <c r="B96" s="38"/>
      <c r="C96" s="23"/>
      <c r="D96" s="23"/>
      <c r="E96" s="7" t="str">
        <v>172.20.0.2/22</v>
      </c>
      <c r="F96" s="2" t="str">
        <v>.0.2</v>
      </c>
      <c r="G96" s="26"/>
    </row>
    <row r="97" spans="2:7" ht="17" x14ac:dyDescent="0.2">
      <c r="B97" s="38"/>
      <c r="C97" s="23"/>
      <c r="D97" s="23"/>
      <c r="E97" s="7" t="str">
        <v>127.0.0.1/32</v>
      </c>
      <c r="F97" s="2" t="str">
        <v>.1</v>
      </c>
      <c r="G97" s="26"/>
    </row>
    <row r="98" spans="2:7" ht="17" x14ac:dyDescent="0.2">
      <c r="B98" s="38"/>
      <c r="C98" s="23"/>
      <c r="D98" s="23"/>
      <c r="E98" s="7" t="str">
        <v>204.165.72.6/28</v>
      </c>
      <c r="F98" s="2" t="str">
        <v>.6</v>
      </c>
      <c r="G98" s="26"/>
    </row>
    <row r="99" spans="2:7" ht="17" x14ac:dyDescent="0.2">
      <c r="B99" s="38"/>
      <c r="C99" s="23"/>
      <c r="D99" s="23"/>
      <c r="E99" s="7" t="str">
        <v>192.168.7.12/25</v>
      </c>
      <c r="F99" s="2" t="str">
        <v>.12</v>
      </c>
      <c r="G99" s="26"/>
    </row>
    <row r="100" spans="2:7" ht="17" x14ac:dyDescent="0.2">
      <c r="B100" s="38"/>
      <c r="C100" s="23"/>
      <c r="D100" s="23"/>
      <c r="E100" s="7" t="str">
        <v>8.8.8.8/32</v>
      </c>
      <c r="F100" s="2" t="str">
        <v>.8</v>
      </c>
      <c r="G100" s="26"/>
    </row>
    <row r="101" spans="2:7" ht="17" x14ac:dyDescent="0.2">
      <c r="B101" s="38"/>
      <c r="C101" s="23"/>
      <c r="D101" s="23"/>
      <c r="E101" s="7" t="str">
        <v>10.0.0.0/8</v>
      </c>
      <c r="F101" s="2" t="str">
        <v>.0.0.0</v>
      </c>
      <c r="G101" s="26"/>
    </row>
    <row r="102" spans="2:7" ht="17" x14ac:dyDescent="0.2">
      <c r="B102" s="38"/>
      <c r="C102" s="23"/>
      <c r="D102" s="23"/>
      <c r="E102" s="7" t="str">
        <v>169.254.7.2/31</v>
      </c>
      <c r="F102" s="2" t="str">
        <v>.2</v>
      </c>
      <c r="G102" s="26"/>
    </row>
    <row r="103" spans="2:7" ht="17" customHeight="1" x14ac:dyDescent="0.2">
      <c r="B103" s="38" t="s">
        <v>1334</v>
      </c>
      <c r="C103" s="25" t="s">
        <v>1310</v>
      </c>
      <c r="D103" s="23" t="s">
        <v>1349</v>
      </c>
      <c r="E103" s="7" t="str" cm="1">
        <f t="array" ref="E103:E112">_xlfn.ANCHORARRAY($C$8)</f>
        <v>0.0.0.0/0</v>
      </c>
      <c r="F103" s="2" t="str" cm="1">
        <f t="array" ref="F103:F112">ip.ip_in_binary(_xlfn.ANCHORARRAY($E103))</f>
        <v>0b00000000000000000000000000000000</v>
      </c>
      <c r="G103" s="26" t="str" cm="1">
        <f t="array" aca="1" ref="G103" ca="1">_xlfn.CHOOSEROWS(_xlfn.FORMULATEXT(_xlfn.ANCHORARRAY(F103)),1)</f>
        <v>=ip.ip_in_binary($E103#)</v>
      </c>
    </row>
    <row r="104" spans="2:7" ht="17" x14ac:dyDescent="0.2">
      <c r="B104" s="38"/>
      <c r="C104" s="23"/>
      <c r="D104" s="23"/>
      <c r="E104" s="7" t="str">
        <v>255.255.255.255/32</v>
      </c>
      <c r="F104" s="2" t="str">
        <v>0b11111111111111111111111111111111</v>
      </c>
      <c r="G104" s="26"/>
    </row>
    <row r="105" spans="2:7" ht="17" x14ac:dyDescent="0.2">
      <c r="B105" s="38"/>
      <c r="C105" s="23"/>
      <c r="D105" s="23"/>
      <c r="E105" s="7" t="str">
        <v>10.0.0.4/24</v>
      </c>
      <c r="F105" s="2" t="str">
        <v>0b00001010000000000000000000000100</v>
      </c>
      <c r="G105" s="26"/>
    </row>
    <row r="106" spans="2:7" ht="17" x14ac:dyDescent="0.2">
      <c r="B106" s="38"/>
      <c r="C106" s="23"/>
      <c r="D106" s="23"/>
      <c r="E106" s="7" t="str">
        <v>172.20.0.2/22</v>
      </c>
      <c r="F106" s="2" t="str">
        <v>0b10101100000101000000000000000010</v>
      </c>
      <c r="G106" s="26"/>
    </row>
    <row r="107" spans="2:7" ht="17" x14ac:dyDescent="0.2">
      <c r="B107" s="38"/>
      <c r="C107" s="23"/>
      <c r="D107" s="23"/>
      <c r="E107" s="7" t="str">
        <v>127.0.0.1/32</v>
      </c>
      <c r="F107" s="2" t="str">
        <v>0b01111111000000000000000000000001</v>
      </c>
      <c r="G107" s="26"/>
    </row>
    <row r="108" spans="2:7" ht="17" x14ac:dyDescent="0.2">
      <c r="B108" s="38"/>
      <c r="C108" s="23"/>
      <c r="D108" s="23"/>
      <c r="E108" s="7" t="str">
        <v>204.165.72.6/28</v>
      </c>
      <c r="F108" s="2" t="str">
        <v>0b11001100101001010100100000000110</v>
      </c>
      <c r="G108" s="26"/>
    </row>
    <row r="109" spans="2:7" ht="17" x14ac:dyDescent="0.2">
      <c r="B109" s="38"/>
      <c r="C109" s="23"/>
      <c r="D109" s="23"/>
      <c r="E109" s="7" t="str">
        <v>192.168.7.12/25</v>
      </c>
      <c r="F109" s="2" t="str">
        <v>0b11000000101010000000011100001100</v>
      </c>
      <c r="G109" s="26"/>
    </row>
    <row r="110" spans="2:7" ht="17" x14ac:dyDescent="0.2">
      <c r="B110" s="38"/>
      <c r="C110" s="23"/>
      <c r="D110" s="23"/>
      <c r="E110" s="7" t="str">
        <v>8.8.8.8/32</v>
      </c>
      <c r="F110" s="2" t="str">
        <v>0b00001000000010000000100000001000</v>
      </c>
      <c r="G110" s="26"/>
    </row>
    <row r="111" spans="2:7" ht="17" x14ac:dyDescent="0.2">
      <c r="B111" s="38"/>
      <c r="C111" s="23"/>
      <c r="D111" s="23"/>
      <c r="E111" s="7" t="str">
        <v>10.0.0.0/8</v>
      </c>
      <c r="F111" s="2" t="str">
        <v>0b00001010000000000000000000000000</v>
      </c>
      <c r="G111" s="26"/>
    </row>
    <row r="112" spans="2:7" ht="17" x14ac:dyDescent="0.2">
      <c r="B112" s="38"/>
      <c r="C112" s="23"/>
      <c r="D112" s="23"/>
      <c r="E112" s="7" t="str">
        <v>169.254.7.2/31</v>
      </c>
      <c r="F112" s="2" t="str">
        <v>0b10101001111111100000011100000010</v>
      </c>
      <c r="G112" s="26"/>
    </row>
    <row r="113" spans="2:7" ht="17" customHeight="1" x14ac:dyDescent="0.2">
      <c r="B113" s="38" t="s">
        <v>1335</v>
      </c>
      <c r="C113" s="25" t="s">
        <v>1303</v>
      </c>
      <c r="D113" s="23" t="s">
        <v>1350</v>
      </c>
      <c r="E113" s="7" t="str" cm="1">
        <f t="array" ref="E113:E122">_xlfn.ANCHORARRAY($C$8)</f>
        <v>0.0.0.0/0</v>
      </c>
      <c r="F113" s="2" t="str" cm="1">
        <f t="array" ref="F113:F122">ip.netmask_in_binary(_xlfn.ANCHORARRAY($E113))</f>
        <v>0b00000000000000000000000000000000</v>
      </c>
      <c r="G113" s="26" t="str" cm="1">
        <f t="array" aca="1" ref="G113" ca="1">_xlfn.CHOOSEROWS(_xlfn.FORMULATEXT(_xlfn.ANCHORARRAY(F113)),1)</f>
        <v>=ip.netmask_in_binary($E113#)</v>
      </c>
    </row>
    <row r="114" spans="2:7" ht="17" x14ac:dyDescent="0.2">
      <c r="B114" s="38"/>
      <c r="C114" s="23"/>
      <c r="D114" s="23"/>
      <c r="E114" s="7" t="str">
        <v>255.255.255.255/32</v>
      </c>
      <c r="F114" s="2" t="str">
        <v>0b11111111111111111111111111111111</v>
      </c>
      <c r="G114" s="26"/>
    </row>
    <row r="115" spans="2:7" ht="17" x14ac:dyDescent="0.2">
      <c r="B115" s="38"/>
      <c r="C115" s="23"/>
      <c r="D115" s="23"/>
      <c r="E115" s="7" t="str">
        <v>10.0.0.4/24</v>
      </c>
      <c r="F115" s="2" t="str">
        <v>0b11111111111111111111111100000000</v>
      </c>
      <c r="G115" s="26"/>
    </row>
    <row r="116" spans="2:7" ht="17" x14ac:dyDescent="0.2">
      <c r="B116" s="38"/>
      <c r="C116" s="23"/>
      <c r="D116" s="23"/>
      <c r="E116" s="7" t="str">
        <v>172.20.0.2/22</v>
      </c>
      <c r="F116" s="2" t="str">
        <v>0b11111111111111111111110000000000</v>
      </c>
      <c r="G116" s="26"/>
    </row>
    <row r="117" spans="2:7" ht="17" x14ac:dyDescent="0.2">
      <c r="B117" s="38"/>
      <c r="C117" s="23"/>
      <c r="D117" s="23"/>
      <c r="E117" s="7" t="str">
        <v>127.0.0.1/32</v>
      </c>
      <c r="F117" s="2" t="str">
        <v>0b11111111111111111111111111111111</v>
      </c>
      <c r="G117" s="26"/>
    </row>
    <row r="118" spans="2:7" ht="17" x14ac:dyDescent="0.2">
      <c r="B118" s="38"/>
      <c r="C118" s="23"/>
      <c r="D118" s="23"/>
      <c r="E118" s="7" t="str">
        <v>204.165.72.6/28</v>
      </c>
      <c r="F118" s="2" t="str">
        <v>0b11111111111111111111111111110000</v>
      </c>
      <c r="G118" s="26"/>
    </row>
    <row r="119" spans="2:7" ht="17" x14ac:dyDescent="0.2">
      <c r="B119" s="38"/>
      <c r="C119" s="23"/>
      <c r="D119" s="23"/>
      <c r="E119" s="7" t="str">
        <v>192.168.7.12/25</v>
      </c>
      <c r="F119" s="2" t="str">
        <v>0b11111111111111111111111110000000</v>
      </c>
      <c r="G119" s="26"/>
    </row>
    <row r="120" spans="2:7" ht="17" x14ac:dyDescent="0.2">
      <c r="B120" s="38"/>
      <c r="C120" s="23"/>
      <c r="D120" s="23"/>
      <c r="E120" s="7" t="str">
        <v>8.8.8.8/32</v>
      </c>
      <c r="F120" s="2" t="str">
        <v>0b11111111111111111111111111111111</v>
      </c>
      <c r="G120" s="26"/>
    </row>
    <row r="121" spans="2:7" ht="17" x14ac:dyDescent="0.2">
      <c r="B121" s="38"/>
      <c r="C121" s="23"/>
      <c r="D121" s="23"/>
      <c r="E121" s="7" t="str">
        <v>10.0.0.0/8</v>
      </c>
      <c r="F121" s="2" t="str">
        <v>0b11111111000000000000000000000000</v>
      </c>
      <c r="G121" s="26"/>
    </row>
    <row r="122" spans="2:7" ht="17" x14ac:dyDescent="0.2">
      <c r="B122" s="38"/>
      <c r="C122" s="23"/>
      <c r="D122" s="23"/>
      <c r="E122" s="7" t="str">
        <v>169.254.7.2/31</v>
      </c>
      <c r="F122" s="2" t="str">
        <v>0b11111111111111111111111111111110</v>
      </c>
      <c r="G122" s="26"/>
    </row>
    <row r="123" spans="2:7" ht="17" customHeight="1" x14ac:dyDescent="0.2">
      <c r="B123" s="38" t="s">
        <v>1336</v>
      </c>
      <c r="C123" s="25" t="s">
        <v>1303</v>
      </c>
      <c r="D123" s="23" t="s">
        <v>1351</v>
      </c>
      <c r="E123" s="7" t="str" cm="1">
        <f t="array" ref="E123:E132">_xlfn.ANCHORARRAY($C$8)</f>
        <v>0.0.0.0/0</v>
      </c>
      <c r="F123" s="2" t="str" cm="1">
        <f t="array" ref="F123:F132">ip.hostmask_in_binary(_xlfn.ANCHORARRAY($E123))</f>
        <v>0b11111111111111111111111111111111</v>
      </c>
      <c r="G123" s="26" t="str" cm="1">
        <f t="array" aca="1" ref="G123" ca="1">_xlfn.CHOOSEROWS(_xlfn.FORMULATEXT(_xlfn.ANCHORARRAY(F123)),1)</f>
        <v>=ip.hostmask_in_binary($E123#)</v>
      </c>
    </row>
    <row r="124" spans="2:7" ht="17" x14ac:dyDescent="0.2">
      <c r="B124" s="38"/>
      <c r="C124" s="23"/>
      <c r="D124" s="23"/>
      <c r="E124" s="7" t="str">
        <v>255.255.255.255/32</v>
      </c>
      <c r="F124" s="2" t="str">
        <v>0b00000000000000000000000000000000</v>
      </c>
      <c r="G124" s="26"/>
    </row>
    <row r="125" spans="2:7" ht="17" x14ac:dyDescent="0.2">
      <c r="B125" s="38"/>
      <c r="C125" s="23"/>
      <c r="D125" s="23"/>
      <c r="E125" s="7" t="str">
        <v>10.0.0.4/24</v>
      </c>
      <c r="F125" s="2" t="str">
        <v>0b00000000000000000000000011111111</v>
      </c>
      <c r="G125" s="26"/>
    </row>
    <row r="126" spans="2:7" ht="17" x14ac:dyDescent="0.2">
      <c r="B126" s="38"/>
      <c r="C126" s="23"/>
      <c r="D126" s="23"/>
      <c r="E126" s="7" t="str">
        <v>172.20.0.2/22</v>
      </c>
      <c r="F126" s="2" t="str">
        <v>0b00000000000000000000001111111111</v>
      </c>
      <c r="G126" s="26"/>
    </row>
    <row r="127" spans="2:7" ht="17" x14ac:dyDescent="0.2">
      <c r="B127" s="38"/>
      <c r="C127" s="23"/>
      <c r="D127" s="23"/>
      <c r="E127" s="7" t="str">
        <v>127.0.0.1/32</v>
      </c>
      <c r="F127" s="2" t="str">
        <v>0b00000000000000000000000000000000</v>
      </c>
      <c r="G127" s="26"/>
    </row>
    <row r="128" spans="2:7" ht="17" x14ac:dyDescent="0.2">
      <c r="B128" s="38"/>
      <c r="C128" s="23"/>
      <c r="D128" s="23"/>
      <c r="E128" s="7" t="str">
        <v>204.165.72.6/28</v>
      </c>
      <c r="F128" s="2" t="str">
        <v>0b00000000000000000000000000001111</v>
      </c>
      <c r="G128" s="26"/>
    </row>
    <row r="129" spans="2:7" ht="17" x14ac:dyDescent="0.2">
      <c r="B129" s="38"/>
      <c r="C129" s="23"/>
      <c r="D129" s="23"/>
      <c r="E129" s="7" t="str">
        <v>192.168.7.12/25</v>
      </c>
      <c r="F129" s="2" t="str">
        <v>0b00000000000000000000000001111111</v>
      </c>
      <c r="G129" s="26"/>
    </row>
    <row r="130" spans="2:7" ht="17" x14ac:dyDescent="0.2">
      <c r="B130" s="38"/>
      <c r="C130" s="23"/>
      <c r="D130" s="23"/>
      <c r="E130" s="7" t="str">
        <v>8.8.8.8/32</v>
      </c>
      <c r="F130" s="2" t="str">
        <v>0b00000000000000000000000000000000</v>
      </c>
      <c r="G130" s="26"/>
    </row>
    <row r="131" spans="2:7" ht="17" x14ac:dyDescent="0.2">
      <c r="B131" s="38"/>
      <c r="C131" s="23"/>
      <c r="D131" s="23"/>
      <c r="E131" s="7" t="str">
        <v>10.0.0.0/8</v>
      </c>
      <c r="F131" s="2" t="str">
        <v>0b00000000111111111111111111111111</v>
      </c>
      <c r="G131" s="26"/>
    </row>
    <row r="132" spans="2:7" ht="17" x14ac:dyDescent="0.2">
      <c r="B132" s="38"/>
      <c r="C132" s="23"/>
      <c r="D132" s="23"/>
      <c r="E132" s="7" t="str">
        <v>169.254.7.2/31</v>
      </c>
      <c r="F132" s="2" t="str">
        <v>0b00000000000000000000000000000001</v>
      </c>
      <c r="G132" s="26"/>
    </row>
    <row r="133" spans="2:7" ht="17" customHeight="1" x14ac:dyDescent="0.2">
      <c r="B133" s="38" t="s">
        <v>1337</v>
      </c>
      <c r="C133" s="25" t="s">
        <v>1310</v>
      </c>
      <c r="D133" s="23" t="s">
        <v>1352</v>
      </c>
      <c r="E133" s="7" t="str" cm="1">
        <f t="array" ref="E133:E142">_xlfn.ANCHORARRAY($C$8)</f>
        <v>0.0.0.0/0</v>
      </c>
      <c r="F133" s="2" cm="1">
        <f t="array" ref="F133:F142">ip.ip_in_decimal(_xlfn.ANCHORARRAY($E133))</f>
        <v>0</v>
      </c>
      <c r="G133" s="26" t="str" cm="1">
        <f t="array" aca="1" ref="G133" ca="1">_xlfn.CHOOSEROWS(_xlfn.FORMULATEXT(_xlfn.ANCHORARRAY(F133)),1)</f>
        <v>=ip.ip_in_decimal($E133#)</v>
      </c>
    </row>
    <row r="134" spans="2:7" ht="17" x14ac:dyDescent="0.2">
      <c r="B134" s="38"/>
      <c r="C134" s="23"/>
      <c r="D134" s="23"/>
      <c r="E134" s="7" t="str">
        <v>255.255.255.255/32</v>
      </c>
      <c r="F134" s="2">
        <v>4294967295</v>
      </c>
      <c r="G134" s="26"/>
    </row>
    <row r="135" spans="2:7" ht="17" x14ac:dyDescent="0.2">
      <c r="B135" s="38"/>
      <c r="C135" s="23"/>
      <c r="D135" s="23"/>
      <c r="E135" s="7" t="str">
        <v>10.0.0.4/24</v>
      </c>
      <c r="F135" s="2">
        <v>167772164</v>
      </c>
      <c r="G135" s="26"/>
    </row>
    <row r="136" spans="2:7" ht="17" x14ac:dyDescent="0.2">
      <c r="B136" s="38"/>
      <c r="C136" s="23"/>
      <c r="D136" s="23"/>
      <c r="E136" s="7" t="str">
        <v>172.20.0.2/22</v>
      </c>
      <c r="F136" s="2">
        <v>2886991874</v>
      </c>
      <c r="G136" s="26"/>
    </row>
    <row r="137" spans="2:7" ht="17" x14ac:dyDescent="0.2">
      <c r="B137" s="38"/>
      <c r="C137" s="23"/>
      <c r="D137" s="23"/>
      <c r="E137" s="7" t="str">
        <v>127.0.0.1/32</v>
      </c>
      <c r="F137" s="2">
        <v>2130706433</v>
      </c>
      <c r="G137" s="26"/>
    </row>
    <row r="138" spans="2:7" ht="17" x14ac:dyDescent="0.2">
      <c r="B138" s="38"/>
      <c r="C138" s="23"/>
      <c r="D138" s="23"/>
      <c r="E138" s="7" t="str">
        <v>204.165.72.6/28</v>
      </c>
      <c r="F138" s="2">
        <v>3433383942</v>
      </c>
      <c r="G138" s="26"/>
    </row>
    <row r="139" spans="2:7" ht="17" x14ac:dyDescent="0.2">
      <c r="B139" s="38"/>
      <c r="C139" s="23"/>
      <c r="D139" s="23"/>
      <c r="E139" s="7" t="str">
        <v>192.168.7.12/25</v>
      </c>
      <c r="F139" s="2">
        <v>3232237324</v>
      </c>
      <c r="G139" s="26"/>
    </row>
    <row r="140" spans="2:7" ht="17" x14ac:dyDescent="0.2">
      <c r="B140" s="38"/>
      <c r="C140" s="23"/>
      <c r="D140" s="23"/>
      <c r="E140" s="7" t="str">
        <v>8.8.8.8/32</v>
      </c>
      <c r="F140" s="2">
        <v>134744072</v>
      </c>
      <c r="G140" s="26"/>
    </row>
    <row r="141" spans="2:7" ht="17" x14ac:dyDescent="0.2">
      <c r="B141" s="38"/>
      <c r="C141" s="23"/>
      <c r="D141" s="23"/>
      <c r="E141" s="7" t="str">
        <v>10.0.0.0/8</v>
      </c>
      <c r="F141" s="2">
        <v>167772160</v>
      </c>
      <c r="G141" s="26"/>
    </row>
    <row r="142" spans="2:7" ht="17" x14ac:dyDescent="0.2">
      <c r="B142" s="38"/>
      <c r="C142" s="23"/>
      <c r="D142" s="23"/>
      <c r="E142" s="7" t="str">
        <v>169.254.7.2/31</v>
      </c>
      <c r="F142" s="2">
        <v>2851997442</v>
      </c>
      <c r="G142" s="26"/>
    </row>
    <row r="143" spans="2:7" ht="17" customHeight="1" x14ac:dyDescent="0.2">
      <c r="B143" s="38" t="s">
        <v>1338</v>
      </c>
      <c r="C143" s="25" t="s">
        <v>1303</v>
      </c>
      <c r="D143" s="23" t="s">
        <v>1353</v>
      </c>
      <c r="E143" s="7" t="str" cm="1">
        <f t="array" ref="E143:E152">_xlfn.ANCHORARRAY($C$8)</f>
        <v>0.0.0.0/0</v>
      </c>
      <c r="F143" s="2" cm="1">
        <f t="array" ref="F143:F152">ip.netmask_in_decimal(_xlfn.ANCHORARRAY($E143))</f>
        <v>0</v>
      </c>
      <c r="G143" s="26" t="str" cm="1">
        <f t="array" aca="1" ref="G143" ca="1">_xlfn.CHOOSEROWS(_xlfn.FORMULATEXT(_xlfn.ANCHORARRAY(F143)),1)</f>
        <v>=ip.netmask_in_decimal($E143#)</v>
      </c>
    </row>
    <row r="144" spans="2:7" ht="17" x14ac:dyDescent="0.2">
      <c r="B144" s="38"/>
      <c r="C144" s="23"/>
      <c r="D144" s="23"/>
      <c r="E144" s="7" t="str">
        <v>255.255.255.255/32</v>
      </c>
      <c r="F144" s="2">
        <v>4294967295</v>
      </c>
      <c r="G144" s="26"/>
    </row>
    <row r="145" spans="2:7" ht="17" x14ac:dyDescent="0.2">
      <c r="B145" s="38"/>
      <c r="C145" s="23"/>
      <c r="D145" s="23"/>
      <c r="E145" s="7" t="str">
        <v>10.0.0.4/24</v>
      </c>
      <c r="F145" s="2">
        <v>4294967040</v>
      </c>
      <c r="G145" s="26"/>
    </row>
    <row r="146" spans="2:7" ht="17" x14ac:dyDescent="0.2">
      <c r="B146" s="38"/>
      <c r="C146" s="23"/>
      <c r="D146" s="23"/>
      <c r="E146" s="7" t="str">
        <v>172.20.0.2/22</v>
      </c>
      <c r="F146" s="2">
        <v>4294966272</v>
      </c>
      <c r="G146" s="26"/>
    </row>
    <row r="147" spans="2:7" ht="17" x14ac:dyDescent="0.2">
      <c r="B147" s="38"/>
      <c r="C147" s="23"/>
      <c r="D147" s="23"/>
      <c r="E147" s="7" t="str">
        <v>127.0.0.1/32</v>
      </c>
      <c r="F147" s="2">
        <v>4294967295</v>
      </c>
      <c r="G147" s="26"/>
    </row>
    <row r="148" spans="2:7" ht="17" x14ac:dyDescent="0.2">
      <c r="B148" s="38"/>
      <c r="C148" s="23"/>
      <c r="D148" s="23"/>
      <c r="E148" s="7" t="str">
        <v>204.165.72.6/28</v>
      </c>
      <c r="F148" s="2">
        <v>4294967280</v>
      </c>
      <c r="G148" s="26"/>
    </row>
    <row r="149" spans="2:7" ht="17" x14ac:dyDescent="0.2">
      <c r="B149" s="38"/>
      <c r="C149" s="23"/>
      <c r="D149" s="23"/>
      <c r="E149" s="7" t="str">
        <v>192.168.7.12/25</v>
      </c>
      <c r="F149" s="2">
        <v>4294967168</v>
      </c>
      <c r="G149" s="26"/>
    </row>
    <row r="150" spans="2:7" ht="17" x14ac:dyDescent="0.2">
      <c r="B150" s="38"/>
      <c r="C150" s="23"/>
      <c r="D150" s="23"/>
      <c r="E150" s="7" t="str">
        <v>8.8.8.8/32</v>
      </c>
      <c r="F150" s="2">
        <v>4294967295</v>
      </c>
      <c r="G150" s="26"/>
    </row>
    <row r="151" spans="2:7" ht="17" x14ac:dyDescent="0.2">
      <c r="B151" s="38"/>
      <c r="C151" s="23"/>
      <c r="D151" s="23"/>
      <c r="E151" s="7" t="str">
        <v>10.0.0.0/8</v>
      </c>
      <c r="F151" s="2">
        <v>4278190080</v>
      </c>
      <c r="G151" s="26"/>
    </row>
    <row r="152" spans="2:7" ht="17" x14ac:dyDescent="0.2">
      <c r="B152" s="38"/>
      <c r="C152" s="23"/>
      <c r="D152" s="23"/>
      <c r="E152" s="7" t="str">
        <v>169.254.7.2/31</v>
      </c>
      <c r="F152" s="2">
        <v>4294967294</v>
      </c>
      <c r="G152" s="26"/>
    </row>
    <row r="153" spans="2:7" ht="17" customHeight="1" x14ac:dyDescent="0.2">
      <c r="B153" s="38" t="s">
        <v>1339</v>
      </c>
      <c r="C153" s="25" t="s">
        <v>1303</v>
      </c>
      <c r="D153" s="23" t="s">
        <v>1354</v>
      </c>
      <c r="E153" s="7" t="str" cm="1">
        <f t="array" ref="E153:E162">_xlfn.ANCHORARRAY($C$8)</f>
        <v>0.0.0.0/0</v>
      </c>
      <c r="F153" s="2" cm="1">
        <f t="array" ref="F153:F162">ip.hostmask_in_decimal(_xlfn.ANCHORARRAY($E153))</f>
        <v>4294967295</v>
      </c>
      <c r="G153" s="26" t="str" cm="1">
        <f t="array" aca="1" ref="G153" ca="1">_xlfn.CHOOSEROWS(_xlfn.FORMULATEXT(_xlfn.ANCHORARRAY(F153)),1)</f>
        <v>=ip.hostmask_in_decimal($E153#)</v>
      </c>
    </row>
    <row r="154" spans="2:7" ht="17" x14ac:dyDescent="0.2">
      <c r="B154" s="38"/>
      <c r="C154" s="23"/>
      <c r="D154" s="23"/>
      <c r="E154" s="7" t="str">
        <v>255.255.255.255/32</v>
      </c>
      <c r="F154" s="2">
        <v>0</v>
      </c>
      <c r="G154" s="26"/>
    </row>
    <row r="155" spans="2:7" ht="17" x14ac:dyDescent="0.2">
      <c r="B155" s="38"/>
      <c r="C155" s="23"/>
      <c r="D155" s="23"/>
      <c r="E155" s="7" t="str">
        <v>10.0.0.4/24</v>
      </c>
      <c r="F155" s="2">
        <v>255</v>
      </c>
      <c r="G155" s="26"/>
    </row>
    <row r="156" spans="2:7" ht="17" x14ac:dyDescent="0.2">
      <c r="B156" s="38"/>
      <c r="C156" s="23"/>
      <c r="D156" s="23"/>
      <c r="E156" s="7" t="str">
        <v>172.20.0.2/22</v>
      </c>
      <c r="F156" s="2">
        <v>1023</v>
      </c>
      <c r="G156" s="26"/>
    </row>
    <row r="157" spans="2:7" ht="17" x14ac:dyDescent="0.2">
      <c r="B157" s="38"/>
      <c r="C157" s="23"/>
      <c r="D157" s="23"/>
      <c r="E157" s="7" t="str">
        <v>127.0.0.1/32</v>
      </c>
      <c r="F157" s="2">
        <v>0</v>
      </c>
      <c r="G157" s="26"/>
    </row>
    <row r="158" spans="2:7" ht="17" x14ac:dyDescent="0.2">
      <c r="B158" s="38"/>
      <c r="C158" s="23"/>
      <c r="D158" s="23"/>
      <c r="E158" s="7" t="str">
        <v>204.165.72.6/28</v>
      </c>
      <c r="F158" s="2">
        <v>15</v>
      </c>
      <c r="G158" s="26"/>
    </row>
    <row r="159" spans="2:7" ht="17" x14ac:dyDescent="0.2">
      <c r="B159" s="38"/>
      <c r="C159" s="23"/>
      <c r="D159" s="23"/>
      <c r="E159" s="7" t="str">
        <v>192.168.7.12/25</v>
      </c>
      <c r="F159" s="2">
        <v>127</v>
      </c>
      <c r="G159" s="26"/>
    </row>
    <row r="160" spans="2:7" ht="17" x14ac:dyDescent="0.2">
      <c r="B160" s="38"/>
      <c r="C160" s="23"/>
      <c r="D160" s="23"/>
      <c r="E160" s="7" t="str">
        <v>8.8.8.8/32</v>
      </c>
      <c r="F160" s="2">
        <v>0</v>
      </c>
      <c r="G160" s="26"/>
    </row>
    <row r="161" spans="2:7" ht="17" x14ac:dyDescent="0.2">
      <c r="B161" s="38"/>
      <c r="C161" s="23"/>
      <c r="D161" s="23"/>
      <c r="E161" s="7" t="str">
        <v>10.0.0.0/8</v>
      </c>
      <c r="F161" s="2">
        <v>16777215</v>
      </c>
      <c r="G161" s="26"/>
    </row>
    <row r="162" spans="2:7" ht="17" x14ac:dyDescent="0.2">
      <c r="B162" s="39"/>
      <c r="C162" s="27"/>
      <c r="D162" s="27"/>
      <c r="E162" s="8" t="str">
        <v>169.254.7.2/31</v>
      </c>
      <c r="F162" s="9">
        <v>1</v>
      </c>
      <c r="G162" s="29"/>
    </row>
  </sheetData>
  <mergeCells count="61">
    <mergeCell ref="B2:G2"/>
    <mergeCell ref="B3:G3"/>
    <mergeCell ref="B5:G5"/>
    <mergeCell ref="C7:G7"/>
    <mergeCell ref="C20:G20"/>
    <mergeCell ref="B23:B32"/>
    <mergeCell ref="C23:C32"/>
    <mergeCell ref="D23:D32"/>
    <mergeCell ref="G23:G32"/>
    <mergeCell ref="B33:B42"/>
    <mergeCell ref="C33:C42"/>
    <mergeCell ref="D33:D42"/>
    <mergeCell ref="G33:G42"/>
    <mergeCell ref="B73:B82"/>
    <mergeCell ref="C73:C82"/>
    <mergeCell ref="D73:D82"/>
    <mergeCell ref="G73:G82"/>
    <mergeCell ref="B43:B52"/>
    <mergeCell ref="C43:C52"/>
    <mergeCell ref="D43:D52"/>
    <mergeCell ref="G43:G52"/>
    <mergeCell ref="B63:B72"/>
    <mergeCell ref="C63:C72"/>
    <mergeCell ref="D63:D72"/>
    <mergeCell ref="G63:G72"/>
    <mergeCell ref="B53:B62"/>
    <mergeCell ref="C53:C62"/>
    <mergeCell ref="D53:D62"/>
    <mergeCell ref="G53:G62"/>
    <mergeCell ref="B83:B92"/>
    <mergeCell ref="C83:C92"/>
    <mergeCell ref="D83:D92"/>
    <mergeCell ref="G83:G92"/>
    <mergeCell ref="B103:B112"/>
    <mergeCell ref="C103:C112"/>
    <mergeCell ref="D103:D112"/>
    <mergeCell ref="G103:G112"/>
    <mergeCell ref="B113:B122"/>
    <mergeCell ref="C113:C122"/>
    <mergeCell ref="D113:D122"/>
    <mergeCell ref="G113:G122"/>
    <mergeCell ref="B123:B132"/>
    <mergeCell ref="C123:C132"/>
    <mergeCell ref="D123:D132"/>
    <mergeCell ref="G123:G132"/>
    <mergeCell ref="B153:B162"/>
    <mergeCell ref="C153:C162"/>
    <mergeCell ref="D153:D162"/>
    <mergeCell ref="G153:G162"/>
    <mergeCell ref="B93:B102"/>
    <mergeCell ref="C93:C102"/>
    <mergeCell ref="D93:D102"/>
    <mergeCell ref="G93:G102"/>
    <mergeCell ref="B133:B142"/>
    <mergeCell ref="C133:C142"/>
    <mergeCell ref="D133:D142"/>
    <mergeCell ref="G133:G142"/>
    <mergeCell ref="B143:B152"/>
    <mergeCell ref="C143:C152"/>
    <mergeCell ref="D143:D152"/>
    <mergeCell ref="G143:G152"/>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22EB0-E35F-AD4A-B9D4-4DC0A0C23AC1}">
  <dimension ref="B2:J64"/>
  <sheetViews>
    <sheetView zoomScale="120" zoomScaleNormal="120" workbookViewId="0"/>
  </sheetViews>
  <sheetFormatPr baseColWidth="10" defaultRowHeight="16" x14ac:dyDescent="0.2"/>
  <cols>
    <col min="1" max="1" width="5.83203125" customWidth="1"/>
    <col min="2" max="2" width="20.5" customWidth="1"/>
    <col min="3" max="3" width="38.6640625" customWidth="1"/>
    <col min="4" max="4" width="44" customWidth="1"/>
    <col min="5" max="5" width="22.83203125" customWidth="1"/>
    <col min="6" max="6" width="5.1640625" bestFit="1" customWidth="1"/>
    <col min="7" max="7" width="4.83203125" bestFit="1" customWidth="1"/>
    <col min="8" max="8" width="55.83203125" customWidth="1"/>
    <col min="9" max="9" width="41" customWidth="1"/>
    <col min="10" max="11" width="17.5" bestFit="1" customWidth="1"/>
    <col min="12" max="12" width="23.6640625" customWidth="1"/>
    <col min="13" max="13" width="13.6640625" bestFit="1" customWidth="1"/>
    <col min="14" max="14" width="15.83203125" bestFit="1" customWidth="1"/>
    <col min="15" max="15" width="15.6640625" bestFit="1" customWidth="1"/>
    <col min="16" max="16" width="19.6640625" bestFit="1" customWidth="1"/>
    <col min="17" max="17" width="22.83203125" customWidth="1"/>
    <col min="18" max="18" width="19.1640625" bestFit="1" customWidth="1"/>
    <col min="19" max="19" width="19.83203125" bestFit="1" customWidth="1"/>
  </cols>
  <sheetData>
    <row r="2" spans="2:10" ht="32" x14ac:dyDescent="0.4">
      <c r="B2" s="20" t="s">
        <v>225</v>
      </c>
      <c r="C2" s="20"/>
      <c r="D2" s="20"/>
      <c r="E2" s="20"/>
      <c r="F2" s="20"/>
      <c r="G2" s="20"/>
      <c r="H2" s="20"/>
      <c r="I2" s="20"/>
      <c r="J2" s="10"/>
    </row>
    <row r="3" spans="2:10" x14ac:dyDescent="0.2">
      <c r="B3" s="21" t="s">
        <v>175</v>
      </c>
      <c r="C3" s="21"/>
      <c r="D3" s="21"/>
      <c r="E3" s="21"/>
      <c r="F3" s="21"/>
      <c r="G3" s="21"/>
      <c r="H3" s="21"/>
      <c r="I3" s="21"/>
    </row>
    <row r="5" spans="2:10" x14ac:dyDescent="0.2">
      <c r="B5" s="21" t="s">
        <v>226</v>
      </c>
      <c r="C5" s="21"/>
      <c r="D5" s="21"/>
      <c r="E5" s="21"/>
      <c r="F5" s="21"/>
      <c r="G5" s="21"/>
      <c r="H5" s="21"/>
      <c r="I5" s="21"/>
    </row>
    <row r="7" spans="2:10" x14ac:dyDescent="0.2">
      <c r="B7" s="11" t="s">
        <v>19</v>
      </c>
      <c r="C7" s="21" t="s">
        <v>190</v>
      </c>
      <c r="D7" s="21"/>
      <c r="E7" s="21"/>
      <c r="F7" s="21"/>
      <c r="G7" s="21"/>
      <c r="H7" s="21"/>
      <c r="I7" s="21"/>
    </row>
    <row r="8" spans="2:10" x14ac:dyDescent="0.2">
      <c r="C8" t="str" cm="1">
        <f t="array" ref="C8:C17">{"0.0.0.8/0";"255.255.255.255/32";"10.0.0.4/24";"172.20.0.2/22";"0.0.0.8/0";"255.255.255.255/32";"10.0.0.4/24";"172.20.0.2/22";"0.0.0.8/0";"255.255.255.255/32"}</f>
        <v>0.0.0.8/0</v>
      </c>
    </row>
    <row r="9" spans="2:10" x14ac:dyDescent="0.2">
      <c r="C9" t="str">
        <v>255.255.255.255/32</v>
      </c>
    </row>
    <row r="10" spans="2:10" x14ac:dyDescent="0.2">
      <c r="C10" t="str">
        <v>10.0.0.4/24</v>
      </c>
    </row>
    <row r="11" spans="2:10" x14ac:dyDescent="0.2">
      <c r="C11" t="str">
        <v>172.20.0.2/22</v>
      </c>
    </row>
    <row r="12" spans="2:10" x14ac:dyDescent="0.2">
      <c r="C12" t="str">
        <v>0.0.0.8/0</v>
      </c>
    </row>
    <row r="13" spans="2:10" x14ac:dyDescent="0.2">
      <c r="C13" t="str">
        <v>255.255.255.255/32</v>
      </c>
    </row>
    <row r="14" spans="2:10" x14ac:dyDescent="0.2">
      <c r="C14" t="str">
        <v>10.0.0.4/24</v>
      </c>
    </row>
    <row r="15" spans="2:10" x14ac:dyDescent="0.2">
      <c r="C15" t="str">
        <v>172.20.0.2/22</v>
      </c>
    </row>
    <row r="16" spans="2:10" x14ac:dyDescent="0.2">
      <c r="C16" t="str">
        <v>0.0.0.8/0</v>
      </c>
    </row>
    <row r="17" spans="2:9" x14ac:dyDescent="0.2">
      <c r="C17" t="str">
        <v>255.255.255.255/32</v>
      </c>
    </row>
    <row r="20" spans="2:9" ht="52" customHeight="1" x14ac:dyDescent="0.2">
      <c r="B20" s="12" t="s">
        <v>183</v>
      </c>
      <c r="C20" s="23" t="s">
        <v>191</v>
      </c>
      <c r="D20" s="18"/>
      <c r="E20" s="18"/>
      <c r="F20" s="18"/>
      <c r="G20" s="18"/>
      <c r="H20" s="18"/>
      <c r="I20" s="18"/>
    </row>
    <row r="22" spans="2:9" ht="77" customHeight="1" x14ac:dyDescent="0.2">
      <c r="B22" s="12" t="s">
        <v>186</v>
      </c>
      <c r="C22" s="41" t="s">
        <v>192</v>
      </c>
      <c r="D22" s="41"/>
      <c r="E22" s="41"/>
      <c r="F22" s="41"/>
      <c r="G22" s="41"/>
      <c r="H22" s="41"/>
      <c r="I22" s="41"/>
    </row>
    <row r="24" spans="2:9" x14ac:dyDescent="0.2">
      <c r="B24" s="13" t="s">
        <v>173</v>
      </c>
      <c r="C24" s="13" t="s">
        <v>177</v>
      </c>
      <c r="D24" s="13" t="s">
        <v>174</v>
      </c>
      <c r="E24" s="13" t="s">
        <v>210</v>
      </c>
      <c r="F24" s="13" t="s">
        <v>1374</v>
      </c>
      <c r="G24" s="13" t="s">
        <v>1375</v>
      </c>
      <c r="H24" s="13" t="s">
        <v>218</v>
      </c>
      <c r="I24" s="13" t="s">
        <v>178</v>
      </c>
    </row>
    <row r="25" spans="2:9" ht="16" customHeight="1" x14ac:dyDescent="0.2">
      <c r="B25" s="40" t="s">
        <v>227</v>
      </c>
      <c r="C25" s="31" t="s">
        <v>1373</v>
      </c>
      <c r="D25" s="32" t="s">
        <v>1372</v>
      </c>
      <c r="E25" s="42" t="s">
        <v>229</v>
      </c>
      <c r="F25" s="42">
        <v>0</v>
      </c>
      <c r="G25" s="42">
        <v>-1</v>
      </c>
      <c r="H25" s="6" t="str" cm="1">
        <f t="array" ref="H25:H31">ip.subnets($E$25,27,$F$25,$G$25)</f>
        <v>192.168.0.0/27</v>
      </c>
      <c r="I25" s="33" t="str" cm="1">
        <f t="array" aca="1" ref="I25" ca="1">_xlfn.CHOOSEROWS(_xlfn.FORMULATEXT(_xlfn.ANCHORARRAY(H25)),1)</f>
        <v>=ip.subnets($E$25,27,$F$25,$G$25)</v>
      </c>
    </row>
    <row r="26" spans="2:9" x14ac:dyDescent="0.2">
      <c r="B26" s="38"/>
      <c r="C26" s="23"/>
      <c r="D26" s="23"/>
      <c r="E26" s="43"/>
      <c r="F26" s="43"/>
      <c r="G26" s="43"/>
      <c r="H26" s="2" t="str">
        <v>192.168.0.32/27</v>
      </c>
      <c r="I26" s="26"/>
    </row>
    <row r="27" spans="2:9" x14ac:dyDescent="0.2">
      <c r="B27" s="38"/>
      <c r="C27" s="23"/>
      <c r="D27" s="23"/>
      <c r="E27" s="43"/>
      <c r="F27" s="43"/>
      <c r="G27" s="43"/>
      <c r="H27" s="2" t="str">
        <v>192.168.0.64/27</v>
      </c>
      <c r="I27" s="26"/>
    </row>
    <row r="28" spans="2:9" x14ac:dyDescent="0.2">
      <c r="B28" s="38"/>
      <c r="C28" s="23"/>
      <c r="D28" s="23"/>
      <c r="E28" s="43"/>
      <c r="F28" s="43"/>
      <c r="G28" s="43"/>
      <c r="H28" s="2" t="str">
        <v>192.168.0.96/27</v>
      </c>
      <c r="I28" s="26"/>
    </row>
    <row r="29" spans="2:9" x14ac:dyDescent="0.2">
      <c r="B29" s="38"/>
      <c r="C29" s="23"/>
      <c r="D29" s="23"/>
      <c r="E29" s="43"/>
      <c r="F29" s="43"/>
      <c r="G29" s="43"/>
      <c r="H29" s="2" t="str">
        <v>192.168.0.128/27</v>
      </c>
      <c r="I29" s="26"/>
    </row>
    <row r="30" spans="2:9" x14ac:dyDescent="0.2">
      <c r="B30" s="38"/>
      <c r="C30" s="23"/>
      <c r="D30" s="23"/>
      <c r="E30" s="43"/>
      <c r="F30" s="43"/>
      <c r="G30" s="43"/>
      <c r="H30" s="2" t="str">
        <v>192.168.0.160/27</v>
      </c>
      <c r="I30" s="26"/>
    </row>
    <row r="31" spans="2:9" x14ac:dyDescent="0.2">
      <c r="B31" s="38"/>
      <c r="C31" s="23"/>
      <c r="D31" s="23"/>
      <c r="E31" s="43"/>
      <c r="F31" s="43"/>
      <c r="G31" s="43"/>
      <c r="H31" s="2" t="str">
        <v>192.168.0.192/27</v>
      </c>
      <c r="I31" s="26"/>
    </row>
    <row r="32" spans="2:9" x14ac:dyDescent="0.2">
      <c r="B32" s="39"/>
      <c r="C32" s="27"/>
      <c r="D32" s="27"/>
      <c r="E32" s="44"/>
      <c r="F32" s="44"/>
      <c r="G32" s="44"/>
      <c r="H32" s="9"/>
      <c r="I32" s="29"/>
    </row>
    <row r="33" spans="2:9" ht="17" x14ac:dyDescent="0.2">
      <c r="B33" s="40" t="s">
        <v>248</v>
      </c>
      <c r="C33" s="32" t="s">
        <v>249</v>
      </c>
      <c r="D33" s="32" t="s">
        <v>251</v>
      </c>
      <c r="E33" s="5" t="s">
        <v>250</v>
      </c>
      <c r="F33" s="5"/>
      <c r="G33" s="5"/>
      <c r="H33" s="5" t="str" cm="1">
        <f t="array" ref="H33:H35">ip.hosts(E33,-4,-2,TRUE)</f>
        <v>192.168.0.3</v>
      </c>
      <c r="I33" s="33" t="str" cm="1">
        <f t="array" aca="1" ref="I33" ca="1">_xlfn.CHOOSEROWS(_xlfn.FORMULATEXT(_xlfn.ANCHORARRAY(H33)),1)</f>
        <v>=ip.hosts(E33,-4,-2,TRUE)</v>
      </c>
    </row>
    <row r="34" spans="2:9" x14ac:dyDescent="0.2">
      <c r="B34" s="38"/>
      <c r="C34" s="23"/>
      <c r="D34" s="23"/>
      <c r="E34" s="7"/>
      <c r="F34" s="7"/>
      <c r="G34" s="7"/>
      <c r="H34" s="2" t="str">
        <v>192.168.0.4</v>
      </c>
      <c r="I34" s="26"/>
    </row>
    <row r="35" spans="2:9" x14ac:dyDescent="0.2">
      <c r="B35" s="38"/>
      <c r="C35" s="23"/>
      <c r="D35" s="23"/>
      <c r="E35" s="7"/>
      <c r="F35" s="7"/>
      <c r="G35" s="7"/>
      <c r="H35" s="2" t="str">
        <v>192.168.0.5</v>
      </c>
      <c r="I35" s="26"/>
    </row>
    <row r="36" spans="2:9" x14ac:dyDescent="0.2">
      <c r="B36" s="38"/>
      <c r="C36" s="23"/>
      <c r="D36" s="23"/>
      <c r="E36" s="7"/>
      <c r="F36" s="7"/>
      <c r="G36" s="7"/>
      <c r="H36" s="2"/>
      <c r="I36" s="26"/>
    </row>
    <row r="37" spans="2:9" x14ac:dyDescent="0.2">
      <c r="B37" s="38"/>
      <c r="C37" s="23"/>
      <c r="D37" s="23"/>
      <c r="E37" s="7"/>
      <c r="F37" s="7"/>
      <c r="G37" s="7"/>
      <c r="H37" s="2"/>
      <c r="I37" s="26"/>
    </row>
    <row r="38" spans="2:9" x14ac:dyDescent="0.2">
      <c r="B38" s="38"/>
      <c r="C38" s="23"/>
      <c r="D38" s="23"/>
      <c r="E38" s="7"/>
      <c r="F38" s="7"/>
      <c r="G38" s="7"/>
      <c r="H38" s="2"/>
      <c r="I38" s="26"/>
    </row>
    <row r="39" spans="2:9" x14ac:dyDescent="0.2">
      <c r="B39" s="38"/>
      <c r="C39" s="23"/>
      <c r="D39" s="23"/>
      <c r="E39" s="7"/>
      <c r="F39" s="7"/>
      <c r="G39" s="7"/>
      <c r="H39" s="2"/>
      <c r="I39" s="26"/>
    </row>
    <row r="40" spans="2:9" x14ac:dyDescent="0.2">
      <c r="B40" s="39"/>
      <c r="C40" s="27"/>
      <c r="D40" s="27"/>
      <c r="E40" s="8"/>
      <c r="F40" s="8"/>
      <c r="G40" s="8"/>
      <c r="H40" s="9"/>
      <c r="I40" s="29"/>
    </row>
    <row r="41" spans="2:9" ht="17" customHeight="1" x14ac:dyDescent="0.2">
      <c r="B41" s="40" t="s">
        <v>1379</v>
      </c>
      <c r="C41" s="31" t="s">
        <v>1380</v>
      </c>
      <c r="D41" s="32" t="s">
        <v>1381</v>
      </c>
      <c r="E41" s="5" t="s">
        <v>229</v>
      </c>
      <c r="F41" s="5"/>
      <c r="G41" s="5"/>
      <c r="H41" s="5" t="str" cm="1">
        <f t="array" ref="H41:H48">ip.sort(E41:E48)</f>
        <v>192.168.0.0/24</v>
      </c>
      <c r="I41" s="33" t="str" cm="1">
        <f t="array" aca="1" ref="I41" ca="1">_xlfn.CHOOSEROWS(_xlfn.FORMULATEXT(_xlfn.ANCHORARRAY(H41)),1)</f>
        <v>=ip.sort(E41:E48)</v>
      </c>
    </row>
    <row r="42" spans="2:9" ht="17" x14ac:dyDescent="0.2">
      <c r="B42" s="38"/>
      <c r="C42" s="25"/>
      <c r="D42" s="23"/>
      <c r="E42" s="7" t="s">
        <v>1378</v>
      </c>
      <c r="F42" s="7"/>
      <c r="G42" s="7"/>
      <c r="H42" s="2" t="str">
        <v>192.168.2.0/24</v>
      </c>
      <c r="I42" s="26"/>
    </row>
    <row r="43" spans="2:9" ht="17" x14ac:dyDescent="0.2">
      <c r="B43" s="38"/>
      <c r="C43" s="25"/>
      <c r="D43" s="23"/>
      <c r="E43" s="7" t="s">
        <v>1382</v>
      </c>
      <c r="F43" s="7"/>
      <c r="G43" s="7"/>
      <c r="H43" s="2" t="str">
        <v>192.168.5.0/24</v>
      </c>
      <c r="I43" s="26"/>
    </row>
    <row r="44" spans="2:9" ht="17" x14ac:dyDescent="0.2">
      <c r="B44" s="38"/>
      <c r="C44" s="25"/>
      <c r="D44" s="23"/>
      <c r="E44" s="7" t="s">
        <v>1383</v>
      </c>
      <c r="F44" s="7"/>
      <c r="G44" s="7"/>
      <c r="H44" s="2" t="str">
        <v>192.168.15.0</v>
      </c>
      <c r="I44" s="26"/>
    </row>
    <row r="45" spans="2:9" ht="17" x14ac:dyDescent="0.2">
      <c r="B45" s="38"/>
      <c r="C45" s="25"/>
      <c r="D45" s="23"/>
      <c r="E45" s="7" t="s">
        <v>1377</v>
      </c>
      <c r="F45" s="7"/>
      <c r="G45" s="7"/>
      <c r="H45" s="2" t="str">
        <v>192.168.15.0/24</v>
      </c>
      <c r="I45" s="26"/>
    </row>
    <row r="46" spans="2:9" ht="17" x14ac:dyDescent="0.2">
      <c r="B46" s="38"/>
      <c r="C46" s="25"/>
      <c r="D46" s="23"/>
      <c r="E46" s="7" t="s">
        <v>1384</v>
      </c>
      <c r="F46" s="7"/>
      <c r="G46" s="7"/>
      <c r="H46" s="2" t="str">
        <v>192.168.21.0/24</v>
      </c>
      <c r="I46" s="26"/>
    </row>
    <row r="47" spans="2:9" ht="17" x14ac:dyDescent="0.2">
      <c r="B47" s="38"/>
      <c r="C47" s="25"/>
      <c r="D47" s="23"/>
      <c r="E47" s="7" t="s">
        <v>1385</v>
      </c>
      <c r="F47" s="7"/>
      <c r="G47" s="7"/>
      <c r="H47" s="2" t="str">
        <v>192.168.200.0/24</v>
      </c>
      <c r="I47" s="26"/>
    </row>
    <row r="48" spans="2:9" ht="17" x14ac:dyDescent="0.2">
      <c r="B48" s="39"/>
      <c r="C48" s="25"/>
      <c r="D48" s="27"/>
      <c r="E48" s="8" t="s">
        <v>1386</v>
      </c>
      <c r="F48" s="8"/>
      <c r="G48" s="8"/>
      <c r="H48" s="9" t="str">
        <v>192.168.254.0/24</v>
      </c>
      <c r="I48" s="29"/>
    </row>
    <row r="49" spans="2:9" ht="17" x14ac:dyDescent="0.2">
      <c r="B49" s="40" t="s">
        <v>1392</v>
      </c>
      <c r="C49" s="31" t="s">
        <v>1394</v>
      </c>
      <c r="D49" s="32" t="s">
        <v>1396</v>
      </c>
      <c r="E49" s="5" t="str" cm="1">
        <f t="array" ref="E49:E56">ip.subnets("192.168.0.0/24",27)</f>
        <v>192.168.0.0/27</v>
      </c>
      <c r="F49" s="5"/>
      <c r="G49" s="5"/>
      <c r="H49" s="5" t="str" cm="1">
        <f t="array" ref="H49:H52">ip.filter_include(_xlfn.ANCHORARRAY($E$49),"192.168.0.0/25")</f>
        <v>192.168.0.0/27</v>
      </c>
      <c r="I49" s="33" t="str" cm="1">
        <f t="array" aca="1" ref="I49" ca="1">_xlfn.CHOOSEROWS(_xlfn.FORMULATEXT(_xlfn.ANCHORARRAY(H49)),1)</f>
        <v>=ip.filter_include($E$49#,"192.168.0.0/25")</v>
      </c>
    </row>
    <row r="50" spans="2:9" x14ac:dyDescent="0.2">
      <c r="B50" s="38"/>
      <c r="C50" s="25"/>
      <c r="D50" s="23"/>
      <c r="E50" s="7" t="str">
        <v>192.168.0.32/27</v>
      </c>
      <c r="F50" s="7"/>
      <c r="G50" s="7"/>
      <c r="H50" s="2" t="str">
        <v>192.168.0.32/27</v>
      </c>
      <c r="I50" s="26"/>
    </row>
    <row r="51" spans="2:9" x14ac:dyDescent="0.2">
      <c r="B51" s="38"/>
      <c r="C51" s="25"/>
      <c r="D51" s="23"/>
      <c r="E51" s="7" t="str">
        <v>192.168.0.64/27</v>
      </c>
      <c r="F51" s="7"/>
      <c r="G51" s="7"/>
      <c r="H51" s="2" t="str">
        <v>192.168.0.64/27</v>
      </c>
      <c r="I51" s="26"/>
    </row>
    <row r="52" spans="2:9" x14ac:dyDescent="0.2">
      <c r="B52" s="38"/>
      <c r="C52" s="25"/>
      <c r="D52" s="23"/>
      <c r="E52" s="7" t="str">
        <v>192.168.0.96/27</v>
      </c>
      <c r="F52" s="7"/>
      <c r="G52" s="7"/>
      <c r="H52" s="2" t="str">
        <v>192.168.0.96/27</v>
      </c>
      <c r="I52" s="26"/>
    </row>
    <row r="53" spans="2:9" x14ac:dyDescent="0.2">
      <c r="B53" s="38"/>
      <c r="C53" s="25"/>
      <c r="D53" s="23"/>
      <c r="E53" s="7" t="str">
        <v>192.168.0.128/27</v>
      </c>
      <c r="F53" s="7"/>
      <c r="G53" s="7"/>
      <c r="H53" s="2"/>
      <c r="I53" s="26"/>
    </row>
    <row r="54" spans="2:9" x14ac:dyDescent="0.2">
      <c r="B54" s="38"/>
      <c r="C54" s="25"/>
      <c r="D54" s="23"/>
      <c r="E54" s="7" t="str">
        <v>192.168.0.160/27</v>
      </c>
      <c r="F54" s="7"/>
      <c r="G54" s="7"/>
      <c r="H54" s="2"/>
      <c r="I54" s="26"/>
    </row>
    <row r="55" spans="2:9" x14ac:dyDescent="0.2">
      <c r="B55" s="38"/>
      <c r="C55" s="25"/>
      <c r="D55" s="23"/>
      <c r="E55" s="7" t="str">
        <v>192.168.0.192/27</v>
      </c>
      <c r="F55" s="7"/>
      <c r="G55" s="7"/>
      <c r="H55" s="2"/>
      <c r="I55" s="26"/>
    </row>
    <row r="56" spans="2:9" ht="17" x14ac:dyDescent="0.2">
      <c r="B56" s="39"/>
      <c r="C56" s="25"/>
      <c r="D56" s="27"/>
      <c r="E56" s="8" t="str">
        <v>192.168.0.224/27</v>
      </c>
      <c r="F56" s="8"/>
      <c r="G56" s="8"/>
      <c r="H56" s="9"/>
      <c r="I56" s="29"/>
    </row>
    <row r="57" spans="2:9" ht="17" customHeight="1" x14ac:dyDescent="0.2">
      <c r="B57" s="40" t="s">
        <v>1393</v>
      </c>
      <c r="C57" s="31" t="s">
        <v>1394</v>
      </c>
      <c r="D57" s="32" t="s">
        <v>1395</v>
      </c>
      <c r="E57" s="5" t="str" cm="1">
        <f t="array" ref="E57:E64">ip.subnets("192.168.0.0/24",27)</f>
        <v>192.168.0.0/27</v>
      </c>
      <c r="F57" s="5"/>
      <c r="G57" s="5"/>
      <c r="H57" s="5" t="str" cm="1">
        <f t="array" ref="H57:H60">ip.filter_exclude(_xlfn.ANCHORARRAY($E$57),"192.168.0.0/25")</f>
        <v>192.168.0.128/27</v>
      </c>
      <c r="I57" s="33" t="str" cm="1">
        <f t="array" aca="1" ref="I57" ca="1">_xlfn.CHOOSEROWS(_xlfn.FORMULATEXT(_xlfn.ANCHORARRAY(H57)),1)</f>
        <v>=ip.filter_exclude($E$57#,"192.168.0.0/25")</v>
      </c>
    </row>
    <row r="58" spans="2:9" ht="16" customHeight="1" x14ac:dyDescent="0.2">
      <c r="B58" s="38"/>
      <c r="C58" s="49"/>
      <c r="D58" s="23"/>
      <c r="E58" s="7" t="str">
        <v>192.168.0.32/27</v>
      </c>
      <c r="F58" s="7"/>
      <c r="G58" s="7"/>
      <c r="H58" s="2" t="str">
        <v>192.168.0.160/27</v>
      </c>
      <c r="I58" s="26"/>
    </row>
    <row r="59" spans="2:9" ht="16" customHeight="1" x14ac:dyDescent="0.2">
      <c r="B59" s="38"/>
      <c r="C59" s="49"/>
      <c r="D59" s="23"/>
      <c r="E59" s="7" t="str">
        <v>192.168.0.64/27</v>
      </c>
      <c r="F59" s="7"/>
      <c r="G59" s="7"/>
      <c r="H59" s="2" t="str">
        <v>192.168.0.192/27</v>
      </c>
      <c r="I59" s="26"/>
    </row>
    <row r="60" spans="2:9" ht="16" customHeight="1" x14ac:dyDescent="0.2">
      <c r="B60" s="38"/>
      <c r="C60" s="49"/>
      <c r="D60" s="23"/>
      <c r="E60" s="7" t="str">
        <v>192.168.0.96/27</v>
      </c>
      <c r="F60" s="7"/>
      <c r="G60" s="7"/>
      <c r="H60" s="2" t="str">
        <v>192.168.0.224/27</v>
      </c>
      <c r="I60" s="26"/>
    </row>
    <row r="61" spans="2:9" ht="16" customHeight="1" x14ac:dyDescent="0.2">
      <c r="B61" s="38"/>
      <c r="C61" s="49"/>
      <c r="D61" s="23"/>
      <c r="E61" s="7" t="str">
        <v>192.168.0.128/27</v>
      </c>
      <c r="F61" s="7"/>
      <c r="G61" s="7"/>
      <c r="H61" s="2"/>
      <c r="I61" s="26"/>
    </row>
    <row r="62" spans="2:9" ht="16" customHeight="1" x14ac:dyDescent="0.2">
      <c r="B62" s="38"/>
      <c r="C62" s="49"/>
      <c r="D62" s="23"/>
      <c r="E62" s="7" t="str">
        <v>192.168.0.160/27</v>
      </c>
      <c r="F62" s="7"/>
      <c r="G62" s="7"/>
      <c r="H62" s="2"/>
      <c r="I62" s="26"/>
    </row>
    <row r="63" spans="2:9" ht="16" customHeight="1" x14ac:dyDescent="0.2">
      <c r="B63" s="38"/>
      <c r="C63" s="49"/>
      <c r="D63" s="23"/>
      <c r="E63" s="7" t="str">
        <v>192.168.0.192/27</v>
      </c>
      <c r="F63" s="7"/>
      <c r="G63" s="7"/>
      <c r="H63" s="2"/>
      <c r="I63" s="26"/>
    </row>
    <row r="64" spans="2:9" ht="16" customHeight="1" x14ac:dyDescent="0.2">
      <c r="B64" s="39"/>
      <c r="C64" s="50"/>
      <c r="D64" s="27"/>
      <c r="E64" s="8" t="str">
        <v>192.168.0.224/27</v>
      </c>
      <c r="F64" s="8"/>
      <c r="G64" s="8"/>
      <c r="H64" s="9"/>
      <c r="I64" s="29"/>
    </row>
  </sheetData>
  <mergeCells count="29">
    <mergeCell ref="B49:B56"/>
    <mergeCell ref="C49:C56"/>
    <mergeCell ref="D49:D56"/>
    <mergeCell ref="I49:I56"/>
    <mergeCell ref="B57:B64"/>
    <mergeCell ref="C57:C64"/>
    <mergeCell ref="D57:D64"/>
    <mergeCell ref="I57:I64"/>
    <mergeCell ref="B25:B32"/>
    <mergeCell ref="C25:C32"/>
    <mergeCell ref="D25:D32"/>
    <mergeCell ref="B2:I2"/>
    <mergeCell ref="B3:I3"/>
    <mergeCell ref="B5:I5"/>
    <mergeCell ref="C7:I7"/>
    <mergeCell ref="C20:I20"/>
    <mergeCell ref="C22:I22"/>
    <mergeCell ref="E25:E32"/>
    <mergeCell ref="F25:F32"/>
    <mergeCell ref="G25:G32"/>
    <mergeCell ref="I25:I32"/>
    <mergeCell ref="B41:B48"/>
    <mergeCell ref="C41:C48"/>
    <mergeCell ref="D41:D48"/>
    <mergeCell ref="I41:I48"/>
    <mergeCell ref="B33:B40"/>
    <mergeCell ref="C33:C40"/>
    <mergeCell ref="D33:D40"/>
    <mergeCell ref="I33:I40"/>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4E14-9C01-6040-AC5B-BA7DD9B7EB07}">
  <dimension ref="B2:I60"/>
  <sheetViews>
    <sheetView zoomScale="120" zoomScaleNormal="120" workbookViewId="0"/>
  </sheetViews>
  <sheetFormatPr baseColWidth="10" defaultRowHeight="16" x14ac:dyDescent="0.2"/>
  <cols>
    <col min="1" max="1" width="5.83203125" customWidth="1"/>
    <col min="2" max="2" width="20.5" customWidth="1"/>
    <col min="3" max="3" width="18.83203125" customWidth="1"/>
    <col min="4" max="4" width="44" customWidth="1"/>
    <col min="5" max="5" width="29" bestFit="1" customWidth="1"/>
    <col min="6" max="6" width="29" customWidth="1"/>
    <col min="7" max="7" width="22.83203125" customWidth="1"/>
    <col min="8" max="8" width="41" customWidth="1"/>
    <col min="9" max="10" width="17.5" bestFit="1" customWidth="1"/>
    <col min="11" max="11" width="23.6640625" customWidth="1"/>
    <col min="12" max="12" width="13.6640625" bestFit="1" customWidth="1"/>
    <col min="13" max="13" width="15.83203125" bestFit="1" customWidth="1"/>
    <col min="14" max="14" width="15.6640625" bestFit="1" customWidth="1"/>
    <col min="15" max="15" width="19.6640625" bestFit="1" customWidth="1"/>
    <col min="16" max="16" width="22.83203125" customWidth="1"/>
    <col min="17" max="17" width="19.1640625" bestFit="1" customWidth="1"/>
    <col min="18" max="18" width="19.83203125" bestFit="1" customWidth="1"/>
  </cols>
  <sheetData>
    <row r="2" spans="2:9" ht="32" x14ac:dyDescent="0.4">
      <c r="B2" s="20" t="s">
        <v>236</v>
      </c>
      <c r="C2" s="20"/>
      <c r="D2" s="20"/>
      <c r="E2" s="20"/>
      <c r="F2" s="20"/>
      <c r="G2" s="20"/>
      <c r="H2" s="20"/>
      <c r="I2" s="10"/>
    </row>
    <row r="3" spans="2:9" x14ac:dyDescent="0.2">
      <c r="B3" s="21" t="s">
        <v>175</v>
      </c>
      <c r="C3" s="21"/>
      <c r="D3" s="21"/>
      <c r="E3" s="21"/>
      <c r="F3" s="21"/>
      <c r="G3" s="21"/>
      <c r="H3" s="21"/>
    </row>
    <row r="5" spans="2:9" x14ac:dyDescent="0.2">
      <c r="B5" s="21" t="s">
        <v>226</v>
      </c>
      <c r="C5" s="21"/>
      <c r="D5" s="21"/>
      <c r="E5" s="21"/>
      <c r="F5" s="21"/>
      <c r="G5" s="21"/>
      <c r="H5" s="21"/>
    </row>
    <row r="7" spans="2:9" x14ac:dyDescent="0.2">
      <c r="B7" s="11" t="s">
        <v>19</v>
      </c>
      <c r="C7" s="21" t="s">
        <v>190</v>
      </c>
      <c r="D7" s="21"/>
      <c r="E7" s="21"/>
      <c r="F7" s="21"/>
      <c r="G7" s="21"/>
      <c r="H7" s="21"/>
    </row>
    <row r="8" spans="2:9" x14ac:dyDescent="0.2">
      <c r="C8" t="str" cm="1">
        <f t="array" ref="C8:C17">{"0.0.0.8/0";"255.255.255.255/32";"10.0.0.4/24";"172.20.0.2/22";"0.0.0.8/0";"255.255.255.255/32";"10.0.0.4/24";"172.20.0.2/22";"0.0.0.8/0";"255.255.255.255/32"}</f>
        <v>0.0.0.8/0</v>
      </c>
    </row>
    <row r="9" spans="2:9" x14ac:dyDescent="0.2">
      <c r="C9" t="str">
        <v>255.255.255.255/32</v>
      </c>
    </row>
    <row r="10" spans="2:9" x14ac:dyDescent="0.2">
      <c r="C10" t="str">
        <v>10.0.0.4/24</v>
      </c>
    </row>
    <row r="11" spans="2:9" x14ac:dyDescent="0.2">
      <c r="C11" t="str">
        <v>172.20.0.2/22</v>
      </c>
    </row>
    <row r="12" spans="2:9" x14ac:dyDescent="0.2">
      <c r="C12" t="str">
        <v>0.0.0.8/0</v>
      </c>
    </row>
    <row r="13" spans="2:9" x14ac:dyDescent="0.2">
      <c r="C13" t="str">
        <v>255.255.255.255/32</v>
      </c>
    </row>
    <row r="14" spans="2:9" x14ac:dyDescent="0.2">
      <c r="C14" t="str">
        <v>10.0.0.4/24</v>
      </c>
    </row>
    <row r="15" spans="2:9" x14ac:dyDescent="0.2">
      <c r="C15" t="str">
        <v>172.20.0.2/22</v>
      </c>
    </row>
    <row r="16" spans="2:9" x14ac:dyDescent="0.2">
      <c r="C16" t="str">
        <v>0.0.0.8/0</v>
      </c>
    </row>
    <row r="17" spans="2:8" x14ac:dyDescent="0.2">
      <c r="C17" t="str">
        <v>255.255.255.255/32</v>
      </c>
    </row>
    <row r="20" spans="2:8" ht="52" customHeight="1" x14ac:dyDescent="0.2">
      <c r="B20" s="12" t="s">
        <v>183</v>
      </c>
      <c r="C20" s="23" t="s">
        <v>191</v>
      </c>
      <c r="D20" s="18"/>
      <c r="E20" s="18"/>
      <c r="F20" s="18"/>
      <c r="G20" s="18"/>
      <c r="H20" s="18"/>
    </row>
    <row r="22" spans="2:8" ht="77" customHeight="1" x14ac:dyDescent="0.2">
      <c r="B22" s="12" t="s">
        <v>186</v>
      </c>
      <c r="C22" s="41" t="s">
        <v>192</v>
      </c>
      <c r="D22" s="41"/>
      <c r="E22" s="41"/>
      <c r="F22" s="41"/>
      <c r="G22" s="41"/>
      <c r="H22" s="41"/>
    </row>
    <row r="24" spans="2:8" x14ac:dyDescent="0.2">
      <c r="B24" s="13" t="s">
        <v>173</v>
      </c>
      <c r="C24" s="13" t="s">
        <v>177</v>
      </c>
      <c r="D24" s="13" t="s">
        <v>174</v>
      </c>
      <c r="E24" s="13" t="s">
        <v>232</v>
      </c>
      <c r="F24" s="13" t="s">
        <v>233</v>
      </c>
      <c r="G24" s="13" t="s">
        <v>218</v>
      </c>
      <c r="H24" s="13" t="s">
        <v>178</v>
      </c>
    </row>
    <row r="25" spans="2:8" ht="41" customHeight="1" x14ac:dyDescent="0.2">
      <c r="B25" s="45" t="s">
        <v>231</v>
      </c>
      <c r="C25" s="42" t="s">
        <v>228</v>
      </c>
      <c r="D25" s="42" t="s">
        <v>230</v>
      </c>
      <c r="E25" s="5" t="s">
        <v>229</v>
      </c>
      <c r="F25" s="5" t="s">
        <v>235</v>
      </c>
      <c r="G25" s="6" t="b" cm="1">
        <f t="array" ref="G25">ip.subnet_of(E25,F25)</f>
        <v>1</v>
      </c>
      <c r="H25" s="33" t="str" cm="1">
        <f t="array" aca="1" ref="H25" ca="1">_xlfn.CHOOSEROWS(_xlfn.FORMULATEXT(_xlfn.ANCHORARRAY(G25)),1)</f>
        <v>=ip.subnet_of(E25,F25)</v>
      </c>
    </row>
    <row r="26" spans="2:8" x14ac:dyDescent="0.2">
      <c r="B26" s="46"/>
      <c r="C26" s="43"/>
      <c r="D26" s="43"/>
      <c r="H26" s="26"/>
    </row>
    <row r="27" spans="2:8" ht="17" x14ac:dyDescent="0.2">
      <c r="B27" s="46"/>
      <c r="C27" s="43"/>
      <c r="D27" s="43"/>
      <c r="E27" s="7" t="s">
        <v>229</v>
      </c>
      <c r="F27" s="7" t="s">
        <v>237</v>
      </c>
      <c r="G27" s="2" t="b" cm="1">
        <f t="array" ref="G27">ip.subnet_of(E27,F27)</f>
        <v>1</v>
      </c>
      <c r="H27" s="26"/>
    </row>
    <row r="28" spans="2:8" ht="17" x14ac:dyDescent="0.2">
      <c r="B28" s="46"/>
      <c r="C28" s="43"/>
      <c r="D28" s="43"/>
      <c r="E28" s="7" t="s">
        <v>229</v>
      </c>
      <c r="F28" s="7" t="s">
        <v>229</v>
      </c>
      <c r="G28" s="2" t="b" cm="1">
        <f t="array" ref="G28">ip.subnet_of(E28,F28)</f>
        <v>1</v>
      </c>
      <c r="H28" s="26"/>
    </row>
    <row r="29" spans="2:8" ht="17" x14ac:dyDescent="0.2">
      <c r="B29" s="46"/>
      <c r="C29" s="43"/>
      <c r="D29" s="43"/>
      <c r="E29" s="7" t="s">
        <v>229</v>
      </c>
      <c r="F29" s="7" t="s">
        <v>238</v>
      </c>
      <c r="G29" s="2" t="b" cm="1">
        <f t="array" ref="G29">ip.subnet_of(E29,F29)</f>
        <v>0</v>
      </c>
      <c r="H29" s="26"/>
    </row>
    <row r="30" spans="2:8" ht="17" x14ac:dyDescent="0.2">
      <c r="B30" s="46"/>
      <c r="C30" s="43"/>
      <c r="D30" s="43"/>
      <c r="E30" s="7" t="s">
        <v>229</v>
      </c>
      <c r="F30" s="7" t="s">
        <v>234</v>
      </c>
      <c r="G30" s="2" t="b" cm="1">
        <f t="array" ref="G30">ip.subnet_of(E30,F30)</f>
        <v>0</v>
      </c>
      <c r="H30" s="26"/>
    </row>
    <row r="31" spans="2:8" x14ac:dyDescent="0.2">
      <c r="B31" s="46"/>
      <c r="C31" s="43"/>
      <c r="D31" s="43"/>
      <c r="E31" s="7"/>
      <c r="F31" s="7"/>
      <c r="G31" s="2"/>
      <c r="H31" s="26"/>
    </row>
    <row r="32" spans="2:8" x14ac:dyDescent="0.2">
      <c r="B32" s="47"/>
      <c r="C32" s="44"/>
      <c r="D32" s="44"/>
      <c r="E32" s="8"/>
      <c r="F32" s="8"/>
      <c r="G32" s="9"/>
      <c r="H32" s="29"/>
    </row>
    <row r="33" spans="2:8" ht="17" x14ac:dyDescent="0.2">
      <c r="B33" s="45" t="s">
        <v>245</v>
      </c>
      <c r="C33" s="42" t="s">
        <v>228</v>
      </c>
      <c r="D33" s="42" t="s">
        <v>230</v>
      </c>
      <c r="E33" s="5" t="s">
        <v>229</v>
      </c>
      <c r="F33" s="5" t="s">
        <v>235</v>
      </c>
      <c r="G33" s="6" t="b" cm="1">
        <f t="array" ref="G33">ip.supernet_of(E33,F33)</f>
        <v>1</v>
      </c>
      <c r="H33" s="33" t="str" cm="1">
        <f t="array" aca="1" ref="H33" ca="1">_xlfn.CHOOSEROWS(_xlfn.FORMULATEXT(_xlfn.ANCHORARRAY(G33)),1)</f>
        <v>=ip.supernet_of(E33,F33)</v>
      </c>
    </row>
    <row r="34" spans="2:8" x14ac:dyDescent="0.2">
      <c r="B34" s="46"/>
      <c r="C34" s="43"/>
      <c r="D34" s="43"/>
      <c r="H34" s="26"/>
    </row>
    <row r="35" spans="2:8" ht="17" x14ac:dyDescent="0.2">
      <c r="B35" s="46"/>
      <c r="C35" s="43"/>
      <c r="D35" s="43"/>
      <c r="E35" s="7" t="s">
        <v>229</v>
      </c>
      <c r="F35" s="7" t="s">
        <v>237</v>
      </c>
      <c r="G35" s="2"/>
      <c r="H35" s="26"/>
    </row>
    <row r="36" spans="2:8" ht="17" x14ac:dyDescent="0.2">
      <c r="B36" s="46"/>
      <c r="C36" s="43"/>
      <c r="D36" s="43"/>
      <c r="E36" s="7" t="s">
        <v>229</v>
      </c>
      <c r="F36" s="7" t="s">
        <v>229</v>
      </c>
      <c r="G36" s="2"/>
      <c r="H36" s="26"/>
    </row>
    <row r="37" spans="2:8" ht="17" x14ac:dyDescent="0.2">
      <c r="B37" s="46"/>
      <c r="C37" s="43"/>
      <c r="D37" s="43"/>
      <c r="E37" s="7" t="s">
        <v>229</v>
      </c>
      <c r="F37" s="7" t="s">
        <v>238</v>
      </c>
      <c r="G37" s="2"/>
      <c r="H37" s="26"/>
    </row>
    <row r="38" spans="2:8" ht="17" x14ac:dyDescent="0.2">
      <c r="B38" s="46"/>
      <c r="C38" s="43"/>
      <c r="D38" s="43"/>
      <c r="E38" s="7" t="s">
        <v>229</v>
      </c>
      <c r="F38" s="7" t="s">
        <v>234</v>
      </c>
      <c r="G38" s="2"/>
      <c r="H38" s="26"/>
    </row>
    <row r="39" spans="2:8" x14ac:dyDescent="0.2">
      <c r="B39" s="46"/>
      <c r="C39" s="43"/>
      <c r="D39" s="43"/>
      <c r="E39" s="7"/>
      <c r="F39" s="7"/>
      <c r="G39" s="2"/>
      <c r="H39" s="26"/>
    </row>
    <row r="40" spans="2:8" x14ac:dyDescent="0.2">
      <c r="B40" s="47"/>
      <c r="C40" s="44"/>
      <c r="D40" s="44"/>
      <c r="E40" s="8"/>
      <c r="F40" s="8"/>
      <c r="G40" s="9"/>
      <c r="H40" s="29"/>
    </row>
    <row r="41" spans="2:8" x14ac:dyDescent="0.2">
      <c r="B41" s="6"/>
      <c r="C41" s="5"/>
      <c r="D41" s="5"/>
      <c r="E41" s="5"/>
      <c r="F41" s="5"/>
      <c r="G41" s="6"/>
      <c r="H41" s="6"/>
    </row>
    <row r="42" spans="2:8" x14ac:dyDescent="0.2">
      <c r="B42" s="13" t="s">
        <v>173</v>
      </c>
      <c r="C42" s="13" t="s">
        <v>177</v>
      </c>
      <c r="D42" s="13" t="s">
        <v>174</v>
      </c>
      <c r="E42" s="13" t="s">
        <v>232</v>
      </c>
      <c r="F42" s="13" t="s">
        <v>246</v>
      </c>
      <c r="G42" s="13" t="s">
        <v>218</v>
      </c>
      <c r="H42" s="13" t="s">
        <v>178</v>
      </c>
    </row>
    <row r="43" spans="2:8" ht="17" x14ac:dyDescent="0.2">
      <c r="B43" s="45" t="s">
        <v>239</v>
      </c>
      <c r="C43" s="42" t="s">
        <v>240</v>
      </c>
      <c r="D43" s="42" t="s">
        <v>241</v>
      </c>
      <c r="E43" s="5" t="s">
        <v>229</v>
      </c>
      <c r="F43" s="5">
        <v>1</v>
      </c>
      <c r="G43" s="6" t="str" cm="1">
        <f t="array" ref="G43">ip.supernet_diff(E43,F43)</f>
        <v>192.168.0.0/23</v>
      </c>
      <c r="H43" s="33" t="str" cm="1">
        <f t="array" aca="1" ref="H43" ca="1">_xlfn.CHOOSEROWS(_xlfn.FORMULATEXT(_xlfn.ANCHORARRAY(G43)),1)</f>
        <v>=ip.supernet_diff(E43,F43)</v>
      </c>
    </row>
    <row r="44" spans="2:8" ht="17" x14ac:dyDescent="0.2">
      <c r="B44" s="46"/>
      <c r="C44" s="43"/>
      <c r="D44" s="43"/>
      <c r="E44" s="7" t="s">
        <v>229</v>
      </c>
      <c r="F44" s="7">
        <v>2</v>
      </c>
      <c r="G44" s="2" t="str" cm="1">
        <f t="array" ref="G44">ip.supernet_diff(E44,F44)</f>
        <v>192.168.0.0/22</v>
      </c>
      <c r="H44" s="26"/>
    </row>
    <row r="45" spans="2:8" ht="17" x14ac:dyDescent="0.2">
      <c r="B45" s="46"/>
      <c r="C45" s="43"/>
      <c r="D45" s="43"/>
      <c r="E45" s="7" t="s">
        <v>229</v>
      </c>
      <c r="F45" s="7">
        <v>3</v>
      </c>
      <c r="G45" s="2" t="str" cm="1">
        <f t="array" ref="G45">ip.supernet_diff(E45,F45)</f>
        <v>192.168.0.0/21</v>
      </c>
      <c r="H45" s="26"/>
    </row>
    <row r="46" spans="2:8" ht="17" x14ac:dyDescent="0.2">
      <c r="B46" s="46"/>
      <c r="C46" s="43"/>
      <c r="D46" s="43"/>
      <c r="E46" s="7" t="s">
        <v>229</v>
      </c>
      <c r="F46" s="7">
        <v>4</v>
      </c>
      <c r="G46" s="2" t="str" cm="1">
        <f t="array" ref="G46">ip.supernet_diff(E46,F46)</f>
        <v>192.168.0.0/20</v>
      </c>
      <c r="H46" s="26"/>
    </row>
    <row r="47" spans="2:8" ht="17" x14ac:dyDescent="0.2">
      <c r="B47" s="46"/>
      <c r="C47" s="43"/>
      <c r="D47" s="43"/>
      <c r="E47" s="7" t="s">
        <v>229</v>
      </c>
      <c r="F47" s="7">
        <v>5</v>
      </c>
      <c r="G47" s="2" t="str" cm="1">
        <f t="array" ref="G47">ip.supernet_diff(E47,F47)</f>
        <v>192.168.0.0/19</v>
      </c>
      <c r="H47" s="26"/>
    </row>
    <row r="48" spans="2:8" ht="17" x14ac:dyDescent="0.2">
      <c r="B48" s="46"/>
      <c r="C48" s="43"/>
      <c r="D48" s="43"/>
      <c r="E48" s="7" t="s">
        <v>229</v>
      </c>
      <c r="F48" s="7">
        <v>6</v>
      </c>
      <c r="G48" s="2" t="str" cm="1">
        <f t="array" ref="G48">ip.supernet_diff(E48,F48)</f>
        <v>192.168.0.0/18</v>
      </c>
      <c r="H48" s="26"/>
    </row>
    <row r="49" spans="2:8" ht="17" x14ac:dyDescent="0.2">
      <c r="B49" s="46"/>
      <c r="C49" s="43"/>
      <c r="D49" s="43"/>
      <c r="E49" s="7" t="s">
        <v>229</v>
      </c>
      <c r="F49" s="7">
        <v>7</v>
      </c>
      <c r="G49" s="2" t="str" cm="1">
        <f t="array" ref="G49">ip.supernet_diff(E49,F49)</f>
        <v>192.168.0.0/17</v>
      </c>
      <c r="H49" s="26"/>
    </row>
    <row r="50" spans="2:8" ht="17" x14ac:dyDescent="0.2">
      <c r="B50" s="47"/>
      <c r="C50" s="44"/>
      <c r="D50" s="44"/>
      <c r="E50" s="8" t="s">
        <v>229</v>
      </c>
      <c r="F50" s="8">
        <v>8</v>
      </c>
      <c r="G50" s="9" t="str" cm="1">
        <f t="array" ref="G50">ip.supernet_diff(E50,F50)</f>
        <v>192.168.0.0/16</v>
      </c>
      <c r="H50" s="29"/>
    </row>
    <row r="51" spans="2:8" x14ac:dyDescent="0.2">
      <c r="B51" s="14"/>
      <c r="C51" s="15"/>
      <c r="D51" s="15"/>
      <c r="E51" s="15"/>
      <c r="F51" s="15"/>
      <c r="G51" s="14"/>
      <c r="H51" s="14"/>
    </row>
    <row r="52" spans="2:8" x14ac:dyDescent="0.2">
      <c r="B52" s="13" t="s">
        <v>173</v>
      </c>
      <c r="C52" s="13" t="s">
        <v>177</v>
      </c>
      <c r="D52" s="13" t="s">
        <v>174</v>
      </c>
      <c r="E52" s="13" t="s">
        <v>232</v>
      </c>
      <c r="F52" s="13" t="s">
        <v>247</v>
      </c>
      <c r="G52" s="13" t="s">
        <v>218</v>
      </c>
      <c r="H52" s="13" t="s">
        <v>178</v>
      </c>
    </row>
    <row r="53" spans="2:8" ht="17" x14ac:dyDescent="0.2">
      <c r="B53" s="45" t="s">
        <v>242</v>
      </c>
      <c r="C53" s="42" t="s">
        <v>244</v>
      </c>
      <c r="D53" s="42" t="s">
        <v>243</v>
      </c>
      <c r="E53" s="5" t="s">
        <v>229</v>
      </c>
      <c r="F53" s="5">
        <v>23</v>
      </c>
      <c r="G53" s="6" t="str" cm="1">
        <f t="array" ref="G53">ip.supernet_new_prefix(E53,F53)</f>
        <v>192.168.0.0/23</v>
      </c>
      <c r="H53" s="33" t="str" cm="1">
        <f t="array" aca="1" ref="H53" ca="1">_xlfn.CHOOSEROWS(_xlfn.FORMULATEXT(_xlfn.ANCHORARRAY(G53)),1)</f>
        <v>=ip.supernet_new_prefix(E53,F53)</v>
      </c>
    </row>
    <row r="54" spans="2:8" ht="17" x14ac:dyDescent="0.2">
      <c r="B54" s="46"/>
      <c r="C54" s="43"/>
      <c r="D54" s="43"/>
      <c r="E54" s="7" t="s">
        <v>229</v>
      </c>
      <c r="F54" s="7">
        <v>22</v>
      </c>
      <c r="G54" s="2" t="str" cm="1">
        <f t="array" ref="G54">ip.supernet_new_prefix(E54,F54)</f>
        <v>192.168.0.0/22</v>
      </c>
      <c r="H54" s="26"/>
    </row>
    <row r="55" spans="2:8" ht="17" x14ac:dyDescent="0.2">
      <c r="B55" s="46"/>
      <c r="C55" s="43"/>
      <c r="D55" s="43"/>
      <c r="E55" s="7" t="s">
        <v>229</v>
      </c>
      <c r="F55" s="7">
        <v>21</v>
      </c>
      <c r="G55" s="2" t="str" cm="1">
        <f t="array" ref="G55">ip.supernet_new_prefix(E55,F55)</f>
        <v>192.168.0.0/21</v>
      </c>
      <c r="H55" s="26"/>
    </row>
    <row r="56" spans="2:8" ht="17" x14ac:dyDescent="0.2">
      <c r="B56" s="46"/>
      <c r="C56" s="43"/>
      <c r="D56" s="43"/>
      <c r="E56" s="7" t="s">
        <v>229</v>
      </c>
      <c r="F56" s="7">
        <v>20</v>
      </c>
      <c r="G56" s="2" t="str" cm="1">
        <f t="array" ref="G56">ip.supernet_new_prefix(E56,F56)</f>
        <v>192.168.0.0/20</v>
      </c>
      <c r="H56" s="26"/>
    </row>
    <row r="57" spans="2:8" ht="17" x14ac:dyDescent="0.2">
      <c r="B57" s="46"/>
      <c r="C57" s="43"/>
      <c r="D57" s="43"/>
      <c r="E57" s="7" t="s">
        <v>229</v>
      </c>
      <c r="F57" s="7">
        <v>19</v>
      </c>
      <c r="G57" s="2" t="str" cm="1">
        <f t="array" ref="G57">ip.supernet_new_prefix(E57,F57)</f>
        <v>192.168.0.0/19</v>
      </c>
      <c r="H57" s="26"/>
    </row>
    <row r="58" spans="2:8" ht="17" x14ac:dyDescent="0.2">
      <c r="B58" s="46"/>
      <c r="C58" s="43"/>
      <c r="D58" s="43"/>
      <c r="E58" s="7" t="s">
        <v>229</v>
      </c>
      <c r="F58" s="7">
        <v>18</v>
      </c>
      <c r="G58" s="2" t="str" cm="1">
        <f t="array" ref="G58">ip.supernet_new_prefix(E58,F58)</f>
        <v>192.168.0.0/18</v>
      </c>
      <c r="H58" s="26"/>
    </row>
    <row r="59" spans="2:8" ht="17" x14ac:dyDescent="0.2">
      <c r="B59" s="46"/>
      <c r="C59" s="43"/>
      <c r="D59" s="43"/>
      <c r="E59" s="7" t="s">
        <v>229</v>
      </c>
      <c r="F59" s="7">
        <v>17</v>
      </c>
      <c r="G59" s="2" t="str" cm="1">
        <f t="array" ref="G59">ip.supernet_new_prefix(E59,F59)</f>
        <v>192.168.0.0/17</v>
      </c>
      <c r="H59" s="26"/>
    </row>
    <row r="60" spans="2:8" ht="17" x14ac:dyDescent="0.2">
      <c r="B60" s="47"/>
      <c r="C60" s="44"/>
      <c r="D60" s="44"/>
      <c r="E60" s="8" t="s">
        <v>229</v>
      </c>
      <c r="F60" s="8">
        <v>16</v>
      </c>
      <c r="G60" s="9" t="str" cm="1">
        <f t="array" ref="G60">ip.supernet_new_prefix(E60,F60)</f>
        <v>192.168.0.0/16</v>
      </c>
      <c r="H60" s="29"/>
    </row>
  </sheetData>
  <mergeCells count="22">
    <mergeCell ref="C22:H22"/>
    <mergeCell ref="B2:H2"/>
    <mergeCell ref="B3:H3"/>
    <mergeCell ref="B5:H5"/>
    <mergeCell ref="C7:H7"/>
    <mergeCell ref="C20:H20"/>
    <mergeCell ref="B25:B32"/>
    <mergeCell ref="C25:C32"/>
    <mergeCell ref="D25:D32"/>
    <mergeCell ref="H25:H32"/>
    <mergeCell ref="B43:B50"/>
    <mergeCell ref="C43:C50"/>
    <mergeCell ref="D43:D50"/>
    <mergeCell ref="H43:H50"/>
    <mergeCell ref="B53:B60"/>
    <mergeCell ref="C53:C60"/>
    <mergeCell ref="D53:D60"/>
    <mergeCell ref="H53:H60"/>
    <mergeCell ref="B33:B40"/>
    <mergeCell ref="C33:C40"/>
    <mergeCell ref="D33:D40"/>
    <mergeCell ref="H33:H40"/>
  </mergeCells>
  <phoneticPr fontId="3"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8534B-677A-7749-8C98-89E933EF770B}">
  <dimension ref="A1:R34"/>
  <sheetViews>
    <sheetView workbookViewId="0">
      <pane xSplit="2" ySplit="1" topLeftCell="C2" activePane="bottomRight" state="frozenSplit"/>
      <selection pane="topRight" activeCell="C1" sqref="C1"/>
      <selection pane="bottomLeft" activeCell="A2" sqref="A2"/>
      <selection pane="bottomRight"/>
    </sheetView>
  </sheetViews>
  <sheetFormatPr baseColWidth="10" defaultRowHeight="16" x14ac:dyDescent="0.2"/>
  <cols>
    <col min="1" max="1" width="6.1640625" customWidth="1"/>
    <col min="2" max="2" width="16.6640625" customWidth="1"/>
    <col min="3" max="3" width="13.6640625" customWidth="1"/>
    <col min="4" max="4" width="37.1640625" customWidth="1"/>
    <col min="5" max="5" width="17.5" customWidth="1"/>
    <col min="6" max="6" width="15.5" customWidth="1"/>
    <col min="7" max="7" width="35.83203125" bestFit="1" customWidth="1"/>
    <col min="8" max="8" width="13.6640625" bestFit="1" customWidth="1"/>
    <col min="10" max="10" width="35.83203125" bestFit="1" customWidth="1"/>
    <col min="12" max="12" width="3.1640625" bestFit="1" customWidth="1"/>
    <col min="14" max="14" width="11.1640625" bestFit="1" customWidth="1"/>
  </cols>
  <sheetData>
    <row r="1" spans="1:18" x14ac:dyDescent="0.2">
      <c r="A1" t="s">
        <v>21</v>
      </c>
      <c r="B1" t="s">
        <v>24</v>
      </c>
      <c r="C1" t="s">
        <v>25</v>
      </c>
      <c r="D1" t="s">
        <v>26</v>
      </c>
      <c r="E1" t="s">
        <v>27</v>
      </c>
      <c r="F1" t="s">
        <v>28</v>
      </c>
      <c r="G1" t="s">
        <v>29</v>
      </c>
      <c r="H1" t="s">
        <v>30</v>
      </c>
      <c r="J1" s="48" t="s">
        <v>6</v>
      </c>
      <c r="K1" s="48"/>
      <c r="L1" s="48" t="s">
        <v>7</v>
      </c>
      <c r="M1" s="48"/>
      <c r="N1" s="48" t="s">
        <v>8</v>
      </c>
      <c r="O1" s="48"/>
      <c r="P1" s="48" t="s">
        <v>255</v>
      </c>
      <c r="Q1" s="48"/>
      <c r="R1" t="s">
        <v>256</v>
      </c>
    </row>
    <row r="2" spans="1:18" x14ac:dyDescent="0.2">
      <c r="A2">
        <v>0</v>
      </c>
      <c r="B2" t="s">
        <v>10</v>
      </c>
      <c r="C2">
        <v>0</v>
      </c>
      <c r="D2" t="s">
        <v>12</v>
      </c>
      <c r="E2" t="s">
        <v>9</v>
      </c>
      <c r="F2">
        <v>4294967295</v>
      </c>
      <c r="G2" t="s">
        <v>11</v>
      </c>
      <c r="H2">
        <v>4294967296</v>
      </c>
      <c r="J2" t="str" cm="1">
        <f t="array" ref="J2:J34">"0b" &amp; ip._pfx2bin(A2:A34)</f>
        <v>0b00000000000000000000000000000000</v>
      </c>
      <c r="K2" t="b" cm="1">
        <f t="array" ref="K2:K34">_xlfn.ANCHORARRAY(J2)=D2:D34</f>
        <v>1</v>
      </c>
      <c r="L2" cm="1">
        <f t="array" ref="L2:L34">ip._bin2pfx(RIGHT(D2:D34,32))</f>
        <v>0</v>
      </c>
      <c r="M2" t="b">
        <f>L2=A2</f>
        <v>1</v>
      </c>
      <c r="N2" cm="1">
        <f t="array" ref="N2:N34">ip._pfx2dec(A2:A34)</f>
        <v>0</v>
      </c>
      <c r="O2" t="b">
        <f>N2=C2</f>
        <v>1</v>
      </c>
      <c r="P2" cm="1">
        <f t="array" ref="P2:P34">ip._dot2pfx(B2:B34)</f>
        <v>0</v>
      </c>
      <c r="Q2" t="b">
        <f>P2=A2</f>
        <v>1</v>
      </c>
      <c r="R2" cm="1">
        <f t="array" ref="R2:R34">ip._dec2pfx(C2:C34)</f>
        <v>0</v>
      </c>
    </row>
    <row r="3" spans="1:18" x14ac:dyDescent="0.2">
      <c r="A3">
        <v>1</v>
      </c>
      <c r="B3" t="s">
        <v>31</v>
      </c>
      <c r="C3">
        <v>2147483648</v>
      </c>
      <c r="D3" t="s">
        <v>32</v>
      </c>
      <c r="E3" t="s">
        <v>33</v>
      </c>
      <c r="F3">
        <v>2147483647</v>
      </c>
      <c r="G3" t="s">
        <v>34</v>
      </c>
      <c r="H3">
        <v>2147483648</v>
      </c>
      <c r="J3" t="str">
        <v>0b10000000000000000000000000000000</v>
      </c>
      <c r="K3" t="b">
        <v>1</v>
      </c>
      <c r="L3">
        <v>1</v>
      </c>
      <c r="M3" t="b">
        <f t="shared" ref="M3:M34" si="0">L3=A3</f>
        <v>1</v>
      </c>
      <c r="N3">
        <v>2147483648</v>
      </c>
      <c r="O3" t="b">
        <f t="shared" ref="O3:O34" si="1">N3=C3</f>
        <v>1</v>
      </c>
      <c r="P3">
        <v>1</v>
      </c>
      <c r="Q3" t="b">
        <f t="shared" ref="Q3:Q34" si="2">P3=A3</f>
        <v>1</v>
      </c>
      <c r="R3">
        <v>1</v>
      </c>
    </row>
    <row r="4" spans="1:18" x14ac:dyDescent="0.2">
      <c r="A4">
        <v>2</v>
      </c>
      <c r="B4" t="s">
        <v>35</v>
      </c>
      <c r="C4">
        <v>3221225472</v>
      </c>
      <c r="D4" t="s">
        <v>36</v>
      </c>
      <c r="E4" t="s">
        <v>37</v>
      </c>
      <c r="F4">
        <v>1073741823</v>
      </c>
      <c r="G4" t="s">
        <v>38</v>
      </c>
      <c r="H4">
        <v>1073741824</v>
      </c>
      <c r="J4" t="str">
        <v>0b11000000000000000000000000000000</v>
      </c>
      <c r="K4" t="b">
        <v>1</v>
      </c>
      <c r="L4">
        <v>2</v>
      </c>
      <c r="M4" t="b">
        <f t="shared" si="0"/>
        <v>1</v>
      </c>
      <c r="N4">
        <v>3221225472</v>
      </c>
      <c r="O4" t="b">
        <f t="shared" si="1"/>
        <v>1</v>
      </c>
      <c r="P4">
        <v>2</v>
      </c>
      <c r="Q4" t="b">
        <f t="shared" si="2"/>
        <v>1</v>
      </c>
      <c r="R4">
        <v>2</v>
      </c>
    </row>
    <row r="5" spans="1:18" x14ac:dyDescent="0.2">
      <c r="A5">
        <v>3</v>
      </c>
      <c r="B5" t="s">
        <v>39</v>
      </c>
      <c r="C5">
        <v>3758096384</v>
      </c>
      <c r="D5" t="s">
        <v>40</v>
      </c>
      <c r="E5" t="s">
        <v>41</v>
      </c>
      <c r="F5">
        <v>536870911</v>
      </c>
      <c r="G5" t="s">
        <v>42</v>
      </c>
      <c r="H5">
        <v>536870912</v>
      </c>
      <c r="J5" t="str">
        <v>0b11100000000000000000000000000000</v>
      </c>
      <c r="K5" t="b">
        <v>1</v>
      </c>
      <c r="L5">
        <v>3</v>
      </c>
      <c r="M5" t="b">
        <f t="shared" si="0"/>
        <v>1</v>
      </c>
      <c r="N5">
        <v>3758096384</v>
      </c>
      <c r="O5" t="b">
        <f t="shared" si="1"/>
        <v>1</v>
      </c>
      <c r="P5">
        <v>3</v>
      </c>
      <c r="Q5" t="b">
        <f t="shared" si="2"/>
        <v>1</v>
      </c>
      <c r="R5">
        <v>3</v>
      </c>
    </row>
    <row r="6" spans="1:18" x14ac:dyDescent="0.2">
      <c r="A6">
        <v>4</v>
      </c>
      <c r="B6" t="s">
        <v>43</v>
      </c>
      <c r="C6">
        <v>4026531840</v>
      </c>
      <c r="D6" t="s">
        <v>44</v>
      </c>
      <c r="E6" t="s">
        <v>45</v>
      </c>
      <c r="F6">
        <v>268435455</v>
      </c>
      <c r="G6" t="s">
        <v>46</v>
      </c>
      <c r="H6">
        <v>268435456</v>
      </c>
      <c r="J6" t="str">
        <v>0b11110000000000000000000000000000</v>
      </c>
      <c r="K6" t="b">
        <v>1</v>
      </c>
      <c r="L6">
        <v>4</v>
      </c>
      <c r="M6" t="b">
        <f t="shared" si="0"/>
        <v>1</v>
      </c>
      <c r="N6">
        <v>4026531840</v>
      </c>
      <c r="O6" t="b">
        <f t="shared" si="1"/>
        <v>1</v>
      </c>
      <c r="P6">
        <v>4</v>
      </c>
      <c r="Q6" t="b">
        <f t="shared" si="2"/>
        <v>1</v>
      </c>
      <c r="R6">
        <v>4</v>
      </c>
    </row>
    <row r="7" spans="1:18" x14ac:dyDescent="0.2">
      <c r="A7">
        <v>5</v>
      </c>
      <c r="B7" t="s">
        <v>47</v>
      </c>
      <c r="C7">
        <v>4160749568</v>
      </c>
      <c r="D7" t="s">
        <v>48</v>
      </c>
      <c r="E7" t="s">
        <v>49</v>
      </c>
      <c r="F7">
        <v>134217727</v>
      </c>
      <c r="G7" t="s">
        <v>50</v>
      </c>
      <c r="H7">
        <v>134217728</v>
      </c>
      <c r="J7" t="str">
        <v>0b11111000000000000000000000000000</v>
      </c>
      <c r="K7" t="b">
        <v>1</v>
      </c>
      <c r="L7">
        <v>5</v>
      </c>
      <c r="M7" t="b">
        <f t="shared" si="0"/>
        <v>1</v>
      </c>
      <c r="N7">
        <v>4160749568</v>
      </c>
      <c r="O7" t="b">
        <f t="shared" si="1"/>
        <v>1</v>
      </c>
      <c r="P7">
        <v>5</v>
      </c>
      <c r="Q7" t="b">
        <f t="shared" si="2"/>
        <v>1</v>
      </c>
      <c r="R7">
        <v>5</v>
      </c>
    </row>
    <row r="8" spans="1:18" x14ac:dyDescent="0.2">
      <c r="A8">
        <v>6</v>
      </c>
      <c r="B8" t="s">
        <v>51</v>
      </c>
      <c r="C8">
        <v>4227858432</v>
      </c>
      <c r="D8" t="s">
        <v>52</v>
      </c>
      <c r="E8" t="s">
        <v>53</v>
      </c>
      <c r="F8">
        <v>67108863</v>
      </c>
      <c r="G8" t="s">
        <v>54</v>
      </c>
      <c r="H8">
        <v>67108864</v>
      </c>
      <c r="J8" t="str">
        <v>0b11111100000000000000000000000000</v>
      </c>
      <c r="K8" t="b">
        <v>1</v>
      </c>
      <c r="L8">
        <v>6</v>
      </c>
      <c r="M8" t="b">
        <f t="shared" si="0"/>
        <v>1</v>
      </c>
      <c r="N8">
        <v>4227858432</v>
      </c>
      <c r="O8" t="b">
        <f t="shared" si="1"/>
        <v>1</v>
      </c>
      <c r="P8">
        <v>6</v>
      </c>
      <c r="Q8" t="b">
        <f t="shared" si="2"/>
        <v>1</v>
      </c>
      <c r="R8">
        <v>6</v>
      </c>
    </row>
    <row r="9" spans="1:18" x14ac:dyDescent="0.2">
      <c r="A9">
        <v>7</v>
      </c>
      <c r="B9" t="s">
        <v>55</v>
      </c>
      <c r="C9">
        <v>4261412864</v>
      </c>
      <c r="D9" t="s">
        <v>56</v>
      </c>
      <c r="E9" t="s">
        <v>57</v>
      </c>
      <c r="F9">
        <v>33554431</v>
      </c>
      <c r="G9" t="s">
        <v>58</v>
      </c>
      <c r="H9">
        <v>33554432</v>
      </c>
      <c r="J9" t="str">
        <v>0b11111110000000000000000000000000</v>
      </c>
      <c r="K9" t="b">
        <v>1</v>
      </c>
      <c r="L9">
        <v>7</v>
      </c>
      <c r="M9" t="b">
        <f t="shared" si="0"/>
        <v>1</v>
      </c>
      <c r="N9">
        <v>4261412864</v>
      </c>
      <c r="O9" t="b">
        <f t="shared" si="1"/>
        <v>1</v>
      </c>
      <c r="P9">
        <v>7</v>
      </c>
      <c r="Q9" t="b">
        <f t="shared" si="2"/>
        <v>1</v>
      </c>
      <c r="R9">
        <v>7</v>
      </c>
    </row>
    <row r="10" spans="1:18" x14ac:dyDescent="0.2">
      <c r="A10">
        <v>8</v>
      </c>
      <c r="B10" t="s">
        <v>59</v>
      </c>
      <c r="C10">
        <v>4278190080</v>
      </c>
      <c r="D10" t="s">
        <v>60</v>
      </c>
      <c r="E10" t="s">
        <v>61</v>
      </c>
      <c r="F10">
        <v>16777215</v>
      </c>
      <c r="G10" t="s">
        <v>62</v>
      </c>
      <c r="H10">
        <v>16777216</v>
      </c>
      <c r="J10" t="str">
        <v>0b11111111000000000000000000000000</v>
      </c>
      <c r="K10" t="b">
        <v>1</v>
      </c>
      <c r="L10">
        <v>8</v>
      </c>
      <c r="M10" t="b">
        <f t="shared" si="0"/>
        <v>1</v>
      </c>
      <c r="N10">
        <v>4278190080</v>
      </c>
      <c r="O10" t="b">
        <f t="shared" si="1"/>
        <v>1</v>
      </c>
      <c r="P10">
        <v>8</v>
      </c>
      <c r="Q10" t="b">
        <f t="shared" si="2"/>
        <v>1</v>
      </c>
      <c r="R10">
        <v>8</v>
      </c>
    </row>
    <row r="11" spans="1:18" x14ac:dyDescent="0.2">
      <c r="A11">
        <v>9</v>
      </c>
      <c r="B11" t="s">
        <v>63</v>
      </c>
      <c r="C11">
        <v>4286578688</v>
      </c>
      <c r="D11" t="s">
        <v>64</v>
      </c>
      <c r="E11" t="s">
        <v>65</v>
      </c>
      <c r="F11">
        <v>8388607</v>
      </c>
      <c r="G11" t="s">
        <v>66</v>
      </c>
      <c r="H11">
        <v>8388608</v>
      </c>
      <c r="J11" t="str">
        <v>0b11111111100000000000000000000000</v>
      </c>
      <c r="K11" t="b">
        <v>1</v>
      </c>
      <c r="L11">
        <v>9</v>
      </c>
      <c r="M11" t="b">
        <f t="shared" si="0"/>
        <v>1</v>
      </c>
      <c r="N11">
        <v>4286578688</v>
      </c>
      <c r="O11" t="b">
        <f t="shared" si="1"/>
        <v>1</v>
      </c>
      <c r="P11">
        <v>9</v>
      </c>
      <c r="Q11" t="b">
        <f t="shared" si="2"/>
        <v>1</v>
      </c>
      <c r="R11">
        <v>9</v>
      </c>
    </row>
    <row r="12" spans="1:18" x14ac:dyDescent="0.2">
      <c r="A12">
        <v>10</v>
      </c>
      <c r="B12" t="s">
        <v>67</v>
      </c>
      <c r="C12">
        <v>4290772992</v>
      </c>
      <c r="D12" t="s">
        <v>68</v>
      </c>
      <c r="E12" t="s">
        <v>69</v>
      </c>
      <c r="F12">
        <v>4194303</v>
      </c>
      <c r="G12" t="s">
        <v>70</v>
      </c>
      <c r="H12">
        <v>4194304</v>
      </c>
      <c r="J12" t="str">
        <v>0b11111111110000000000000000000000</v>
      </c>
      <c r="K12" t="b">
        <v>1</v>
      </c>
      <c r="L12">
        <v>10</v>
      </c>
      <c r="M12" t="b">
        <f t="shared" si="0"/>
        <v>1</v>
      </c>
      <c r="N12">
        <v>4290772992</v>
      </c>
      <c r="O12" t="b">
        <f t="shared" si="1"/>
        <v>1</v>
      </c>
      <c r="P12">
        <v>10</v>
      </c>
      <c r="Q12" t="b">
        <f t="shared" si="2"/>
        <v>1</v>
      </c>
      <c r="R12">
        <v>10</v>
      </c>
    </row>
    <row r="13" spans="1:18" x14ac:dyDescent="0.2">
      <c r="A13">
        <v>11</v>
      </c>
      <c r="B13" t="s">
        <v>71</v>
      </c>
      <c r="C13">
        <v>4292870144</v>
      </c>
      <c r="D13" t="s">
        <v>72</v>
      </c>
      <c r="E13" t="s">
        <v>73</v>
      </c>
      <c r="F13">
        <v>2097151</v>
      </c>
      <c r="G13" t="s">
        <v>74</v>
      </c>
      <c r="H13">
        <v>2097152</v>
      </c>
      <c r="J13" t="str">
        <v>0b11111111111000000000000000000000</v>
      </c>
      <c r="K13" t="b">
        <v>1</v>
      </c>
      <c r="L13">
        <v>11</v>
      </c>
      <c r="M13" t="b">
        <f t="shared" si="0"/>
        <v>1</v>
      </c>
      <c r="N13">
        <v>4292870144</v>
      </c>
      <c r="O13" t="b">
        <f t="shared" si="1"/>
        <v>1</v>
      </c>
      <c r="P13">
        <v>11</v>
      </c>
      <c r="Q13" t="b">
        <f t="shared" si="2"/>
        <v>1</v>
      </c>
      <c r="R13">
        <v>11</v>
      </c>
    </row>
    <row r="14" spans="1:18" x14ac:dyDescent="0.2">
      <c r="A14">
        <v>12</v>
      </c>
      <c r="B14" t="s">
        <v>75</v>
      </c>
      <c r="C14">
        <v>4293918720</v>
      </c>
      <c r="D14" t="s">
        <v>76</v>
      </c>
      <c r="E14" t="s">
        <v>77</v>
      </c>
      <c r="F14">
        <v>1048575</v>
      </c>
      <c r="G14" t="s">
        <v>78</v>
      </c>
      <c r="H14">
        <v>1048576</v>
      </c>
      <c r="J14" t="str">
        <v>0b11111111111100000000000000000000</v>
      </c>
      <c r="K14" t="b">
        <v>1</v>
      </c>
      <c r="L14">
        <v>12</v>
      </c>
      <c r="M14" t="b">
        <f t="shared" si="0"/>
        <v>1</v>
      </c>
      <c r="N14">
        <v>4293918720</v>
      </c>
      <c r="O14" t="b">
        <f t="shared" si="1"/>
        <v>1</v>
      </c>
      <c r="P14">
        <v>12</v>
      </c>
      <c r="Q14" t="b">
        <f t="shared" si="2"/>
        <v>1</v>
      </c>
      <c r="R14">
        <v>12</v>
      </c>
    </row>
    <row r="15" spans="1:18" x14ac:dyDescent="0.2">
      <c r="A15">
        <v>13</v>
      </c>
      <c r="B15" t="s">
        <v>79</v>
      </c>
      <c r="C15">
        <v>4294443008</v>
      </c>
      <c r="D15" t="s">
        <v>80</v>
      </c>
      <c r="E15" t="s">
        <v>81</v>
      </c>
      <c r="F15">
        <v>524287</v>
      </c>
      <c r="G15" t="s">
        <v>82</v>
      </c>
      <c r="H15">
        <v>524288</v>
      </c>
      <c r="J15" t="str">
        <v>0b11111111111110000000000000000000</v>
      </c>
      <c r="K15" t="b">
        <v>1</v>
      </c>
      <c r="L15">
        <v>13</v>
      </c>
      <c r="M15" t="b">
        <f t="shared" si="0"/>
        <v>1</v>
      </c>
      <c r="N15">
        <v>4294443008</v>
      </c>
      <c r="O15" t="b">
        <f t="shared" si="1"/>
        <v>1</v>
      </c>
      <c r="P15">
        <v>13</v>
      </c>
      <c r="Q15" t="b">
        <f t="shared" si="2"/>
        <v>1</v>
      </c>
      <c r="R15">
        <v>13</v>
      </c>
    </row>
    <row r="16" spans="1:18" x14ac:dyDescent="0.2">
      <c r="A16">
        <v>14</v>
      </c>
      <c r="B16" t="s">
        <v>83</v>
      </c>
      <c r="C16">
        <v>4294705152</v>
      </c>
      <c r="D16" t="s">
        <v>84</v>
      </c>
      <c r="E16" t="s">
        <v>85</v>
      </c>
      <c r="F16">
        <v>262143</v>
      </c>
      <c r="G16" t="s">
        <v>86</v>
      </c>
      <c r="H16">
        <v>262144</v>
      </c>
      <c r="J16" t="str">
        <v>0b11111111111111000000000000000000</v>
      </c>
      <c r="K16" t="b">
        <v>1</v>
      </c>
      <c r="L16">
        <v>14</v>
      </c>
      <c r="M16" t="b">
        <f t="shared" si="0"/>
        <v>1</v>
      </c>
      <c r="N16">
        <v>4294705152</v>
      </c>
      <c r="O16" t="b">
        <f t="shared" si="1"/>
        <v>1</v>
      </c>
      <c r="P16">
        <v>14</v>
      </c>
      <c r="Q16" t="b">
        <f t="shared" si="2"/>
        <v>1</v>
      </c>
      <c r="R16">
        <v>14</v>
      </c>
    </row>
    <row r="17" spans="1:18" x14ac:dyDescent="0.2">
      <c r="A17">
        <v>15</v>
      </c>
      <c r="B17" t="s">
        <v>87</v>
      </c>
      <c r="C17">
        <v>4294836224</v>
      </c>
      <c r="D17" t="s">
        <v>88</v>
      </c>
      <c r="E17" t="s">
        <v>89</v>
      </c>
      <c r="F17">
        <v>131071</v>
      </c>
      <c r="G17" t="s">
        <v>90</v>
      </c>
      <c r="H17">
        <v>131072</v>
      </c>
      <c r="J17" t="str">
        <v>0b11111111111111100000000000000000</v>
      </c>
      <c r="K17" t="b">
        <v>1</v>
      </c>
      <c r="L17">
        <v>15</v>
      </c>
      <c r="M17" t="b">
        <f t="shared" si="0"/>
        <v>1</v>
      </c>
      <c r="N17">
        <v>4294836224</v>
      </c>
      <c r="O17" t="b">
        <f t="shared" si="1"/>
        <v>1</v>
      </c>
      <c r="P17">
        <v>15</v>
      </c>
      <c r="Q17" t="b">
        <f t="shared" si="2"/>
        <v>1</v>
      </c>
      <c r="R17">
        <v>15</v>
      </c>
    </row>
    <row r="18" spans="1:18" x14ac:dyDescent="0.2">
      <c r="A18">
        <v>16</v>
      </c>
      <c r="B18" t="s">
        <v>91</v>
      </c>
      <c r="C18">
        <v>4294901760</v>
      </c>
      <c r="D18" t="s">
        <v>92</v>
      </c>
      <c r="E18" t="s">
        <v>93</v>
      </c>
      <c r="F18">
        <v>65535</v>
      </c>
      <c r="G18" t="s">
        <v>94</v>
      </c>
      <c r="H18">
        <v>65536</v>
      </c>
      <c r="J18" t="str">
        <v>0b11111111111111110000000000000000</v>
      </c>
      <c r="K18" t="b">
        <v>1</v>
      </c>
      <c r="L18">
        <v>16</v>
      </c>
      <c r="M18" t="b">
        <f t="shared" si="0"/>
        <v>1</v>
      </c>
      <c r="N18">
        <v>4294901760</v>
      </c>
      <c r="O18" t="b">
        <f t="shared" si="1"/>
        <v>1</v>
      </c>
      <c r="P18">
        <v>16</v>
      </c>
      <c r="Q18" t="b">
        <f t="shared" si="2"/>
        <v>1</v>
      </c>
      <c r="R18">
        <v>16</v>
      </c>
    </row>
    <row r="19" spans="1:18" x14ac:dyDescent="0.2">
      <c r="A19">
        <v>17</v>
      </c>
      <c r="B19" t="s">
        <v>95</v>
      </c>
      <c r="C19">
        <v>4294934528</v>
      </c>
      <c r="D19" t="s">
        <v>96</v>
      </c>
      <c r="E19" t="s">
        <v>97</v>
      </c>
      <c r="F19">
        <v>32767</v>
      </c>
      <c r="G19" t="s">
        <v>98</v>
      </c>
      <c r="H19">
        <v>32768</v>
      </c>
      <c r="J19" t="str">
        <v>0b11111111111111111000000000000000</v>
      </c>
      <c r="K19" t="b">
        <v>1</v>
      </c>
      <c r="L19">
        <v>17</v>
      </c>
      <c r="M19" t="b">
        <f t="shared" si="0"/>
        <v>1</v>
      </c>
      <c r="N19">
        <v>4294934528</v>
      </c>
      <c r="O19" t="b">
        <f t="shared" si="1"/>
        <v>1</v>
      </c>
      <c r="P19">
        <v>17</v>
      </c>
      <c r="Q19" t="b">
        <f t="shared" si="2"/>
        <v>1</v>
      </c>
      <c r="R19">
        <v>17</v>
      </c>
    </row>
    <row r="20" spans="1:18" x14ac:dyDescent="0.2">
      <c r="A20">
        <v>18</v>
      </c>
      <c r="B20" t="s">
        <v>99</v>
      </c>
      <c r="C20">
        <v>4294950912</v>
      </c>
      <c r="D20" t="s">
        <v>100</v>
      </c>
      <c r="E20" t="s">
        <v>101</v>
      </c>
      <c r="F20">
        <v>16383</v>
      </c>
      <c r="G20" t="s">
        <v>102</v>
      </c>
      <c r="H20">
        <v>16384</v>
      </c>
      <c r="J20" t="str">
        <v>0b11111111111111111100000000000000</v>
      </c>
      <c r="K20" t="b">
        <v>1</v>
      </c>
      <c r="L20">
        <v>18</v>
      </c>
      <c r="M20" t="b">
        <f t="shared" si="0"/>
        <v>1</v>
      </c>
      <c r="N20">
        <v>4294950912</v>
      </c>
      <c r="O20" t="b">
        <f t="shared" si="1"/>
        <v>1</v>
      </c>
      <c r="P20">
        <v>18</v>
      </c>
      <c r="Q20" t="b">
        <f t="shared" si="2"/>
        <v>1</v>
      </c>
      <c r="R20">
        <v>18</v>
      </c>
    </row>
    <row r="21" spans="1:18" x14ac:dyDescent="0.2">
      <c r="A21">
        <v>19</v>
      </c>
      <c r="B21" t="s">
        <v>103</v>
      </c>
      <c r="C21">
        <v>4294959104</v>
      </c>
      <c r="D21" t="s">
        <v>104</v>
      </c>
      <c r="E21" t="s">
        <v>105</v>
      </c>
      <c r="F21">
        <v>8191</v>
      </c>
      <c r="G21" t="s">
        <v>106</v>
      </c>
      <c r="H21">
        <v>8192</v>
      </c>
      <c r="J21" t="str">
        <v>0b11111111111111111110000000000000</v>
      </c>
      <c r="K21" t="b">
        <v>1</v>
      </c>
      <c r="L21">
        <v>19</v>
      </c>
      <c r="M21" t="b">
        <f t="shared" si="0"/>
        <v>1</v>
      </c>
      <c r="N21">
        <v>4294959104</v>
      </c>
      <c r="O21" t="b">
        <f t="shared" si="1"/>
        <v>1</v>
      </c>
      <c r="P21">
        <v>19</v>
      </c>
      <c r="Q21" t="b">
        <f t="shared" si="2"/>
        <v>1</v>
      </c>
      <c r="R21">
        <v>19</v>
      </c>
    </row>
    <row r="22" spans="1:18" x14ac:dyDescent="0.2">
      <c r="A22">
        <v>20</v>
      </c>
      <c r="B22" t="s">
        <v>107</v>
      </c>
      <c r="C22">
        <v>4294963200</v>
      </c>
      <c r="D22" t="s">
        <v>108</v>
      </c>
      <c r="E22" t="s">
        <v>109</v>
      </c>
      <c r="F22">
        <v>4095</v>
      </c>
      <c r="G22" t="s">
        <v>110</v>
      </c>
      <c r="H22">
        <v>4096</v>
      </c>
      <c r="J22" t="str">
        <v>0b11111111111111111111000000000000</v>
      </c>
      <c r="K22" t="b">
        <v>1</v>
      </c>
      <c r="L22">
        <v>20</v>
      </c>
      <c r="M22" t="b">
        <f t="shared" si="0"/>
        <v>1</v>
      </c>
      <c r="N22">
        <v>4294963200</v>
      </c>
      <c r="O22" t="b">
        <f t="shared" si="1"/>
        <v>1</v>
      </c>
      <c r="P22">
        <v>20</v>
      </c>
      <c r="Q22" t="b">
        <f t="shared" si="2"/>
        <v>1</v>
      </c>
      <c r="R22">
        <v>20</v>
      </c>
    </row>
    <row r="23" spans="1:18" x14ac:dyDescent="0.2">
      <c r="A23">
        <v>21</v>
      </c>
      <c r="B23" t="s">
        <v>111</v>
      </c>
      <c r="C23">
        <v>4294965248</v>
      </c>
      <c r="D23" t="s">
        <v>112</v>
      </c>
      <c r="E23" t="s">
        <v>113</v>
      </c>
      <c r="F23">
        <v>2047</v>
      </c>
      <c r="G23" t="s">
        <v>114</v>
      </c>
      <c r="H23">
        <v>2048</v>
      </c>
      <c r="J23" t="str">
        <v>0b11111111111111111111100000000000</v>
      </c>
      <c r="K23" t="b">
        <v>1</v>
      </c>
      <c r="L23">
        <v>21</v>
      </c>
      <c r="M23" t="b">
        <f t="shared" si="0"/>
        <v>1</v>
      </c>
      <c r="N23">
        <v>4294965248</v>
      </c>
      <c r="O23" t="b">
        <f t="shared" si="1"/>
        <v>1</v>
      </c>
      <c r="P23">
        <v>21</v>
      </c>
      <c r="Q23" t="b">
        <f t="shared" si="2"/>
        <v>1</v>
      </c>
      <c r="R23">
        <v>21</v>
      </c>
    </row>
    <row r="24" spans="1:18" x14ac:dyDescent="0.2">
      <c r="A24">
        <v>22</v>
      </c>
      <c r="B24" t="s">
        <v>115</v>
      </c>
      <c r="C24">
        <v>4294966272</v>
      </c>
      <c r="D24" t="s">
        <v>116</v>
      </c>
      <c r="E24" t="s">
        <v>117</v>
      </c>
      <c r="F24">
        <v>1023</v>
      </c>
      <c r="G24" t="s">
        <v>118</v>
      </c>
      <c r="H24">
        <v>1024</v>
      </c>
      <c r="J24" t="str">
        <v>0b11111111111111111111110000000000</v>
      </c>
      <c r="K24" t="b">
        <v>1</v>
      </c>
      <c r="L24">
        <v>22</v>
      </c>
      <c r="M24" t="b">
        <f t="shared" si="0"/>
        <v>1</v>
      </c>
      <c r="N24">
        <v>4294966272</v>
      </c>
      <c r="O24" t="b">
        <f t="shared" si="1"/>
        <v>1</v>
      </c>
      <c r="P24">
        <v>22</v>
      </c>
      <c r="Q24" t="b">
        <f t="shared" si="2"/>
        <v>1</v>
      </c>
      <c r="R24">
        <v>22</v>
      </c>
    </row>
    <row r="25" spans="1:18" x14ac:dyDescent="0.2">
      <c r="A25">
        <v>23</v>
      </c>
      <c r="B25" t="s">
        <v>119</v>
      </c>
      <c r="C25">
        <v>4294966784</v>
      </c>
      <c r="D25" t="s">
        <v>120</v>
      </c>
      <c r="E25" t="s">
        <v>121</v>
      </c>
      <c r="F25">
        <v>511</v>
      </c>
      <c r="G25" t="s">
        <v>122</v>
      </c>
      <c r="H25">
        <v>512</v>
      </c>
      <c r="J25" t="str">
        <v>0b11111111111111111111111000000000</v>
      </c>
      <c r="K25" t="b">
        <v>1</v>
      </c>
      <c r="L25">
        <v>23</v>
      </c>
      <c r="M25" t="b">
        <f t="shared" si="0"/>
        <v>1</v>
      </c>
      <c r="N25">
        <v>4294966784</v>
      </c>
      <c r="O25" t="b">
        <f t="shared" si="1"/>
        <v>1</v>
      </c>
      <c r="P25">
        <v>23</v>
      </c>
      <c r="Q25" t="b">
        <f t="shared" si="2"/>
        <v>1</v>
      </c>
      <c r="R25">
        <v>23</v>
      </c>
    </row>
    <row r="26" spans="1:18" x14ac:dyDescent="0.2">
      <c r="A26">
        <v>24</v>
      </c>
      <c r="B26" t="s">
        <v>123</v>
      </c>
      <c r="C26">
        <v>4294967040</v>
      </c>
      <c r="D26" t="s">
        <v>124</v>
      </c>
      <c r="E26" t="s">
        <v>125</v>
      </c>
      <c r="F26">
        <v>255</v>
      </c>
      <c r="G26" t="s">
        <v>126</v>
      </c>
      <c r="H26">
        <v>256</v>
      </c>
      <c r="J26" t="str">
        <v>0b11111111111111111111111100000000</v>
      </c>
      <c r="K26" t="b">
        <v>1</v>
      </c>
      <c r="L26">
        <v>24</v>
      </c>
      <c r="M26" t="b">
        <f t="shared" si="0"/>
        <v>1</v>
      </c>
      <c r="N26">
        <v>4294967040</v>
      </c>
      <c r="O26" t="b">
        <f t="shared" si="1"/>
        <v>1</v>
      </c>
      <c r="P26">
        <v>24</v>
      </c>
      <c r="Q26" t="b">
        <f t="shared" si="2"/>
        <v>1</v>
      </c>
      <c r="R26">
        <v>24</v>
      </c>
    </row>
    <row r="27" spans="1:18" x14ac:dyDescent="0.2">
      <c r="A27">
        <v>25</v>
      </c>
      <c r="B27" t="s">
        <v>127</v>
      </c>
      <c r="C27">
        <v>4294967168</v>
      </c>
      <c r="D27" t="s">
        <v>128</v>
      </c>
      <c r="E27" t="s">
        <v>129</v>
      </c>
      <c r="F27">
        <v>127</v>
      </c>
      <c r="G27" t="s">
        <v>130</v>
      </c>
      <c r="H27">
        <v>128</v>
      </c>
      <c r="J27" t="str">
        <v>0b11111111111111111111111110000000</v>
      </c>
      <c r="K27" t="b">
        <v>1</v>
      </c>
      <c r="L27">
        <v>25</v>
      </c>
      <c r="M27" t="b">
        <f t="shared" si="0"/>
        <v>1</v>
      </c>
      <c r="N27">
        <v>4294967168</v>
      </c>
      <c r="O27" t="b">
        <f t="shared" si="1"/>
        <v>1</v>
      </c>
      <c r="P27">
        <v>25</v>
      </c>
      <c r="Q27" t="b">
        <f t="shared" si="2"/>
        <v>1</v>
      </c>
      <c r="R27">
        <v>25</v>
      </c>
    </row>
    <row r="28" spans="1:18" x14ac:dyDescent="0.2">
      <c r="A28">
        <v>26</v>
      </c>
      <c r="B28" t="s">
        <v>131</v>
      </c>
      <c r="C28">
        <v>4294967232</v>
      </c>
      <c r="D28" t="s">
        <v>132</v>
      </c>
      <c r="E28" t="s">
        <v>133</v>
      </c>
      <c r="F28">
        <v>63</v>
      </c>
      <c r="G28" t="s">
        <v>134</v>
      </c>
      <c r="H28">
        <v>64</v>
      </c>
      <c r="J28" t="str">
        <v>0b11111111111111111111111111000000</v>
      </c>
      <c r="K28" t="b">
        <v>1</v>
      </c>
      <c r="L28">
        <v>26</v>
      </c>
      <c r="M28" t="b">
        <f t="shared" si="0"/>
        <v>1</v>
      </c>
      <c r="N28">
        <v>4294967232</v>
      </c>
      <c r="O28" t="b">
        <f t="shared" si="1"/>
        <v>1</v>
      </c>
      <c r="P28">
        <v>26</v>
      </c>
      <c r="Q28" t="b">
        <f t="shared" si="2"/>
        <v>1</v>
      </c>
      <c r="R28">
        <v>26</v>
      </c>
    </row>
    <row r="29" spans="1:18" x14ac:dyDescent="0.2">
      <c r="A29">
        <v>27</v>
      </c>
      <c r="B29" t="s">
        <v>135</v>
      </c>
      <c r="C29">
        <v>4294967264</v>
      </c>
      <c r="D29" t="s">
        <v>136</v>
      </c>
      <c r="E29" t="s">
        <v>137</v>
      </c>
      <c r="F29">
        <v>31</v>
      </c>
      <c r="G29" t="s">
        <v>138</v>
      </c>
      <c r="H29">
        <v>32</v>
      </c>
      <c r="J29" t="str">
        <v>0b11111111111111111111111111100000</v>
      </c>
      <c r="K29" t="b">
        <v>1</v>
      </c>
      <c r="L29">
        <v>27</v>
      </c>
      <c r="M29" t="b">
        <f t="shared" si="0"/>
        <v>1</v>
      </c>
      <c r="N29">
        <v>4294967264</v>
      </c>
      <c r="O29" t="b">
        <f t="shared" si="1"/>
        <v>1</v>
      </c>
      <c r="P29">
        <v>27</v>
      </c>
      <c r="Q29" t="b">
        <f t="shared" si="2"/>
        <v>1</v>
      </c>
      <c r="R29">
        <v>27</v>
      </c>
    </row>
    <row r="30" spans="1:18" x14ac:dyDescent="0.2">
      <c r="A30">
        <v>28</v>
      </c>
      <c r="B30" t="s">
        <v>139</v>
      </c>
      <c r="C30">
        <v>4294967280</v>
      </c>
      <c r="D30" t="s">
        <v>140</v>
      </c>
      <c r="E30" t="s">
        <v>141</v>
      </c>
      <c r="F30">
        <v>15</v>
      </c>
      <c r="G30" t="s">
        <v>142</v>
      </c>
      <c r="H30">
        <v>16</v>
      </c>
      <c r="J30" t="str">
        <v>0b11111111111111111111111111110000</v>
      </c>
      <c r="K30" t="b">
        <v>1</v>
      </c>
      <c r="L30">
        <v>28</v>
      </c>
      <c r="M30" t="b">
        <f t="shared" si="0"/>
        <v>1</v>
      </c>
      <c r="N30">
        <v>4294967280</v>
      </c>
      <c r="O30" t="b">
        <f t="shared" si="1"/>
        <v>1</v>
      </c>
      <c r="P30">
        <v>28</v>
      </c>
      <c r="Q30" t="b">
        <f t="shared" si="2"/>
        <v>1</v>
      </c>
      <c r="R30">
        <v>28</v>
      </c>
    </row>
    <row r="31" spans="1:18" x14ac:dyDescent="0.2">
      <c r="A31">
        <v>29</v>
      </c>
      <c r="B31" t="s">
        <v>143</v>
      </c>
      <c r="C31">
        <v>4294967288</v>
      </c>
      <c r="D31" t="s">
        <v>144</v>
      </c>
      <c r="E31" t="s">
        <v>145</v>
      </c>
      <c r="F31">
        <v>7</v>
      </c>
      <c r="G31" t="s">
        <v>146</v>
      </c>
      <c r="H31">
        <v>8</v>
      </c>
      <c r="J31" t="str">
        <v>0b11111111111111111111111111111000</v>
      </c>
      <c r="K31" t="b">
        <v>1</v>
      </c>
      <c r="L31">
        <v>29</v>
      </c>
      <c r="M31" t="b">
        <f t="shared" si="0"/>
        <v>1</v>
      </c>
      <c r="N31">
        <v>4294967288</v>
      </c>
      <c r="O31" t="b">
        <f t="shared" si="1"/>
        <v>1</v>
      </c>
      <c r="P31">
        <v>29</v>
      </c>
      <c r="Q31" t="b">
        <f t="shared" si="2"/>
        <v>1</v>
      </c>
      <c r="R31">
        <v>29</v>
      </c>
    </row>
    <row r="32" spans="1:18" x14ac:dyDescent="0.2">
      <c r="A32">
        <v>30</v>
      </c>
      <c r="B32" t="s">
        <v>147</v>
      </c>
      <c r="C32">
        <v>4294967292</v>
      </c>
      <c r="D32" t="s">
        <v>148</v>
      </c>
      <c r="E32" t="s">
        <v>149</v>
      </c>
      <c r="F32">
        <v>3</v>
      </c>
      <c r="G32" t="s">
        <v>150</v>
      </c>
      <c r="H32">
        <v>4</v>
      </c>
      <c r="J32" t="str">
        <v>0b11111111111111111111111111111100</v>
      </c>
      <c r="K32" t="b">
        <v>1</v>
      </c>
      <c r="L32">
        <v>30</v>
      </c>
      <c r="M32" t="b">
        <f t="shared" si="0"/>
        <v>1</v>
      </c>
      <c r="N32">
        <v>4294967292</v>
      </c>
      <c r="O32" t="b">
        <f t="shared" si="1"/>
        <v>1</v>
      </c>
      <c r="P32">
        <v>30</v>
      </c>
      <c r="Q32" t="b">
        <f t="shared" si="2"/>
        <v>1</v>
      </c>
      <c r="R32">
        <v>30</v>
      </c>
    </row>
    <row r="33" spans="1:18" x14ac:dyDescent="0.2">
      <c r="A33">
        <v>31</v>
      </c>
      <c r="B33" t="s">
        <v>151</v>
      </c>
      <c r="C33">
        <v>4294967294</v>
      </c>
      <c r="D33" t="s">
        <v>152</v>
      </c>
      <c r="E33" t="s">
        <v>14</v>
      </c>
      <c r="F33">
        <v>1</v>
      </c>
      <c r="G33" t="s">
        <v>13</v>
      </c>
      <c r="H33">
        <v>2</v>
      </c>
      <c r="J33" t="str">
        <v>0b11111111111111111111111111111110</v>
      </c>
      <c r="K33" t="b">
        <v>1</v>
      </c>
      <c r="L33">
        <v>31</v>
      </c>
      <c r="M33" t="b">
        <f t="shared" si="0"/>
        <v>1</v>
      </c>
      <c r="N33">
        <v>4294967294</v>
      </c>
      <c r="O33" t="b">
        <f t="shared" si="1"/>
        <v>1</v>
      </c>
      <c r="P33">
        <v>31</v>
      </c>
      <c r="Q33" t="b">
        <f t="shared" si="2"/>
        <v>1</v>
      </c>
      <c r="R33">
        <v>31</v>
      </c>
    </row>
    <row r="34" spans="1:18" x14ac:dyDescent="0.2">
      <c r="A34">
        <v>32</v>
      </c>
      <c r="B34" t="s">
        <v>9</v>
      </c>
      <c r="C34">
        <v>4294967295</v>
      </c>
      <c r="D34" t="s">
        <v>11</v>
      </c>
      <c r="E34" t="s">
        <v>10</v>
      </c>
      <c r="F34">
        <v>0</v>
      </c>
      <c r="G34" t="s">
        <v>12</v>
      </c>
      <c r="H34">
        <v>1</v>
      </c>
      <c r="J34" t="str">
        <v>0b11111111111111111111111111111111</v>
      </c>
      <c r="K34" t="b">
        <v>1</v>
      </c>
      <c r="L34">
        <v>32</v>
      </c>
      <c r="M34" t="b">
        <f t="shared" si="0"/>
        <v>1</v>
      </c>
      <c r="N34">
        <v>4294967295</v>
      </c>
      <c r="O34" t="b">
        <f t="shared" si="1"/>
        <v>1</v>
      </c>
      <c r="P34">
        <v>32</v>
      </c>
      <c r="Q34" t="b">
        <f t="shared" si="2"/>
        <v>1</v>
      </c>
      <c r="R34">
        <v>32</v>
      </c>
    </row>
  </sheetData>
  <mergeCells count="4">
    <mergeCell ref="J1:K1"/>
    <mergeCell ref="L1:M1"/>
    <mergeCell ref="N1:O1"/>
    <mergeCell ref="P1:Q1"/>
  </mergeCells>
  <conditionalFormatting sqref="J2:J34">
    <cfRule type="expression" dxfId="35" priority="4">
      <formula>K2=TRUE</formula>
    </cfRule>
  </conditionalFormatting>
  <conditionalFormatting sqref="L2:L34">
    <cfRule type="expression" dxfId="34" priority="3">
      <formula>M2=TRUE</formula>
    </cfRule>
  </conditionalFormatting>
  <conditionalFormatting sqref="N2:N34">
    <cfRule type="expression" dxfId="33" priority="2">
      <formula>O2=TRUE</formula>
    </cfRule>
  </conditionalFormatting>
  <conditionalFormatting sqref="P2:P34">
    <cfRule type="expression" dxfId="32" priority="1">
      <formula>Q2=TRUE</formula>
    </cfRule>
  </conditionalFormatting>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F9C27-B663-BF4C-B21A-669747680F2E}">
  <sheetPr>
    <outlinePr summaryRight="0"/>
  </sheetPr>
  <dimension ref="A1:AH100"/>
  <sheetViews>
    <sheetView workbookViewId="0">
      <pane xSplit="2" ySplit="1" topLeftCell="C2" activePane="bottomRight" state="frozenSplit"/>
      <selection pane="topRight" activeCell="C1" sqref="C1"/>
      <selection pane="bottomLeft" activeCell="A2" sqref="A2"/>
      <selection pane="bottomRight"/>
    </sheetView>
  </sheetViews>
  <sheetFormatPr baseColWidth="10" defaultRowHeight="16" outlineLevelCol="1" x14ac:dyDescent="0.2"/>
  <cols>
    <col min="1" max="1" width="5.5" style="16" bestFit="1" customWidth="1"/>
    <col min="2" max="2" width="14.6640625" style="16" bestFit="1" customWidth="1"/>
    <col min="3" max="3" width="11.1640625" style="16" bestFit="1" customWidth="1"/>
    <col min="4" max="4" width="35.83203125" style="16" bestFit="1" customWidth="1"/>
    <col min="5" max="6" width="14.6640625" style="16" bestFit="1" customWidth="1"/>
    <col min="7" max="7" width="25.5" style="16" bestFit="1" customWidth="1"/>
    <col min="8" max="8" width="11" style="16" bestFit="1" customWidth="1"/>
    <col min="9" max="9" width="9" style="16" bestFit="1" customWidth="1"/>
    <col min="10" max="10" width="9" style="16" customWidth="1"/>
    <col min="11" max="11" width="8.1640625" style="16" bestFit="1" customWidth="1"/>
    <col min="12" max="12" width="12.6640625" style="16" bestFit="1" customWidth="1"/>
    <col min="13" max="13" width="10.33203125" style="16" bestFit="1" customWidth="1"/>
    <col min="14" max="14" width="10.6640625" style="16" bestFit="1" customWidth="1"/>
    <col min="15" max="15" width="11" style="16" bestFit="1" customWidth="1"/>
    <col min="16" max="16" width="4.6640625" style="16" customWidth="1"/>
    <col min="17" max="17" width="14.6640625" style="16" customWidth="1" outlineLevel="1"/>
    <col min="18" max="18" width="35.83203125" style="16" customWidth="1" outlineLevel="1"/>
    <col min="19" max="19" width="14.6640625" style="16" customWidth="1" outlineLevel="1"/>
    <col min="20" max="20" width="16.83203125" style="16" customWidth="1" outlineLevel="1"/>
    <col min="21" max="21" width="11.1640625" style="16" customWidth="1" outlineLevel="1"/>
    <col min="22" max="22" width="35.83203125" style="16" customWidth="1" outlineLevel="1"/>
    <col min="23" max="23" width="10.83203125" style="16"/>
    <col min="24" max="24" width="19.6640625" style="16" bestFit="1" customWidth="1" outlineLevel="1"/>
    <col min="25" max="25" width="16.33203125" style="16" bestFit="1" customWidth="1" outlineLevel="1"/>
    <col min="26" max="26" width="25.5" style="16" bestFit="1" customWidth="1" outlineLevel="1"/>
    <col min="27" max="27" width="11" style="16" bestFit="1" customWidth="1" outlineLevel="1"/>
    <col min="28" max="30" width="10.83203125" style="16" outlineLevel="1"/>
    <col min="31" max="31" width="12.6640625" style="16" bestFit="1" customWidth="1" outlineLevel="1"/>
    <col min="32" max="32" width="10.83203125" style="16" outlineLevel="1"/>
    <col min="33" max="33" width="16.6640625" style="16" customWidth="1" outlineLevel="1"/>
    <col min="34" max="34" width="10.83203125" style="16" outlineLevel="1"/>
    <col min="35" max="16384" width="10.83203125" style="16"/>
  </cols>
  <sheetData>
    <row r="1" spans="1:34" x14ac:dyDescent="0.2">
      <c r="A1" s="16" t="s">
        <v>153</v>
      </c>
      <c r="B1" s="16" t="s">
        <v>154</v>
      </c>
      <c r="C1" s="16" t="s">
        <v>22</v>
      </c>
      <c r="D1" s="16" t="s">
        <v>23</v>
      </c>
      <c r="E1" s="16" t="s">
        <v>171</v>
      </c>
      <c r="F1" s="16" t="s">
        <v>172</v>
      </c>
      <c r="G1" s="16" t="s">
        <v>155</v>
      </c>
      <c r="H1" s="16" t="s">
        <v>156</v>
      </c>
      <c r="I1" s="16" t="s">
        <v>157</v>
      </c>
      <c r="J1" s="16" t="s">
        <v>257</v>
      </c>
      <c r="K1" s="16" t="s">
        <v>158</v>
      </c>
      <c r="L1" s="16" t="s">
        <v>159</v>
      </c>
      <c r="M1" s="16" t="s">
        <v>160</v>
      </c>
      <c r="N1" s="16" t="s">
        <v>161</v>
      </c>
      <c r="O1" s="16" t="s">
        <v>162</v>
      </c>
      <c r="Q1" s="16" t="s">
        <v>0</v>
      </c>
      <c r="R1" s="16" t="s">
        <v>2</v>
      </c>
      <c r="S1" s="16" t="s">
        <v>1</v>
      </c>
      <c r="T1" s="16" t="s">
        <v>3</v>
      </c>
      <c r="U1" s="16" t="s">
        <v>4</v>
      </c>
      <c r="V1" s="16" t="s">
        <v>5</v>
      </c>
      <c r="X1" s="16" t="s">
        <v>171</v>
      </c>
      <c r="Y1" s="16" t="s">
        <v>172</v>
      </c>
      <c r="Z1" s="16" t="s">
        <v>155</v>
      </c>
      <c r="AA1" s="16" t="s">
        <v>156</v>
      </c>
      <c r="AB1" s="16" t="s">
        <v>157</v>
      </c>
      <c r="AC1" s="16" t="s">
        <v>257</v>
      </c>
      <c r="AD1" s="16" t="s">
        <v>158</v>
      </c>
      <c r="AE1" s="16" t="s">
        <v>159</v>
      </c>
      <c r="AF1" s="16" t="s">
        <v>160</v>
      </c>
      <c r="AG1" s="16" t="s">
        <v>161</v>
      </c>
      <c r="AH1" s="16" t="s">
        <v>162</v>
      </c>
    </row>
    <row r="2" spans="1:34" x14ac:dyDescent="0.2">
      <c r="A2" s="16">
        <v>1</v>
      </c>
      <c r="B2" s="16" t="s">
        <v>10</v>
      </c>
      <c r="C2" s="16">
        <v>0</v>
      </c>
      <c r="D2" s="16" t="s">
        <v>12</v>
      </c>
      <c r="E2" s="16" t="e">
        <v>#N/A</v>
      </c>
      <c r="F2" s="16" t="s">
        <v>14</v>
      </c>
      <c r="G2" s="16" t="s">
        <v>163</v>
      </c>
      <c r="H2" s="16" t="b">
        <v>0</v>
      </c>
      <c r="I2" s="16" t="b">
        <v>1</v>
      </c>
      <c r="J2" s="16" t="b">
        <v>0</v>
      </c>
      <c r="K2" s="16" t="b">
        <v>0</v>
      </c>
      <c r="L2" s="16" t="b">
        <v>1</v>
      </c>
      <c r="M2" s="16" t="b">
        <v>0</v>
      </c>
      <c r="N2" s="16" t="b">
        <v>0</v>
      </c>
      <c r="O2" s="16" t="b">
        <v>0</v>
      </c>
      <c r="Q2" s="16" cm="1">
        <f t="array" ref="Q2:Q100">_xlfn.LET(
_xlpm.data,_xlfn._xlws.FILTER($B:$B,($B:$B&lt;&gt;"") * ($B:$B&lt;&gt;$B$1)),
ip._dot2dec(_xlpm.data)
)</f>
        <v>0</v>
      </c>
      <c r="R2" s="16" t="str" cm="1">
        <f t="array" ref="R2:R100">_xlfn.LET(
_xlpm.data,_xlfn._xlws.FILTER($B:$B,($B:$B&lt;&gt;"") * ($B:$B&lt;&gt;$B$1)),
"0b" &amp; ip._dot2bin(_xlpm.data)
)</f>
        <v>0b00000000000000000000000000000000</v>
      </c>
      <c r="S2" s="16" t="str" cm="1">
        <f t="array" ref="S2:S100">_xlfn.LET(
_xlpm.data,_xlfn._xlws.FILTER($C:$C,($C:$C&lt;&gt;"") * ($C:$C&lt;&gt;$C$1)),
ip._dec2dot(_xlpm.data)
)</f>
        <v>0.0.0.0</v>
      </c>
      <c r="T2" s="16" t="str" cm="1">
        <f t="array" ref="T2:T100">_xlfn.LET(
_xlpm.data,RIGHT(_xlfn._xlws.FILTER($D:$D,($D:$D&lt;&gt;"") * ($D:$D&lt;&gt;$D$1)),32),
ip._bin2dot(_xlpm.data)
)</f>
        <v>0.0.0.0</v>
      </c>
      <c r="U2" s="16" cm="1">
        <f t="array" ref="U2:U100">_xlfn.LET(
_xlpm.data,RIGHT(_xlfn._xlws.FILTER($D:$D,($D:$D&lt;&gt;"") * ($D:$D&lt;&gt;$D$1)),32),
ip._bin2dec(_xlpm.data)
)</f>
        <v>0</v>
      </c>
      <c r="V2" s="16" t="str" cm="1">
        <f t="array" ref="V2:V100">_xlfn.LET(
_xlpm.data,_xlfn._xlws.FILTER($C:$C,($C:$C&lt;&gt;"") * ($C:$C&lt;&gt;$C$1)),
"0b" &amp; ip._dec2bin(_xlpm.data)
)</f>
        <v>0b00000000000000000000000000000000</v>
      </c>
      <c r="X2" s="16" t="e" cm="1">
        <f t="array" ref="X2:X100">_xlfn.LET(
_xlpm.data,_xlfn._xlws.FILTER($B:$B,($B:$B&lt;&gt;"") * ($B:$B&lt;&gt;$B$1)),
ip.previous_host_address(_xlpm.data)
)</f>
        <v>#N/A</v>
      </c>
      <c r="Y2" s="16" t="str" cm="1">
        <f t="array" ref="Y2:Y100">_xlfn.LET(
_xlpm.data,_xlfn._xlws.FILTER($B:$B,($B:$B&lt;&gt;"") * ($B:$B&lt;&gt;$B$1)),
ip.next_host_address(_xlpm.data)
)</f>
        <v>0.0.0.1</v>
      </c>
      <c r="Z2" s="16" t="str" cm="1">
        <f t="array" ref="Z2:Z100">_xlfn.LET(
_xlpm.data,_xlfn._xlws.FILTER($B:$B,($B:$B&lt;&gt;"") * ($B:$B&lt;&gt;$B$1)),
ip.reverse_pointer(_xlpm.data)
)</f>
        <v>0.0.0.0.in-addr.arpa</v>
      </c>
      <c r="AA2" s="16" t="b" cm="1">
        <f t="array" ref="AA2:AA100">_xlfn.LET(
_xlpm.data,_xlfn._xlws.FILTER($B:$B,($B:$B&lt;&gt;"") * ($B:$B&lt;&gt;$B$1)),
ip.is_multicast(_xlpm.data)
)</f>
        <v>0</v>
      </c>
      <c r="AB2" s="16" t="b" cm="1">
        <f t="array" ref="AB2:AB100">_xlfn.LET(
_xlpm.data,_xlfn._xlws.FILTER($B:$B,($B:$B&lt;&gt;"") * ($B:$B&lt;&gt;$B$1)),
ip.is_private(_xlpm.data)
)</f>
        <v>1</v>
      </c>
      <c r="AC2" s="16" t="b" cm="1">
        <f t="array" ref="AC2:AC100">_xlfn.LET(
_xlpm.data,_xlfn._xlws.FILTER($B:$B,($B:$B&lt;&gt;"") * ($B:$B&lt;&gt;$B$1)),
ip.is_rfc1918(_xlpm.data)
)</f>
        <v>0</v>
      </c>
      <c r="AD2" s="16" t="b" cm="1">
        <f t="array" ref="AD2:AD100">_xlfn.LET(
_xlpm.data,_xlfn._xlws.FILTER($B:$B,($B:$B&lt;&gt;"") * ($B:$B&lt;&gt;$B$1)),
ip.is_global(_xlpm.data)
)</f>
        <v>0</v>
      </c>
      <c r="AE2" s="16" t="b" cm="1">
        <f t="array" ref="AE2:AE100">_xlfn.LET(
_xlpm.data,_xlfn._xlws.FILTER($B:$B,($B:$B&lt;&gt;"") * ($B:$B&lt;&gt;$B$1)),
ip.is_unspecified(_xlpm.data)
)</f>
        <v>1</v>
      </c>
      <c r="AF2" s="16" t="b" cm="1">
        <f t="array" ref="AF2:AF100">_xlfn.LET(
_xlpm.data,_xlfn._xlws.FILTER($B:$B,($B:$B&lt;&gt;"") * ($B:$B&lt;&gt;$B$1)),
ip.is_reserved(_xlpm.data)
)</f>
        <v>0</v>
      </c>
      <c r="AG2" s="16" t="b" cm="1">
        <f t="array" ref="AG2:AG100">_xlfn.LET(
_xlpm.data,_xlfn._xlws.FILTER($B:$B,($B:$B&lt;&gt;"") * ($B:$B&lt;&gt;$B$1)),
ip.is_loopback(_xlpm.data)
)</f>
        <v>0</v>
      </c>
      <c r="AH2" s="16" t="b" cm="1">
        <f t="array" ref="AH2:AH100">_xlfn.LET(
_xlpm.data,_xlfn._xlws.FILTER($B:$B,($B:$B&lt;&gt;"") * ($B:$B&lt;&gt;$B$1)),
ip.is_link_local(_xlpm.data)
)</f>
        <v>0</v>
      </c>
    </row>
    <row r="3" spans="1:34" x14ac:dyDescent="0.2">
      <c r="A3" s="16">
        <v>2</v>
      </c>
      <c r="B3" s="16" t="s">
        <v>9</v>
      </c>
      <c r="C3" s="16">
        <v>4294967295</v>
      </c>
      <c r="D3" s="16" t="s">
        <v>11</v>
      </c>
      <c r="E3" s="16" t="s">
        <v>151</v>
      </c>
      <c r="F3" s="16" t="e">
        <v>#N/A</v>
      </c>
      <c r="G3" s="16" t="s">
        <v>164</v>
      </c>
      <c r="H3" s="16" t="b">
        <v>0</v>
      </c>
      <c r="I3" s="16" t="b">
        <v>1</v>
      </c>
      <c r="J3" s="16" t="b">
        <v>0</v>
      </c>
      <c r="K3" s="16" t="b">
        <v>0</v>
      </c>
      <c r="L3" s="16" t="b">
        <v>0</v>
      </c>
      <c r="M3" s="16" t="b">
        <v>1</v>
      </c>
      <c r="N3" s="16" t="b">
        <v>0</v>
      </c>
      <c r="O3" s="16" t="b">
        <v>0</v>
      </c>
      <c r="Q3" s="16">
        <v>4294967295</v>
      </c>
      <c r="R3" s="16" t="str">
        <v>0b11111111111111111111111111111111</v>
      </c>
      <c r="S3" s="16" t="str">
        <v>255.255.255.255</v>
      </c>
      <c r="T3" s="16" t="str">
        <v>255.255.255.255</v>
      </c>
      <c r="U3" s="16">
        <v>4294967295</v>
      </c>
      <c r="V3" s="16" t="str">
        <v>0b11111111111111111111111111111111</v>
      </c>
      <c r="X3" s="16" t="str">
        <v>255.255.255.254</v>
      </c>
      <c r="Y3" s="16" t="e">
        <v>#N/A</v>
      </c>
      <c r="Z3" s="16" t="str">
        <v>255.255.255.255.in-addr.arpa</v>
      </c>
      <c r="AA3" s="16" t="b">
        <v>0</v>
      </c>
      <c r="AB3" s="16" t="b">
        <v>1</v>
      </c>
      <c r="AC3" s="16" t="b">
        <v>0</v>
      </c>
      <c r="AD3" s="16" t="b">
        <v>0</v>
      </c>
      <c r="AE3" s="16" t="b">
        <v>0</v>
      </c>
      <c r="AF3" s="16" t="b">
        <v>1</v>
      </c>
      <c r="AG3" s="16" t="b">
        <v>0</v>
      </c>
      <c r="AH3" s="16" t="b">
        <v>0</v>
      </c>
    </row>
    <row r="4" spans="1:34" x14ac:dyDescent="0.2">
      <c r="A4" s="16">
        <v>3</v>
      </c>
      <c r="B4" s="16" t="s">
        <v>263</v>
      </c>
      <c r="C4" s="16">
        <v>1746102639</v>
      </c>
      <c r="D4" s="16" t="s">
        <v>264</v>
      </c>
      <c r="E4" s="16" t="s">
        <v>265</v>
      </c>
      <c r="F4" s="16" t="s">
        <v>266</v>
      </c>
      <c r="G4" s="16" t="s">
        <v>267</v>
      </c>
      <c r="H4" s="16" t="b">
        <v>0</v>
      </c>
      <c r="I4" s="16" t="b">
        <v>0</v>
      </c>
      <c r="J4" s="16" t="b">
        <v>0</v>
      </c>
      <c r="K4" s="16" t="b">
        <v>1</v>
      </c>
      <c r="L4" s="16" t="b">
        <v>0</v>
      </c>
      <c r="M4" s="16" t="b">
        <v>0</v>
      </c>
      <c r="N4" s="16" t="b">
        <v>0</v>
      </c>
      <c r="O4" s="16" t="b">
        <v>0</v>
      </c>
      <c r="Q4" s="16">
        <v>1746102639</v>
      </c>
      <c r="R4" s="16" t="str">
        <v>0b01101000000100110110100101101111</v>
      </c>
      <c r="S4" s="16" t="str">
        <v>104.19.105.111</v>
      </c>
      <c r="T4" s="16" t="str">
        <v>104.19.105.111</v>
      </c>
      <c r="U4" s="16">
        <v>1746102639</v>
      </c>
      <c r="V4" s="16" t="str">
        <v>0b01101000000100110110100101101111</v>
      </c>
      <c r="X4" s="16" t="str">
        <v>104.19.105.110</v>
      </c>
      <c r="Y4" s="16" t="str">
        <v>104.19.105.112</v>
      </c>
      <c r="Z4" s="16" t="str">
        <v>111.105.19.104.in-addr.arpa</v>
      </c>
      <c r="AA4" s="16" t="b">
        <v>0</v>
      </c>
      <c r="AB4" s="16" t="b">
        <v>0</v>
      </c>
      <c r="AC4" s="16" t="b">
        <v>0</v>
      </c>
      <c r="AD4" s="16" t="b">
        <v>1</v>
      </c>
      <c r="AE4" s="16" t="b">
        <v>0</v>
      </c>
      <c r="AF4" s="16" t="b">
        <v>0</v>
      </c>
      <c r="AG4" s="16" t="b">
        <v>0</v>
      </c>
      <c r="AH4" s="16" t="b">
        <v>0</v>
      </c>
    </row>
    <row r="5" spans="1:34" x14ac:dyDescent="0.2">
      <c r="A5" s="16">
        <v>4</v>
      </c>
      <c r="B5" s="16" t="s">
        <v>268</v>
      </c>
      <c r="C5" s="16">
        <v>3451972963</v>
      </c>
      <c r="D5" s="16" t="s">
        <v>269</v>
      </c>
      <c r="E5" s="16" t="s">
        <v>270</v>
      </c>
      <c r="F5" s="16" t="s">
        <v>271</v>
      </c>
      <c r="G5" s="16" t="s">
        <v>272</v>
      </c>
      <c r="H5" s="16" t="b">
        <v>0</v>
      </c>
      <c r="I5" s="16" t="b">
        <v>0</v>
      </c>
      <c r="J5" s="16" t="b">
        <v>0</v>
      </c>
      <c r="K5" s="16" t="b">
        <v>1</v>
      </c>
      <c r="L5" s="16" t="b">
        <v>0</v>
      </c>
      <c r="M5" s="16" t="b">
        <v>0</v>
      </c>
      <c r="N5" s="16" t="b">
        <v>0</v>
      </c>
      <c r="O5" s="16" t="b">
        <v>0</v>
      </c>
      <c r="Q5" s="16">
        <v>3451972963</v>
      </c>
      <c r="R5" s="16" t="str">
        <v>0b11001101110000001110110101100011</v>
      </c>
      <c r="S5" s="16" t="str">
        <v>205.192.237.99</v>
      </c>
      <c r="T5" s="16" t="str">
        <v>205.192.237.99</v>
      </c>
      <c r="U5" s="16">
        <v>3451972963</v>
      </c>
      <c r="V5" s="16" t="str">
        <v>0b11001101110000001110110101100011</v>
      </c>
      <c r="X5" s="16" t="str">
        <v>205.192.237.98</v>
      </c>
      <c r="Y5" s="16" t="str">
        <v>205.192.237.100</v>
      </c>
      <c r="Z5" s="16" t="str">
        <v>99.237.192.205.in-addr.arpa</v>
      </c>
      <c r="AA5" s="16" t="b">
        <v>0</v>
      </c>
      <c r="AB5" s="16" t="b">
        <v>0</v>
      </c>
      <c r="AC5" s="16" t="b">
        <v>0</v>
      </c>
      <c r="AD5" s="16" t="b">
        <v>1</v>
      </c>
      <c r="AE5" s="16" t="b">
        <v>0</v>
      </c>
      <c r="AF5" s="16" t="b">
        <v>0</v>
      </c>
      <c r="AG5" s="16" t="b">
        <v>0</v>
      </c>
      <c r="AH5" s="16" t="b">
        <v>0</v>
      </c>
    </row>
    <row r="6" spans="1:34" x14ac:dyDescent="0.2">
      <c r="A6" s="16">
        <v>5</v>
      </c>
      <c r="B6" s="16" t="s">
        <v>273</v>
      </c>
      <c r="C6" s="16">
        <v>1346082753</v>
      </c>
      <c r="D6" s="16" t="s">
        <v>274</v>
      </c>
      <c r="E6" s="16" t="s">
        <v>275</v>
      </c>
      <c r="F6" s="16" t="s">
        <v>276</v>
      </c>
      <c r="G6" s="16" t="s">
        <v>277</v>
      </c>
      <c r="H6" s="16" t="b">
        <v>0</v>
      </c>
      <c r="I6" s="16" t="b">
        <v>0</v>
      </c>
      <c r="J6" s="16" t="b">
        <v>0</v>
      </c>
      <c r="K6" s="16" t="b">
        <v>1</v>
      </c>
      <c r="L6" s="16" t="b">
        <v>0</v>
      </c>
      <c r="M6" s="16" t="b">
        <v>0</v>
      </c>
      <c r="N6" s="16" t="b">
        <v>0</v>
      </c>
      <c r="O6" s="16" t="b">
        <v>0</v>
      </c>
      <c r="Q6" s="16">
        <v>1346082753</v>
      </c>
      <c r="R6" s="16" t="str">
        <v>0b01010000001110111001011111000001</v>
      </c>
      <c r="S6" s="16" t="str">
        <v>80.59.151.193</v>
      </c>
      <c r="T6" s="16" t="str">
        <v>80.59.151.193</v>
      </c>
      <c r="U6" s="16">
        <v>1346082753</v>
      </c>
      <c r="V6" s="16" t="str">
        <v>0b01010000001110111001011111000001</v>
      </c>
      <c r="X6" s="16" t="str">
        <v>80.59.151.192</v>
      </c>
      <c r="Y6" s="16" t="str">
        <v>80.59.151.194</v>
      </c>
      <c r="Z6" s="16" t="str">
        <v>193.151.59.80.in-addr.arpa</v>
      </c>
      <c r="AA6" s="16" t="b">
        <v>0</v>
      </c>
      <c r="AB6" s="16" t="b">
        <v>0</v>
      </c>
      <c r="AC6" s="16" t="b">
        <v>0</v>
      </c>
      <c r="AD6" s="16" t="b">
        <v>1</v>
      </c>
      <c r="AE6" s="16" t="b">
        <v>0</v>
      </c>
      <c r="AF6" s="16" t="b">
        <v>0</v>
      </c>
      <c r="AG6" s="16" t="b">
        <v>0</v>
      </c>
      <c r="AH6" s="16" t="b">
        <v>0</v>
      </c>
    </row>
    <row r="7" spans="1:34" x14ac:dyDescent="0.2">
      <c r="A7" s="16">
        <v>6</v>
      </c>
      <c r="B7" s="16" t="s">
        <v>278</v>
      </c>
      <c r="C7" s="16">
        <v>3802171710</v>
      </c>
      <c r="D7" s="16" t="s">
        <v>279</v>
      </c>
      <c r="E7" s="16" t="s">
        <v>280</v>
      </c>
      <c r="F7" s="16" t="s">
        <v>281</v>
      </c>
      <c r="G7" s="16" t="s">
        <v>282</v>
      </c>
      <c r="H7" s="16" t="b">
        <v>1</v>
      </c>
      <c r="I7" s="16" t="b">
        <v>0</v>
      </c>
      <c r="J7" s="16" t="b">
        <v>0</v>
      </c>
      <c r="K7" s="16" t="b">
        <v>1</v>
      </c>
      <c r="L7" s="16" t="b">
        <v>0</v>
      </c>
      <c r="M7" s="16" t="b">
        <v>0</v>
      </c>
      <c r="N7" s="16" t="b">
        <v>0</v>
      </c>
      <c r="O7" s="16" t="b">
        <v>0</v>
      </c>
      <c r="Q7" s="16">
        <v>3802171710</v>
      </c>
      <c r="R7" s="16" t="str">
        <v>0b11100010101000001000100100111110</v>
      </c>
      <c r="S7" s="16" t="str">
        <v>226.160.137.62</v>
      </c>
      <c r="T7" s="16" t="str">
        <v>226.160.137.62</v>
      </c>
      <c r="U7" s="16">
        <v>3802171710</v>
      </c>
      <c r="V7" s="16" t="str">
        <v>0b11100010101000001000100100111110</v>
      </c>
      <c r="X7" s="16" t="str">
        <v>226.160.137.61</v>
      </c>
      <c r="Y7" s="16" t="str">
        <v>226.160.137.63</v>
      </c>
      <c r="Z7" s="16" t="str">
        <v>62.137.160.226.in-addr.arpa</v>
      </c>
      <c r="AA7" s="16" t="b">
        <v>1</v>
      </c>
      <c r="AB7" s="16" t="b">
        <v>0</v>
      </c>
      <c r="AC7" s="16" t="b">
        <v>0</v>
      </c>
      <c r="AD7" s="16" t="b">
        <v>1</v>
      </c>
      <c r="AE7" s="16" t="b">
        <v>0</v>
      </c>
      <c r="AF7" s="16" t="b">
        <v>0</v>
      </c>
      <c r="AG7" s="16" t="b">
        <v>0</v>
      </c>
      <c r="AH7" s="16" t="b">
        <v>0</v>
      </c>
    </row>
    <row r="8" spans="1:34" x14ac:dyDescent="0.2">
      <c r="A8" s="16">
        <v>7</v>
      </c>
      <c r="B8" s="16" t="s">
        <v>283</v>
      </c>
      <c r="C8" s="16">
        <v>426561964</v>
      </c>
      <c r="D8" s="16" t="s">
        <v>284</v>
      </c>
      <c r="E8" s="16" t="s">
        <v>285</v>
      </c>
      <c r="F8" s="16" t="s">
        <v>286</v>
      </c>
      <c r="G8" s="16" t="s">
        <v>287</v>
      </c>
      <c r="H8" s="16" t="b">
        <v>0</v>
      </c>
      <c r="I8" s="16" t="b">
        <v>0</v>
      </c>
      <c r="J8" s="16" t="b">
        <v>0</v>
      </c>
      <c r="K8" s="16" t="b">
        <v>1</v>
      </c>
      <c r="L8" s="16" t="b">
        <v>0</v>
      </c>
      <c r="M8" s="16" t="b">
        <v>0</v>
      </c>
      <c r="N8" s="16" t="b">
        <v>0</v>
      </c>
      <c r="O8" s="16" t="b">
        <v>0</v>
      </c>
      <c r="Q8" s="16">
        <v>426561964</v>
      </c>
      <c r="R8" s="16" t="str">
        <v>0b00011001011011001101000110101100</v>
      </c>
      <c r="S8" s="16" t="str">
        <v>25.108.209.172</v>
      </c>
      <c r="T8" s="16" t="str">
        <v>25.108.209.172</v>
      </c>
      <c r="U8" s="16">
        <v>426561964</v>
      </c>
      <c r="V8" s="16" t="str">
        <v>0b00011001011011001101000110101100</v>
      </c>
      <c r="X8" s="16" t="str">
        <v>25.108.209.171</v>
      </c>
      <c r="Y8" s="16" t="str">
        <v>25.108.209.173</v>
      </c>
      <c r="Z8" s="16" t="str">
        <v>172.209.108.25.in-addr.arpa</v>
      </c>
      <c r="AA8" s="16" t="b">
        <v>0</v>
      </c>
      <c r="AB8" s="16" t="b">
        <v>0</v>
      </c>
      <c r="AC8" s="16" t="b">
        <v>0</v>
      </c>
      <c r="AD8" s="16" t="b">
        <v>1</v>
      </c>
      <c r="AE8" s="16" t="b">
        <v>0</v>
      </c>
      <c r="AF8" s="16" t="b">
        <v>0</v>
      </c>
      <c r="AG8" s="16" t="b">
        <v>0</v>
      </c>
      <c r="AH8" s="16" t="b">
        <v>0</v>
      </c>
    </row>
    <row r="9" spans="1:34" x14ac:dyDescent="0.2">
      <c r="A9" s="16">
        <v>8</v>
      </c>
      <c r="B9" s="16" t="s">
        <v>288</v>
      </c>
      <c r="C9" s="16">
        <v>1403857687</v>
      </c>
      <c r="D9" s="16" t="s">
        <v>289</v>
      </c>
      <c r="E9" s="16" t="s">
        <v>290</v>
      </c>
      <c r="F9" s="16" t="s">
        <v>291</v>
      </c>
      <c r="G9" s="16" t="s">
        <v>292</v>
      </c>
      <c r="H9" s="16" t="b">
        <v>0</v>
      </c>
      <c r="I9" s="16" t="b">
        <v>0</v>
      </c>
      <c r="J9" s="16" t="b">
        <v>0</v>
      </c>
      <c r="K9" s="16" t="b">
        <v>1</v>
      </c>
      <c r="L9" s="16" t="b">
        <v>0</v>
      </c>
      <c r="M9" s="16" t="b">
        <v>0</v>
      </c>
      <c r="N9" s="16" t="b">
        <v>0</v>
      </c>
      <c r="O9" s="16" t="b">
        <v>0</v>
      </c>
      <c r="Q9" s="16">
        <v>1403857687</v>
      </c>
      <c r="R9" s="16" t="str">
        <v>0b01010011101011010010101100010111</v>
      </c>
      <c r="S9" s="16" t="str">
        <v>83.173.43.23</v>
      </c>
      <c r="T9" s="16" t="str">
        <v>83.173.43.23</v>
      </c>
      <c r="U9" s="16">
        <v>1403857687</v>
      </c>
      <c r="V9" s="16" t="str">
        <v>0b01010011101011010010101100010111</v>
      </c>
      <c r="X9" s="16" t="str">
        <v>83.173.43.22</v>
      </c>
      <c r="Y9" s="16" t="str">
        <v>83.173.43.24</v>
      </c>
      <c r="Z9" s="16" t="str">
        <v>23.43.173.83.in-addr.arpa</v>
      </c>
      <c r="AA9" s="16" t="b">
        <v>0</v>
      </c>
      <c r="AB9" s="16" t="b">
        <v>0</v>
      </c>
      <c r="AC9" s="16" t="b">
        <v>0</v>
      </c>
      <c r="AD9" s="16" t="b">
        <v>1</v>
      </c>
      <c r="AE9" s="16" t="b">
        <v>0</v>
      </c>
      <c r="AF9" s="16" t="b">
        <v>0</v>
      </c>
      <c r="AG9" s="16" t="b">
        <v>0</v>
      </c>
      <c r="AH9" s="16" t="b">
        <v>0</v>
      </c>
    </row>
    <row r="10" spans="1:34" x14ac:dyDescent="0.2">
      <c r="A10" s="16">
        <v>9</v>
      </c>
      <c r="B10" s="16" t="s">
        <v>293</v>
      </c>
      <c r="C10" s="16">
        <v>152543507</v>
      </c>
      <c r="D10" s="16" t="s">
        <v>294</v>
      </c>
      <c r="E10" s="16" t="s">
        <v>295</v>
      </c>
      <c r="F10" s="16" t="s">
        <v>296</v>
      </c>
      <c r="G10" s="16" t="s">
        <v>297</v>
      </c>
      <c r="H10" s="16" t="b">
        <v>0</v>
      </c>
      <c r="I10" s="16" t="b">
        <v>0</v>
      </c>
      <c r="J10" s="16" t="b">
        <v>0</v>
      </c>
      <c r="K10" s="16" t="b">
        <v>1</v>
      </c>
      <c r="L10" s="16" t="b">
        <v>0</v>
      </c>
      <c r="M10" s="16" t="b">
        <v>0</v>
      </c>
      <c r="N10" s="16" t="b">
        <v>0</v>
      </c>
      <c r="O10" s="16" t="b">
        <v>0</v>
      </c>
      <c r="Q10" s="16">
        <v>152543507</v>
      </c>
      <c r="R10" s="16" t="str">
        <v>0b00001001000101111010000100010011</v>
      </c>
      <c r="S10" s="16" t="str">
        <v>9.23.161.19</v>
      </c>
      <c r="T10" s="16" t="str">
        <v>9.23.161.19</v>
      </c>
      <c r="U10" s="16">
        <v>152543507</v>
      </c>
      <c r="V10" s="16" t="str">
        <v>0b00001001000101111010000100010011</v>
      </c>
      <c r="X10" s="16" t="str">
        <v>9.23.161.18</v>
      </c>
      <c r="Y10" s="16" t="str">
        <v>9.23.161.20</v>
      </c>
      <c r="Z10" s="16" t="str">
        <v>19.161.23.9.in-addr.arpa</v>
      </c>
      <c r="AA10" s="16" t="b">
        <v>0</v>
      </c>
      <c r="AB10" s="16" t="b">
        <v>0</v>
      </c>
      <c r="AC10" s="16" t="b">
        <v>0</v>
      </c>
      <c r="AD10" s="16" t="b">
        <v>1</v>
      </c>
      <c r="AE10" s="16" t="b">
        <v>0</v>
      </c>
      <c r="AF10" s="16" t="b">
        <v>0</v>
      </c>
      <c r="AG10" s="16" t="b">
        <v>0</v>
      </c>
      <c r="AH10" s="16" t="b">
        <v>0</v>
      </c>
    </row>
    <row r="11" spans="1:34" x14ac:dyDescent="0.2">
      <c r="A11" s="16">
        <v>10</v>
      </c>
      <c r="B11" s="16" t="s">
        <v>298</v>
      </c>
      <c r="C11" s="16">
        <v>234794650</v>
      </c>
      <c r="D11" s="16" t="s">
        <v>299</v>
      </c>
      <c r="E11" s="16" t="s">
        <v>300</v>
      </c>
      <c r="F11" s="16" t="s">
        <v>301</v>
      </c>
      <c r="G11" s="16" t="s">
        <v>302</v>
      </c>
      <c r="H11" s="16" t="b">
        <v>0</v>
      </c>
      <c r="I11" s="16" t="b">
        <v>0</v>
      </c>
      <c r="J11" s="16" t="b">
        <v>0</v>
      </c>
      <c r="K11" s="16" t="b">
        <v>1</v>
      </c>
      <c r="L11" s="16" t="b">
        <v>0</v>
      </c>
      <c r="M11" s="16" t="b">
        <v>0</v>
      </c>
      <c r="N11" s="16" t="b">
        <v>0</v>
      </c>
      <c r="O11" s="16" t="b">
        <v>0</v>
      </c>
      <c r="Q11" s="16">
        <v>234794650</v>
      </c>
      <c r="R11" s="16" t="str">
        <v>0b00001101111111101010111010011010</v>
      </c>
      <c r="S11" s="16" t="str">
        <v>13.254.174.154</v>
      </c>
      <c r="T11" s="16" t="str">
        <v>13.254.174.154</v>
      </c>
      <c r="U11" s="16">
        <v>234794650</v>
      </c>
      <c r="V11" s="16" t="str">
        <v>0b00001101111111101010111010011010</v>
      </c>
      <c r="X11" s="16" t="str">
        <v>13.254.174.153</v>
      </c>
      <c r="Y11" s="16" t="str">
        <v>13.254.174.155</v>
      </c>
      <c r="Z11" s="16" t="str">
        <v>154.174.254.13.in-addr.arpa</v>
      </c>
      <c r="AA11" s="16" t="b">
        <v>0</v>
      </c>
      <c r="AB11" s="16" t="b">
        <v>0</v>
      </c>
      <c r="AC11" s="16" t="b">
        <v>0</v>
      </c>
      <c r="AD11" s="16" t="b">
        <v>1</v>
      </c>
      <c r="AE11" s="16" t="b">
        <v>0</v>
      </c>
      <c r="AF11" s="16" t="b">
        <v>0</v>
      </c>
      <c r="AG11" s="16" t="b">
        <v>0</v>
      </c>
      <c r="AH11" s="16" t="b">
        <v>0</v>
      </c>
    </row>
    <row r="12" spans="1:34" x14ac:dyDescent="0.2">
      <c r="A12" s="16">
        <v>11</v>
      </c>
      <c r="B12" s="16" t="s">
        <v>303</v>
      </c>
      <c r="C12" s="16">
        <v>1669200186</v>
      </c>
      <c r="D12" s="16" t="s">
        <v>304</v>
      </c>
      <c r="E12" s="16" t="s">
        <v>305</v>
      </c>
      <c r="F12" s="16" t="s">
        <v>306</v>
      </c>
      <c r="G12" s="16" t="s">
        <v>307</v>
      </c>
      <c r="H12" s="16" t="b">
        <v>0</v>
      </c>
      <c r="I12" s="16" t="b">
        <v>0</v>
      </c>
      <c r="J12" s="16" t="b">
        <v>0</v>
      </c>
      <c r="K12" s="16" t="b">
        <v>1</v>
      </c>
      <c r="L12" s="16" t="b">
        <v>0</v>
      </c>
      <c r="M12" s="16" t="b">
        <v>0</v>
      </c>
      <c r="N12" s="16" t="b">
        <v>0</v>
      </c>
      <c r="O12" s="16" t="b">
        <v>0</v>
      </c>
      <c r="Q12" s="16">
        <v>1669200186</v>
      </c>
      <c r="R12" s="16" t="str">
        <v>0b01100011011111011111100100111010</v>
      </c>
      <c r="S12" s="16" t="str">
        <v>99.125.249.58</v>
      </c>
      <c r="T12" s="16" t="str">
        <v>99.125.249.58</v>
      </c>
      <c r="U12" s="16">
        <v>1669200186</v>
      </c>
      <c r="V12" s="16" t="str">
        <v>0b01100011011111011111100100111010</v>
      </c>
      <c r="X12" s="16" t="str">
        <v>99.125.249.57</v>
      </c>
      <c r="Y12" s="16" t="str">
        <v>99.125.249.59</v>
      </c>
      <c r="Z12" s="16" t="str">
        <v>58.249.125.99.in-addr.arpa</v>
      </c>
      <c r="AA12" s="16" t="b">
        <v>0</v>
      </c>
      <c r="AB12" s="16" t="b">
        <v>0</v>
      </c>
      <c r="AC12" s="16" t="b">
        <v>0</v>
      </c>
      <c r="AD12" s="16" t="b">
        <v>1</v>
      </c>
      <c r="AE12" s="16" t="b">
        <v>0</v>
      </c>
      <c r="AF12" s="16" t="b">
        <v>0</v>
      </c>
      <c r="AG12" s="16" t="b">
        <v>0</v>
      </c>
      <c r="AH12" s="16" t="b">
        <v>0</v>
      </c>
    </row>
    <row r="13" spans="1:34" x14ac:dyDescent="0.2">
      <c r="A13" s="16">
        <v>12</v>
      </c>
      <c r="B13" s="16" t="s">
        <v>308</v>
      </c>
      <c r="C13" s="16">
        <v>2180510331</v>
      </c>
      <c r="D13" s="16" t="s">
        <v>309</v>
      </c>
      <c r="E13" s="16" t="s">
        <v>310</v>
      </c>
      <c r="F13" s="16" t="s">
        <v>311</v>
      </c>
      <c r="G13" s="16" t="s">
        <v>312</v>
      </c>
      <c r="H13" s="16" t="b">
        <v>0</v>
      </c>
      <c r="I13" s="16" t="b">
        <v>0</v>
      </c>
      <c r="J13" s="16" t="b">
        <v>0</v>
      </c>
      <c r="K13" s="16" t="b">
        <v>1</v>
      </c>
      <c r="L13" s="16" t="b">
        <v>0</v>
      </c>
      <c r="M13" s="16" t="b">
        <v>0</v>
      </c>
      <c r="N13" s="16" t="b">
        <v>0</v>
      </c>
      <c r="O13" s="16" t="b">
        <v>0</v>
      </c>
      <c r="Q13" s="16">
        <v>2180510331</v>
      </c>
      <c r="R13" s="16" t="str">
        <v>0b10000001111101111111001001111011</v>
      </c>
      <c r="S13" s="16" t="str">
        <v>129.247.242.123</v>
      </c>
      <c r="T13" s="16" t="str">
        <v>129.247.242.123</v>
      </c>
      <c r="U13" s="16">
        <v>2180510331</v>
      </c>
      <c r="V13" s="16" t="str">
        <v>0b10000001111101111111001001111011</v>
      </c>
      <c r="X13" s="16" t="str">
        <v>129.247.242.122</v>
      </c>
      <c r="Y13" s="16" t="str">
        <v>129.247.242.124</v>
      </c>
      <c r="Z13" s="16" t="str">
        <v>123.242.247.129.in-addr.arpa</v>
      </c>
      <c r="AA13" s="16" t="b">
        <v>0</v>
      </c>
      <c r="AB13" s="16" t="b">
        <v>0</v>
      </c>
      <c r="AC13" s="16" t="b">
        <v>0</v>
      </c>
      <c r="AD13" s="16" t="b">
        <v>1</v>
      </c>
      <c r="AE13" s="16" t="b">
        <v>0</v>
      </c>
      <c r="AF13" s="16" t="b">
        <v>0</v>
      </c>
      <c r="AG13" s="16" t="b">
        <v>0</v>
      </c>
      <c r="AH13" s="16" t="b">
        <v>0</v>
      </c>
    </row>
    <row r="14" spans="1:34" x14ac:dyDescent="0.2">
      <c r="A14" s="16">
        <v>13</v>
      </c>
      <c r="B14" s="16" t="s">
        <v>313</v>
      </c>
      <c r="C14" s="16">
        <v>1280722578</v>
      </c>
      <c r="D14" s="16" t="s">
        <v>314</v>
      </c>
      <c r="E14" s="16" t="s">
        <v>315</v>
      </c>
      <c r="F14" s="16" t="s">
        <v>316</v>
      </c>
      <c r="G14" s="16" t="s">
        <v>317</v>
      </c>
      <c r="H14" s="16" t="b">
        <v>0</v>
      </c>
      <c r="I14" s="16" t="b">
        <v>0</v>
      </c>
      <c r="J14" s="16" t="b">
        <v>0</v>
      </c>
      <c r="K14" s="16" t="b">
        <v>1</v>
      </c>
      <c r="L14" s="16" t="b">
        <v>0</v>
      </c>
      <c r="M14" s="16" t="b">
        <v>0</v>
      </c>
      <c r="N14" s="16" t="b">
        <v>0</v>
      </c>
      <c r="O14" s="16" t="b">
        <v>0</v>
      </c>
      <c r="Q14" s="16">
        <v>1280722578</v>
      </c>
      <c r="R14" s="16" t="str">
        <v>0b01001100010101100100011010010010</v>
      </c>
      <c r="S14" s="16" t="str">
        <v>76.86.70.146</v>
      </c>
      <c r="T14" s="16" t="str">
        <v>76.86.70.146</v>
      </c>
      <c r="U14" s="16">
        <v>1280722578</v>
      </c>
      <c r="V14" s="16" t="str">
        <v>0b01001100010101100100011010010010</v>
      </c>
      <c r="X14" s="16" t="str">
        <v>76.86.70.145</v>
      </c>
      <c r="Y14" s="16" t="str">
        <v>76.86.70.147</v>
      </c>
      <c r="Z14" s="16" t="str">
        <v>146.70.86.76.in-addr.arpa</v>
      </c>
      <c r="AA14" s="16" t="b">
        <v>0</v>
      </c>
      <c r="AB14" s="16" t="b">
        <v>0</v>
      </c>
      <c r="AC14" s="16" t="b">
        <v>0</v>
      </c>
      <c r="AD14" s="16" t="b">
        <v>1</v>
      </c>
      <c r="AE14" s="16" t="b">
        <v>0</v>
      </c>
      <c r="AF14" s="16" t="b">
        <v>0</v>
      </c>
      <c r="AG14" s="16" t="b">
        <v>0</v>
      </c>
      <c r="AH14" s="16" t="b">
        <v>0</v>
      </c>
    </row>
    <row r="15" spans="1:34" x14ac:dyDescent="0.2">
      <c r="A15" s="16">
        <v>14</v>
      </c>
      <c r="B15" s="16" t="s">
        <v>318</v>
      </c>
      <c r="C15" s="16">
        <v>2264170223</v>
      </c>
      <c r="D15" s="16" t="s">
        <v>319</v>
      </c>
      <c r="E15" s="16" t="s">
        <v>320</v>
      </c>
      <c r="F15" s="16" t="s">
        <v>321</v>
      </c>
      <c r="G15" s="16" t="s">
        <v>322</v>
      </c>
      <c r="H15" s="16" t="b">
        <v>0</v>
      </c>
      <c r="I15" s="16" t="b">
        <v>0</v>
      </c>
      <c r="J15" s="16" t="b">
        <v>0</v>
      </c>
      <c r="K15" s="16" t="b">
        <v>1</v>
      </c>
      <c r="L15" s="16" t="b">
        <v>0</v>
      </c>
      <c r="M15" s="16" t="b">
        <v>0</v>
      </c>
      <c r="N15" s="16" t="b">
        <v>0</v>
      </c>
      <c r="O15" s="16" t="b">
        <v>0</v>
      </c>
      <c r="Q15" s="16">
        <v>2264170223</v>
      </c>
      <c r="R15" s="16" t="str">
        <v>0b10000110111101000111111011101111</v>
      </c>
      <c r="S15" s="16" t="str">
        <v>134.244.126.239</v>
      </c>
      <c r="T15" s="16" t="str">
        <v>134.244.126.239</v>
      </c>
      <c r="U15" s="16">
        <v>2264170223</v>
      </c>
      <c r="V15" s="16" t="str">
        <v>0b10000110111101000111111011101111</v>
      </c>
      <c r="X15" s="16" t="str">
        <v>134.244.126.238</v>
      </c>
      <c r="Y15" s="16" t="str">
        <v>134.244.126.240</v>
      </c>
      <c r="Z15" s="16" t="str">
        <v>239.126.244.134.in-addr.arpa</v>
      </c>
      <c r="AA15" s="16" t="b">
        <v>0</v>
      </c>
      <c r="AB15" s="16" t="b">
        <v>0</v>
      </c>
      <c r="AC15" s="16" t="b">
        <v>0</v>
      </c>
      <c r="AD15" s="16" t="b">
        <v>1</v>
      </c>
      <c r="AE15" s="16" t="b">
        <v>0</v>
      </c>
      <c r="AF15" s="16" t="b">
        <v>0</v>
      </c>
      <c r="AG15" s="16" t="b">
        <v>0</v>
      </c>
      <c r="AH15" s="16" t="b">
        <v>0</v>
      </c>
    </row>
    <row r="16" spans="1:34" x14ac:dyDescent="0.2">
      <c r="A16" s="16">
        <v>15</v>
      </c>
      <c r="B16" s="16" t="s">
        <v>323</v>
      </c>
      <c r="C16" s="16">
        <v>3730508369</v>
      </c>
      <c r="D16" s="16" t="s">
        <v>324</v>
      </c>
      <c r="E16" s="16" t="s">
        <v>325</v>
      </c>
      <c r="F16" s="16" t="s">
        <v>326</v>
      </c>
      <c r="G16" s="16" t="s">
        <v>327</v>
      </c>
      <c r="H16" s="16" t="b">
        <v>0</v>
      </c>
      <c r="I16" s="16" t="b">
        <v>0</v>
      </c>
      <c r="J16" s="16" t="b">
        <v>0</v>
      </c>
      <c r="K16" s="16" t="b">
        <v>1</v>
      </c>
      <c r="L16" s="16" t="b">
        <v>0</v>
      </c>
      <c r="M16" s="16" t="b">
        <v>0</v>
      </c>
      <c r="N16" s="16" t="b">
        <v>0</v>
      </c>
      <c r="O16" s="16" t="b">
        <v>0</v>
      </c>
      <c r="Q16" s="16">
        <v>3730508369</v>
      </c>
      <c r="R16" s="16" t="str">
        <v>0b11011110010110110000101001010001</v>
      </c>
      <c r="S16" s="16" t="str">
        <v>222.91.10.81</v>
      </c>
      <c r="T16" s="16" t="str">
        <v>222.91.10.81</v>
      </c>
      <c r="U16" s="16">
        <v>3730508369</v>
      </c>
      <c r="V16" s="16" t="str">
        <v>0b11011110010110110000101001010001</v>
      </c>
      <c r="X16" s="16" t="str">
        <v>222.91.10.80</v>
      </c>
      <c r="Y16" s="16" t="str">
        <v>222.91.10.82</v>
      </c>
      <c r="Z16" s="16" t="str">
        <v>81.10.91.222.in-addr.arpa</v>
      </c>
      <c r="AA16" s="16" t="b">
        <v>0</v>
      </c>
      <c r="AB16" s="16" t="b">
        <v>0</v>
      </c>
      <c r="AC16" s="16" t="b">
        <v>0</v>
      </c>
      <c r="AD16" s="16" t="b">
        <v>1</v>
      </c>
      <c r="AE16" s="16" t="b">
        <v>0</v>
      </c>
      <c r="AF16" s="16" t="b">
        <v>0</v>
      </c>
      <c r="AG16" s="16" t="b">
        <v>0</v>
      </c>
      <c r="AH16" s="16" t="b">
        <v>0</v>
      </c>
    </row>
    <row r="17" spans="1:34" x14ac:dyDescent="0.2">
      <c r="A17" s="16">
        <v>16</v>
      </c>
      <c r="B17" s="16" t="s">
        <v>328</v>
      </c>
      <c r="C17" s="16">
        <v>2947685298</v>
      </c>
      <c r="D17" s="16" t="s">
        <v>329</v>
      </c>
      <c r="E17" s="16" t="s">
        <v>330</v>
      </c>
      <c r="F17" s="16" t="s">
        <v>331</v>
      </c>
      <c r="G17" s="16" t="s">
        <v>332</v>
      </c>
      <c r="H17" s="16" t="b">
        <v>0</v>
      </c>
      <c r="I17" s="16" t="b">
        <v>0</v>
      </c>
      <c r="J17" s="16" t="b">
        <v>0</v>
      </c>
      <c r="K17" s="16" t="b">
        <v>1</v>
      </c>
      <c r="L17" s="16" t="b">
        <v>0</v>
      </c>
      <c r="M17" s="16" t="b">
        <v>0</v>
      </c>
      <c r="N17" s="16" t="b">
        <v>0</v>
      </c>
      <c r="O17" s="16" t="b">
        <v>0</v>
      </c>
      <c r="Q17" s="16">
        <v>2947685298</v>
      </c>
      <c r="R17" s="16" t="str">
        <v>0b10101111101100100001101110110010</v>
      </c>
      <c r="S17" s="16" t="str">
        <v>175.178.27.178</v>
      </c>
      <c r="T17" s="16" t="str">
        <v>175.178.27.178</v>
      </c>
      <c r="U17" s="16">
        <v>2947685298</v>
      </c>
      <c r="V17" s="16" t="str">
        <v>0b10101111101100100001101110110010</v>
      </c>
      <c r="X17" s="16" t="str">
        <v>175.178.27.177</v>
      </c>
      <c r="Y17" s="16" t="str">
        <v>175.178.27.179</v>
      </c>
      <c r="Z17" s="16" t="str">
        <v>178.27.178.175.in-addr.arpa</v>
      </c>
      <c r="AA17" s="16" t="b">
        <v>0</v>
      </c>
      <c r="AB17" s="16" t="b">
        <v>0</v>
      </c>
      <c r="AC17" s="16" t="b">
        <v>0</v>
      </c>
      <c r="AD17" s="16" t="b">
        <v>1</v>
      </c>
      <c r="AE17" s="16" t="b">
        <v>0</v>
      </c>
      <c r="AF17" s="16" t="b">
        <v>0</v>
      </c>
      <c r="AG17" s="16" t="b">
        <v>0</v>
      </c>
      <c r="AH17" s="16" t="b">
        <v>0</v>
      </c>
    </row>
    <row r="18" spans="1:34" x14ac:dyDescent="0.2">
      <c r="A18" s="16">
        <v>17</v>
      </c>
      <c r="B18" s="16" t="s">
        <v>333</v>
      </c>
      <c r="C18" s="16">
        <v>3041262217</v>
      </c>
      <c r="D18" s="16" t="s">
        <v>334</v>
      </c>
      <c r="E18" s="16" t="s">
        <v>335</v>
      </c>
      <c r="F18" s="16" t="s">
        <v>336</v>
      </c>
      <c r="G18" s="16" t="s">
        <v>337</v>
      </c>
      <c r="H18" s="16" t="b">
        <v>0</v>
      </c>
      <c r="I18" s="16" t="b">
        <v>0</v>
      </c>
      <c r="J18" s="16" t="b">
        <v>0</v>
      </c>
      <c r="K18" s="16" t="b">
        <v>1</v>
      </c>
      <c r="L18" s="16" t="b">
        <v>0</v>
      </c>
      <c r="M18" s="16" t="b">
        <v>0</v>
      </c>
      <c r="N18" s="16" t="b">
        <v>0</v>
      </c>
      <c r="O18" s="16" t="b">
        <v>0</v>
      </c>
      <c r="Q18" s="16">
        <v>3041262217</v>
      </c>
      <c r="R18" s="16" t="str">
        <v>0b10110101010001011111101010001001</v>
      </c>
      <c r="S18" s="16" t="str">
        <v>181.69.250.137</v>
      </c>
      <c r="T18" s="16" t="str">
        <v>181.69.250.137</v>
      </c>
      <c r="U18" s="16">
        <v>3041262217</v>
      </c>
      <c r="V18" s="16" t="str">
        <v>0b10110101010001011111101010001001</v>
      </c>
      <c r="X18" s="16" t="str">
        <v>181.69.250.136</v>
      </c>
      <c r="Y18" s="16" t="str">
        <v>181.69.250.138</v>
      </c>
      <c r="Z18" s="16" t="str">
        <v>137.250.69.181.in-addr.arpa</v>
      </c>
      <c r="AA18" s="16" t="b">
        <v>0</v>
      </c>
      <c r="AB18" s="16" t="b">
        <v>0</v>
      </c>
      <c r="AC18" s="16" t="b">
        <v>0</v>
      </c>
      <c r="AD18" s="16" t="b">
        <v>1</v>
      </c>
      <c r="AE18" s="16" t="b">
        <v>0</v>
      </c>
      <c r="AF18" s="16" t="b">
        <v>0</v>
      </c>
      <c r="AG18" s="16" t="b">
        <v>0</v>
      </c>
      <c r="AH18" s="16" t="b">
        <v>0</v>
      </c>
    </row>
    <row r="19" spans="1:34" x14ac:dyDescent="0.2">
      <c r="A19" s="16">
        <v>18</v>
      </c>
      <c r="B19" s="16" t="s">
        <v>338</v>
      </c>
      <c r="C19" s="16">
        <v>1463433249</v>
      </c>
      <c r="D19" s="16" t="s">
        <v>339</v>
      </c>
      <c r="E19" s="16" t="s">
        <v>340</v>
      </c>
      <c r="F19" s="16" t="s">
        <v>341</v>
      </c>
      <c r="G19" s="16" t="s">
        <v>342</v>
      </c>
      <c r="H19" s="16" t="b">
        <v>0</v>
      </c>
      <c r="I19" s="16" t="b">
        <v>0</v>
      </c>
      <c r="J19" s="16" t="b">
        <v>0</v>
      </c>
      <c r="K19" s="16" t="b">
        <v>1</v>
      </c>
      <c r="L19" s="16" t="b">
        <v>0</v>
      </c>
      <c r="M19" s="16" t="b">
        <v>0</v>
      </c>
      <c r="N19" s="16" t="b">
        <v>0</v>
      </c>
      <c r="O19" s="16" t="b">
        <v>0</v>
      </c>
      <c r="Q19" s="16">
        <v>1463433249</v>
      </c>
      <c r="R19" s="16" t="str">
        <v>0b01010111001110100011100000100001</v>
      </c>
      <c r="S19" s="16" t="str">
        <v>87.58.56.33</v>
      </c>
      <c r="T19" s="16" t="str">
        <v>87.58.56.33</v>
      </c>
      <c r="U19" s="16">
        <v>1463433249</v>
      </c>
      <c r="V19" s="16" t="str">
        <v>0b01010111001110100011100000100001</v>
      </c>
      <c r="X19" s="16" t="str">
        <v>87.58.56.32</v>
      </c>
      <c r="Y19" s="16" t="str">
        <v>87.58.56.34</v>
      </c>
      <c r="Z19" s="16" t="str">
        <v>33.56.58.87.in-addr.arpa</v>
      </c>
      <c r="AA19" s="16" t="b">
        <v>0</v>
      </c>
      <c r="AB19" s="16" t="b">
        <v>0</v>
      </c>
      <c r="AC19" s="16" t="b">
        <v>0</v>
      </c>
      <c r="AD19" s="16" t="b">
        <v>1</v>
      </c>
      <c r="AE19" s="16" t="b">
        <v>0</v>
      </c>
      <c r="AF19" s="16" t="b">
        <v>0</v>
      </c>
      <c r="AG19" s="16" t="b">
        <v>0</v>
      </c>
      <c r="AH19" s="16" t="b">
        <v>0</v>
      </c>
    </row>
    <row r="20" spans="1:34" x14ac:dyDescent="0.2">
      <c r="A20" s="16">
        <v>19</v>
      </c>
      <c r="B20" s="16" t="s">
        <v>343</v>
      </c>
      <c r="C20" s="16">
        <v>4091699755</v>
      </c>
      <c r="D20" s="16" t="s">
        <v>344</v>
      </c>
      <c r="E20" s="16" t="s">
        <v>345</v>
      </c>
      <c r="F20" s="16" t="s">
        <v>346</v>
      </c>
      <c r="G20" s="16" t="s">
        <v>347</v>
      </c>
      <c r="H20" s="16" t="b">
        <v>0</v>
      </c>
      <c r="I20" s="16" t="b">
        <v>1</v>
      </c>
      <c r="J20" s="16" t="b">
        <v>0</v>
      </c>
      <c r="K20" s="16" t="b">
        <v>0</v>
      </c>
      <c r="L20" s="16" t="b">
        <v>0</v>
      </c>
      <c r="M20" s="16" t="b">
        <v>1</v>
      </c>
      <c r="N20" s="16" t="b">
        <v>0</v>
      </c>
      <c r="O20" s="16" t="b">
        <v>0</v>
      </c>
      <c r="Q20" s="16">
        <v>4091699755</v>
      </c>
      <c r="R20" s="16" t="str">
        <v>0b11110011111000100110001000101011</v>
      </c>
      <c r="S20" s="16" t="str">
        <v>243.226.98.43</v>
      </c>
      <c r="T20" s="16" t="str">
        <v>243.226.98.43</v>
      </c>
      <c r="U20" s="16">
        <v>4091699755</v>
      </c>
      <c r="V20" s="16" t="str">
        <v>0b11110011111000100110001000101011</v>
      </c>
      <c r="X20" s="16" t="str">
        <v>243.226.98.42</v>
      </c>
      <c r="Y20" s="16" t="str">
        <v>243.226.98.44</v>
      </c>
      <c r="Z20" s="16" t="str">
        <v>43.98.226.243.in-addr.arpa</v>
      </c>
      <c r="AA20" s="16" t="b">
        <v>0</v>
      </c>
      <c r="AB20" s="16" t="b">
        <v>1</v>
      </c>
      <c r="AC20" s="16" t="b">
        <v>0</v>
      </c>
      <c r="AD20" s="16" t="b">
        <v>0</v>
      </c>
      <c r="AE20" s="16" t="b">
        <v>0</v>
      </c>
      <c r="AF20" s="16" t="b">
        <v>1</v>
      </c>
      <c r="AG20" s="16" t="b">
        <v>0</v>
      </c>
      <c r="AH20" s="16" t="b">
        <v>0</v>
      </c>
    </row>
    <row r="21" spans="1:34" x14ac:dyDescent="0.2">
      <c r="A21" s="16">
        <v>20</v>
      </c>
      <c r="B21" s="16" t="s">
        <v>348</v>
      </c>
      <c r="C21" s="16">
        <v>3316889499</v>
      </c>
      <c r="D21" s="16" t="s">
        <v>349</v>
      </c>
      <c r="E21" s="16" t="s">
        <v>350</v>
      </c>
      <c r="F21" s="16" t="s">
        <v>351</v>
      </c>
      <c r="G21" s="16" t="s">
        <v>352</v>
      </c>
      <c r="H21" s="16" t="b">
        <v>0</v>
      </c>
      <c r="I21" s="16" t="b">
        <v>0</v>
      </c>
      <c r="J21" s="16" t="b">
        <v>0</v>
      </c>
      <c r="K21" s="16" t="b">
        <v>1</v>
      </c>
      <c r="L21" s="16" t="b">
        <v>0</v>
      </c>
      <c r="M21" s="16" t="b">
        <v>0</v>
      </c>
      <c r="N21" s="16" t="b">
        <v>0</v>
      </c>
      <c r="O21" s="16" t="b">
        <v>0</v>
      </c>
      <c r="Q21" s="16">
        <v>3316889499</v>
      </c>
      <c r="R21" s="16" t="str">
        <v>0b11000101101100111011011110011011</v>
      </c>
      <c r="S21" s="16" t="str">
        <v>197.179.183.155</v>
      </c>
      <c r="T21" s="16" t="str">
        <v>197.179.183.155</v>
      </c>
      <c r="U21" s="16">
        <v>3316889499</v>
      </c>
      <c r="V21" s="16" t="str">
        <v>0b11000101101100111011011110011011</v>
      </c>
      <c r="X21" s="16" t="str">
        <v>197.179.183.154</v>
      </c>
      <c r="Y21" s="16" t="str">
        <v>197.179.183.156</v>
      </c>
      <c r="Z21" s="16" t="str">
        <v>155.183.179.197.in-addr.arpa</v>
      </c>
      <c r="AA21" s="16" t="b">
        <v>0</v>
      </c>
      <c r="AB21" s="16" t="b">
        <v>0</v>
      </c>
      <c r="AC21" s="16" t="b">
        <v>0</v>
      </c>
      <c r="AD21" s="16" t="b">
        <v>1</v>
      </c>
      <c r="AE21" s="16" t="b">
        <v>0</v>
      </c>
      <c r="AF21" s="16" t="b">
        <v>0</v>
      </c>
      <c r="AG21" s="16" t="b">
        <v>0</v>
      </c>
      <c r="AH21" s="16" t="b">
        <v>0</v>
      </c>
    </row>
    <row r="22" spans="1:34" x14ac:dyDescent="0.2">
      <c r="A22" s="16">
        <v>21</v>
      </c>
      <c r="B22" s="16" t="s">
        <v>353</v>
      </c>
      <c r="C22" s="16">
        <v>4088950173</v>
      </c>
      <c r="D22" s="16" t="s">
        <v>354</v>
      </c>
      <c r="E22" s="16" t="s">
        <v>355</v>
      </c>
      <c r="F22" s="16" t="s">
        <v>356</v>
      </c>
      <c r="G22" s="16" t="s">
        <v>357</v>
      </c>
      <c r="H22" s="16" t="b">
        <v>0</v>
      </c>
      <c r="I22" s="16" t="b">
        <v>1</v>
      </c>
      <c r="J22" s="16" t="b">
        <v>0</v>
      </c>
      <c r="K22" s="16" t="b">
        <v>0</v>
      </c>
      <c r="L22" s="16" t="b">
        <v>0</v>
      </c>
      <c r="M22" s="16" t="b">
        <v>1</v>
      </c>
      <c r="N22" s="16" t="b">
        <v>0</v>
      </c>
      <c r="O22" s="16" t="b">
        <v>0</v>
      </c>
      <c r="Q22" s="16">
        <v>4088950173</v>
      </c>
      <c r="R22" s="16" t="str">
        <v>0b11110011101110000110110110011101</v>
      </c>
      <c r="S22" s="16" t="str">
        <v>243.184.109.157</v>
      </c>
      <c r="T22" s="16" t="str">
        <v>243.184.109.157</v>
      </c>
      <c r="U22" s="16">
        <v>4088950173</v>
      </c>
      <c r="V22" s="16" t="str">
        <v>0b11110011101110000110110110011101</v>
      </c>
      <c r="X22" s="16" t="str">
        <v>243.184.109.156</v>
      </c>
      <c r="Y22" s="16" t="str">
        <v>243.184.109.158</v>
      </c>
      <c r="Z22" s="16" t="str">
        <v>157.109.184.243.in-addr.arpa</v>
      </c>
      <c r="AA22" s="16" t="b">
        <v>0</v>
      </c>
      <c r="AB22" s="16" t="b">
        <v>1</v>
      </c>
      <c r="AC22" s="16" t="b">
        <v>0</v>
      </c>
      <c r="AD22" s="16" t="b">
        <v>0</v>
      </c>
      <c r="AE22" s="16" t="b">
        <v>0</v>
      </c>
      <c r="AF22" s="16" t="b">
        <v>1</v>
      </c>
      <c r="AG22" s="16" t="b">
        <v>0</v>
      </c>
      <c r="AH22" s="16" t="b">
        <v>0</v>
      </c>
    </row>
    <row r="23" spans="1:34" x14ac:dyDescent="0.2">
      <c r="A23" s="16">
        <v>22</v>
      </c>
      <c r="B23" s="16" t="s">
        <v>358</v>
      </c>
      <c r="C23" s="16">
        <v>376252607</v>
      </c>
      <c r="D23" s="16" t="s">
        <v>359</v>
      </c>
      <c r="E23" s="16" t="s">
        <v>360</v>
      </c>
      <c r="F23" s="16" t="s">
        <v>361</v>
      </c>
      <c r="G23" s="16" t="s">
        <v>362</v>
      </c>
      <c r="H23" s="16" t="b">
        <v>0</v>
      </c>
      <c r="I23" s="16" t="b">
        <v>0</v>
      </c>
      <c r="J23" s="16" t="b">
        <v>0</v>
      </c>
      <c r="K23" s="16" t="b">
        <v>1</v>
      </c>
      <c r="L23" s="16" t="b">
        <v>0</v>
      </c>
      <c r="M23" s="16" t="b">
        <v>0</v>
      </c>
      <c r="N23" s="16" t="b">
        <v>0</v>
      </c>
      <c r="O23" s="16" t="b">
        <v>0</v>
      </c>
      <c r="Q23" s="16">
        <v>376252607</v>
      </c>
      <c r="R23" s="16" t="str">
        <v>0b00010110011011010010100010111111</v>
      </c>
      <c r="S23" s="16" t="str">
        <v>22.109.40.191</v>
      </c>
      <c r="T23" s="16" t="str">
        <v>22.109.40.191</v>
      </c>
      <c r="U23" s="16">
        <v>376252607</v>
      </c>
      <c r="V23" s="16" t="str">
        <v>0b00010110011011010010100010111111</v>
      </c>
      <c r="X23" s="16" t="str">
        <v>22.109.40.190</v>
      </c>
      <c r="Y23" s="16" t="str">
        <v>22.109.40.192</v>
      </c>
      <c r="Z23" s="16" t="str">
        <v>191.40.109.22.in-addr.arpa</v>
      </c>
      <c r="AA23" s="16" t="b">
        <v>0</v>
      </c>
      <c r="AB23" s="16" t="b">
        <v>0</v>
      </c>
      <c r="AC23" s="16" t="b">
        <v>0</v>
      </c>
      <c r="AD23" s="16" t="b">
        <v>1</v>
      </c>
      <c r="AE23" s="16" t="b">
        <v>0</v>
      </c>
      <c r="AF23" s="16" t="b">
        <v>0</v>
      </c>
      <c r="AG23" s="16" t="b">
        <v>0</v>
      </c>
      <c r="AH23" s="16" t="b">
        <v>0</v>
      </c>
    </row>
    <row r="24" spans="1:34" x14ac:dyDescent="0.2">
      <c r="A24" s="16">
        <v>23</v>
      </c>
      <c r="B24" s="16" t="s">
        <v>363</v>
      </c>
      <c r="C24" s="16">
        <v>4084703371</v>
      </c>
      <c r="D24" s="16" t="s">
        <v>364</v>
      </c>
      <c r="E24" s="16" t="s">
        <v>365</v>
      </c>
      <c r="F24" s="16" t="s">
        <v>366</v>
      </c>
      <c r="G24" s="16" t="s">
        <v>367</v>
      </c>
      <c r="H24" s="16" t="b">
        <v>0</v>
      </c>
      <c r="I24" s="16" t="b">
        <v>1</v>
      </c>
      <c r="J24" s="16" t="b">
        <v>0</v>
      </c>
      <c r="K24" s="16" t="b">
        <v>0</v>
      </c>
      <c r="L24" s="16" t="b">
        <v>0</v>
      </c>
      <c r="M24" s="16" t="b">
        <v>1</v>
      </c>
      <c r="N24" s="16" t="b">
        <v>0</v>
      </c>
      <c r="O24" s="16" t="b">
        <v>0</v>
      </c>
      <c r="Q24" s="16">
        <v>4084703371</v>
      </c>
      <c r="R24" s="16" t="str">
        <v>0b11110011011101111010000010001011</v>
      </c>
      <c r="S24" s="16" t="str">
        <v>243.119.160.139</v>
      </c>
      <c r="T24" s="16" t="str">
        <v>243.119.160.139</v>
      </c>
      <c r="U24" s="16">
        <v>4084703371</v>
      </c>
      <c r="V24" s="16" t="str">
        <v>0b11110011011101111010000010001011</v>
      </c>
      <c r="X24" s="16" t="str">
        <v>243.119.160.138</v>
      </c>
      <c r="Y24" s="16" t="str">
        <v>243.119.160.140</v>
      </c>
      <c r="Z24" s="16" t="str">
        <v>139.160.119.243.in-addr.arpa</v>
      </c>
      <c r="AA24" s="16" t="b">
        <v>0</v>
      </c>
      <c r="AB24" s="16" t="b">
        <v>1</v>
      </c>
      <c r="AC24" s="16" t="b">
        <v>0</v>
      </c>
      <c r="AD24" s="16" t="b">
        <v>0</v>
      </c>
      <c r="AE24" s="16" t="b">
        <v>0</v>
      </c>
      <c r="AF24" s="16" t="b">
        <v>1</v>
      </c>
      <c r="AG24" s="16" t="b">
        <v>0</v>
      </c>
      <c r="AH24" s="16" t="b">
        <v>0</v>
      </c>
    </row>
    <row r="25" spans="1:34" x14ac:dyDescent="0.2">
      <c r="A25" s="16">
        <v>24</v>
      </c>
      <c r="B25" s="16" t="s">
        <v>368</v>
      </c>
      <c r="C25" s="16">
        <v>3976954550</v>
      </c>
      <c r="D25" s="16" t="s">
        <v>369</v>
      </c>
      <c r="E25" s="16" t="s">
        <v>370</v>
      </c>
      <c r="F25" s="16" t="s">
        <v>371</v>
      </c>
      <c r="G25" s="16" t="s">
        <v>372</v>
      </c>
      <c r="H25" s="16" t="b">
        <v>1</v>
      </c>
      <c r="I25" s="16" t="b">
        <v>0</v>
      </c>
      <c r="J25" s="16" t="b">
        <v>0</v>
      </c>
      <c r="K25" s="16" t="b">
        <v>1</v>
      </c>
      <c r="L25" s="16" t="b">
        <v>0</v>
      </c>
      <c r="M25" s="16" t="b">
        <v>0</v>
      </c>
      <c r="N25" s="16" t="b">
        <v>0</v>
      </c>
      <c r="O25" s="16" t="b">
        <v>0</v>
      </c>
      <c r="Q25" s="16">
        <v>3976954550</v>
      </c>
      <c r="R25" s="16" t="str">
        <v>0b11101101000010111000001010110110</v>
      </c>
      <c r="S25" s="16" t="str">
        <v>237.11.130.182</v>
      </c>
      <c r="T25" s="16" t="str">
        <v>237.11.130.182</v>
      </c>
      <c r="U25" s="16">
        <v>3976954550</v>
      </c>
      <c r="V25" s="16" t="str">
        <v>0b11101101000010111000001010110110</v>
      </c>
      <c r="X25" s="16" t="str">
        <v>237.11.130.181</v>
      </c>
      <c r="Y25" s="16" t="str">
        <v>237.11.130.183</v>
      </c>
      <c r="Z25" s="16" t="str">
        <v>182.130.11.237.in-addr.arpa</v>
      </c>
      <c r="AA25" s="16" t="b">
        <v>1</v>
      </c>
      <c r="AB25" s="16" t="b">
        <v>0</v>
      </c>
      <c r="AC25" s="16" t="b">
        <v>0</v>
      </c>
      <c r="AD25" s="16" t="b">
        <v>1</v>
      </c>
      <c r="AE25" s="16" t="b">
        <v>0</v>
      </c>
      <c r="AF25" s="16" t="b">
        <v>0</v>
      </c>
      <c r="AG25" s="16" t="b">
        <v>0</v>
      </c>
      <c r="AH25" s="16" t="b">
        <v>0</v>
      </c>
    </row>
    <row r="26" spans="1:34" x14ac:dyDescent="0.2">
      <c r="A26" s="16">
        <v>25</v>
      </c>
      <c r="B26" s="16" t="s">
        <v>373</v>
      </c>
      <c r="C26" s="16">
        <v>1585935196</v>
      </c>
      <c r="D26" s="16" t="s">
        <v>374</v>
      </c>
      <c r="E26" s="16" t="s">
        <v>375</v>
      </c>
      <c r="F26" s="16" t="s">
        <v>376</v>
      </c>
      <c r="G26" s="16" t="s">
        <v>377</v>
      </c>
      <c r="H26" s="16" t="b">
        <v>0</v>
      </c>
      <c r="I26" s="16" t="b">
        <v>0</v>
      </c>
      <c r="J26" s="16" t="b">
        <v>0</v>
      </c>
      <c r="K26" s="16" t="b">
        <v>1</v>
      </c>
      <c r="L26" s="16" t="b">
        <v>0</v>
      </c>
      <c r="M26" s="16" t="b">
        <v>0</v>
      </c>
      <c r="N26" s="16" t="b">
        <v>0</v>
      </c>
      <c r="O26" s="16" t="b">
        <v>0</v>
      </c>
      <c r="Q26" s="16">
        <v>1585935196</v>
      </c>
      <c r="R26" s="16" t="str">
        <v>0b01011110100001110111001101011100</v>
      </c>
      <c r="S26" s="16" t="str">
        <v>94.135.115.92</v>
      </c>
      <c r="T26" s="16" t="str">
        <v>94.135.115.92</v>
      </c>
      <c r="U26" s="16">
        <v>1585935196</v>
      </c>
      <c r="V26" s="16" t="str">
        <v>0b01011110100001110111001101011100</v>
      </c>
      <c r="X26" s="16" t="str">
        <v>94.135.115.91</v>
      </c>
      <c r="Y26" s="16" t="str">
        <v>94.135.115.93</v>
      </c>
      <c r="Z26" s="16" t="str">
        <v>92.115.135.94.in-addr.arpa</v>
      </c>
      <c r="AA26" s="16" t="b">
        <v>0</v>
      </c>
      <c r="AB26" s="16" t="b">
        <v>0</v>
      </c>
      <c r="AC26" s="16" t="b">
        <v>0</v>
      </c>
      <c r="AD26" s="16" t="b">
        <v>1</v>
      </c>
      <c r="AE26" s="16" t="b">
        <v>0</v>
      </c>
      <c r="AF26" s="16" t="b">
        <v>0</v>
      </c>
      <c r="AG26" s="16" t="b">
        <v>0</v>
      </c>
      <c r="AH26" s="16" t="b">
        <v>0</v>
      </c>
    </row>
    <row r="27" spans="1:34" x14ac:dyDescent="0.2">
      <c r="A27" s="16">
        <v>26</v>
      </c>
      <c r="B27" s="16" t="s">
        <v>378</v>
      </c>
      <c r="C27" s="16">
        <v>3220952737</v>
      </c>
      <c r="D27" s="16" t="s">
        <v>379</v>
      </c>
      <c r="E27" s="16" t="s">
        <v>380</v>
      </c>
      <c r="F27" s="16" t="s">
        <v>381</v>
      </c>
      <c r="G27" s="16" t="s">
        <v>382</v>
      </c>
      <c r="H27" s="16" t="b">
        <v>0</v>
      </c>
      <c r="I27" s="16" t="b">
        <v>0</v>
      </c>
      <c r="J27" s="16" t="b">
        <v>0</v>
      </c>
      <c r="K27" s="16" t="b">
        <v>1</v>
      </c>
      <c r="L27" s="16" t="b">
        <v>0</v>
      </c>
      <c r="M27" s="16" t="b">
        <v>0</v>
      </c>
      <c r="N27" s="16" t="b">
        <v>0</v>
      </c>
      <c r="O27" s="16" t="b">
        <v>0</v>
      </c>
      <c r="Q27" s="16">
        <v>3220952737</v>
      </c>
      <c r="R27" s="16" t="str">
        <v>0b10111111111110111101011010100001</v>
      </c>
      <c r="S27" s="16" t="str">
        <v>191.251.214.161</v>
      </c>
      <c r="T27" s="16" t="str">
        <v>191.251.214.161</v>
      </c>
      <c r="U27" s="16">
        <v>3220952737</v>
      </c>
      <c r="V27" s="16" t="str">
        <v>0b10111111111110111101011010100001</v>
      </c>
      <c r="X27" s="16" t="str">
        <v>191.251.214.160</v>
      </c>
      <c r="Y27" s="16" t="str">
        <v>191.251.214.162</v>
      </c>
      <c r="Z27" s="16" t="str">
        <v>161.214.251.191.in-addr.arpa</v>
      </c>
      <c r="AA27" s="16" t="b">
        <v>0</v>
      </c>
      <c r="AB27" s="16" t="b">
        <v>0</v>
      </c>
      <c r="AC27" s="16" t="b">
        <v>0</v>
      </c>
      <c r="AD27" s="16" t="b">
        <v>1</v>
      </c>
      <c r="AE27" s="16" t="b">
        <v>0</v>
      </c>
      <c r="AF27" s="16" t="b">
        <v>0</v>
      </c>
      <c r="AG27" s="16" t="b">
        <v>0</v>
      </c>
      <c r="AH27" s="16" t="b">
        <v>0</v>
      </c>
    </row>
    <row r="28" spans="1:34" x14ac:dyDescent="0.2">
      <c r="A28" s="16">
        <v>27</v>
      </c>
      <c r="B28" s="16" t="s">
        <v>383</v>
      </c>
      <c r="C28" s="16">
        <v>2797973383</v>
      </c>
      <c r="D28" s="16" t="s">
        <v>384</v>
      </c>
      <c r="E28" s="16" t="s">
        <v>385</v>
      </c>
      <c r="F28" s="16" t="s">
        <v>386</v>
      </c>
      <c r="G28" s="16" t="s">
        <v>387</v>
      </c>
      <c r="H28" s="16" t="b">
        <v>0</v>
      </c>
      <c r="I28" s="16" t="b">
        <v>0</v>
      </c>
      <c r="J28" s="16" t="b">
        <v>0</v>
      </c>
      <c r="K28" s="16" t="b">
        <v>1</v>
      </c>
      <c r="L28" s="16" t="b">
        <v>0</v>
      </c>
      <c r="M28" s="16" t="b">
        <v>0</v>
      </c>
      <c r="N28" s="16" t="b">
        <v>0</v>
      </c>
      <c r="O28" s="16" t="b">
        <v>0</v>
      </c>
      <c r="Q28" s="16">
        <v>2797973383</v>
      </c>
      <c r="R28" s="16" t="str">
        <v>0b10100110110001011010111110000111</v>
      </c>
      <c r="S28" s="16" t="str">
        <v>166.197.175.135</v>
      </c>
      <c r="T28" s="16" t="str">
        <v>166.197.175.135</v>
      </c>
      <c r="U28" s="16">
        <v>2797973383</v>
      </c>
      <c r="V28" s="16" t="str">
        <v>0b10100110110001011010111110000111</v>
      </c>
      <c r="X28" s="16" t="str">
        <v>166.197.175.134</v>
      </c>
      <c r="Y28" s="16" t="str">
        <v>166.197.175.136</v>
      </c>
      <c r="Z28" s="16" t="str">
        <v>135.175.197.166.in-addr.arpa</v>
      </c>
      <c r="AA28" s="16" t="b">
        <v>0</v>
      </c>
      <c r="AB28" s="16" t="b">
        <v>0</v>
      </c>
      <c r="AC28" s="16" t="b">
        <v>0</v>
      </c>
      <c r="AD28" s="16" t="b">
        <v>1</v>
      </c>
      <c r="AE28" s="16" t="b">
        <v>0</v>
      </c>
      <c r="AF28" s="16" t="b">
        <v>0</v>
      </c>
      <c r="AG28" s="16" t="b">
        <v>0</v>
      </c>
      <c r="AH28" s="16" t="b">
        <v>0</v>
      </c>
    </row>
    <row r="29" spans="1:34" x14ac:dyDescent="0.2">
      <c r="A29" s="16">
        <v>28</v>
      </c>
      <c r="B29" s="16" t="s">
        <v>388</v>
      </c>
      <c r="C29" s="16">
        <v>1204398362</v>
      </c>
      <c r="D29" s="16" t="s">
        <v>389</v>
      </c>
      <c r="E29" s="16" t="s">
        <v>390</v>
      </c>
      <c r="F29" s="16" t="s">
        <v>391</v>
      </c>
      <c r="G29" s="16" t="s">
        <v>392</v>
      </c>
      <c r="H29" s="16" t="b">
        <v>0</v>
      </c>
      <c r="I29" s="16" t="b">
        <v>0</v>
      </c>
      <c r="J29" s="16" t="b">
        <v>0</v>
      </c>
      <c r="K29" s="16" t="b">
        <v>1</v>
      </c>
      <c r="L29" s="16" t="b">
        <v>0</v>
      </c>
      <c r="M29" s="16" t="b">
        <v>0</v>
      </c>
      <c r="N29" s="16" t="b">
        <v>0</v>
      </c>
      <c r="O29" s="16" t="b">
        <v>0</v>
      </c>
      <c r="Q29" s="16">
        <v>1204398362</v>
      </c>
      <c r="R29" s="16" t="str">
        <v>0b01000111110010011010100100011010</v>
      </c>
      <c r="S29" s="16" t="str">
        <v>71.201.169.26</v>
      </c>
      <c r="T29" s="16" t="str">
        <v>71.201.169.26</v>
      </c>
      <c r="U29" s="16">
        <v>1204398362</v>
      </c>
      <c r="V29" s="16" t="str">
        <v>0b01000111110010011010100100011010</v>
      </c>
      <c r="X29" s="16" t="str">
        <v>71.201.169.25</v>
      </c>
      <c r="Y29" s="16" t="str">
        <v>71.201.169.27</v>
      </c>
      <c r="Z29" s="16" t="str">
        <v>26.169.201.71.in-addr.arpa</v>
      </c>
      <c r="AA29" s="16" t="b">
        <v>0</v>
      </c>
      <c r="AB29" s="16" t="b">
        <v>0</v>
      </c>
      <c r="AC29" s="16" t="b">
        <v>0</v>
      </c>
      <c r="AD29" s="16" t="b">
        <v>1</v>
      </c>
      <c r="AE29" s="16" t="b">
        <v>0</v>
      </c>
      <c r="AF29" s="16" t="b">
        <v>0</v>
      </c>
      <c r="AG29" s="16" t="b">
        <v>0</v>
      </c>
      <c r="AH29" s="16" t="b">
        <v>0</v>
      </c>
    </row>
    <row r="30" spans="1:34" x14ac:dyDescent="0.2">
      <c r="A30" s="16">
        <v>29</v>
      </c>
      <c r="B30" s="16" t="s">
        <v>393</v>
      </c>
      <c r="C30" s="16">
        <v>1998871459</v>
      </c>
      <c r="D30" s="16" t="s">
        <v>394</v>
      </c>
      <c r="E30" s="16" t="s">
        <v>395</v>
      </c>
      <c r="F30" s="16" t="s">
        <v>396</v>
      </c>
      <c r="G30" s="16" t="s">
        <v>397</v>
      </c>
      <c r="H30" s="16" t="b">
        <v>0</v>
      </c>
      <c r="I30" s="16" t="b">
        <v>0</v>
      </c>
      <c r="J30" s="16" t="b">
        <v>0</v>
      </c>
      <c r="K30" s="16" t="b">
        <v>1</v>
      </c>
      <c r="L30" s="16" t="b">
        <v>0</v>
      </c>
      <c r="M30" s="16" t="b">
        <v>0</v>
      </c>
      <c r="N30" s="16" t="b">
        <v>0</v>
      </c>
      <c r="O30" s="16" t="b">
        <v>0</v>
      </c>
      <c r="Q30" s="16">
        <v>1998871459</v>
      </c>
      <c r="R30" s="16" t="str">
        <v>0b01110111001001000101101110100011</v>
      </c>
      <c r="S30" s="16" t="str">
        <v>119.36.91.163</v>
      </c>
      <c r="T30" s="16" t="str">
        <v>119.36.91.163</v>
      </c>
      <c r="U30" s="16">
        <v>1998871459</v>
      </c>
      <c r="V30" s="16" t="str">
        <v>0b01110111001001000101101110100011</v>
      </c>
      <c r="X30" s="16" t="str">
        <v>119.36.91.162</v>
      </c>
      <c r="Y30" s="16" t="str">
        <v>119.36.91.164</v>
      </c>
      <c r="Z30" s="16" t="str">
        <v>163.91.36.119.in-addr.arpa</v>
      </c>
      <c r="AA30" s="16" t="b">
        <v>0</v>
      </c>
      <c r="AB30" s="16" t="b">
        <v>0</v>
      </c>
      <c r="AC30" s="16" t="b">
        <v>0</v>
      </c>
      <c r="AD30" s="16" t="b">
        <v>1</v>
      </c>
      <c r="AE30" s="16" t="b">
        <v>0</v>
      </c>
      <c r="AF30" s="16" t="b">
        <v>0</v>
      </c>
      <c r="AG30" s="16" t="b">
        <v>0</v>
      </c>
      <c r="AH30" s="16" t="b">
        <v>0</v>
      </c>
    </row>
    <row r="31" spans="1:34" x14ac:dyDescent="0.2">
      <c r="A31" s="16">
        <v>30</v>
      </c>
      <c r="B31" s="16" t="s">
        <v>398</v>
      </c>
      <c r="C31" s="16">
        <v>3897400401</v>
      </c>
      <c r="D31" s="16" t="s">
        <v>399</v>
      </c>
      <c r="E31" s="16" t="s">
        <v>400</v>
      </c>
      <c r="F31" s="16" t="s">
        <v>401</v>
      </c>
      <c r="G31" s="16" t="s">
        <v>402</v>
      </c>
      <c r="H31" s="16" t="b">
        <v>1</v>
      </c>
      <c r="I31" s="16" t="b">
        <v>0</v>
      </c>
      <c r="J31" s="16" t="b">
        <v>0</v>
      </c>
      <c r="K31" s="16" t="b">
        <v>1</v>
      </c>
      <c r="L31" s="16" t="b">
        <v>0</v>
      </c>
      <c r="M31" s="16" t="b">
        <v>0</v>
      </c>
      <c r="N31" s="16" t="b">
        <v>0</v>
      </c>
      <c r="O31" s="16" t="b">
        <v>0</v>
      </c>
      <c r="Q31" s="16">
        <v>3897400401</v>
      </c>
      <c r="R31" s="16" t="str">
        <v>0b11101000010011011001110001010001</v>
      </c>
      <c r="S31" s="16" t="str">
        <v>232.77.156.81</v>
      </c>
      <c r="T31" s="16" t="str">
        <v>232.77.156.81</v>
      </c>
      <c r="U31" s="16">
        <v>3897400401</v>
      </c>
      <c r="V31" s="16" t="str">
        <v>0b11101000010011011001110001010001</v>
      </c>
      <c r="X31" s="16" t="str">
        <v>232.77.156.80</v>
      </c>
      <c r="Y31" s="16" t="str">
        <v>232.77.156.82</v>
      </c>
      <c r="Z31" s="16" t="str">
        <v>81.156.77.232.in-addr.arpa</v>
      </c>
      <c r="AA31" s="16" t="b">
        <v>1</v>
      </c>
      <c r="AB31" s="16" t="b">
        <v>0</v>
      </c>
      <c r="AC31" s="16" t="b">
        <v>0</v>
      </c>
      <c r="AD31" s="16" t="b">
        <v>1</v>
      </c>
      <c r="AE31" s="16" t="b">
        <v>0</v>
      </c>
      <c r="AF31" s="16" t="b">
        <v>0</v>
      </c>
      <c r="AG31" s="16" t="b">
        <v>0</v>
      </c>
      <c r="AH31" s="16" t="b">
        <v>0</v>
      </c>
    </row>
    <row r="32" spans="1:34" x14ac:dyDescent="0.2">
      <c r="A32" s="16">
        <v>31</v>
      </c>
      <c r="B32" s="16" t="s">
        <v>403</v>
      </c>
      <c r="C32" s="16">
        <v>3556348766</v>
      </c>
      <c r="D32" s="16" t="s">
        <v>404</v>
      </c>
      <c r="E32" s="16" t="s">
        <v>405</v>
      </c>
      <c r="F32" s="16" t="s">
        <v>406</v>
      </c>
      <c r="G32" s="16" t="s">
        <v>407</v>
      </c>
      <c r="H32" s="16" t="b">
        <v>0</v>
      </c>
      <c r="I32" s="16" t="b">
        <v>0</v>
      </c>
      <c r="J32" s="16" t="b">
        <v>0</v>
      </c>
      <c r="K32" s="16" t="b">
        <v>1</v>
      </c>
      <c r="L32" s="16" t="b">
        <v>0</v>
      </c>
      <c r="M32" s="16" t="b">
        <v>0</v>
      </c>
      <c r="N32" s="16" t="b">
        <v>0</v>
      </c>
      <c r="O32" s="16" t="b">
        <v>0</v>
      </c>
      <c r="Q32" s="16">
        <v>3556348766</v>
      </c>
      <c r="R32" s="16" t="str">
        <v>0b11010011111110011001001101011110</v>
      </c>
      <c r="S32" s="16" t="str">
        <v>211.249.147.94</v>
      </c>
      <c r="T32" s="16" t="str">
        <v>211.249.147.94</v>
      </c>
      <c r="U32" s="16">
        <v>3556348766</v>
      </c>
      <c r="V32" s="16" t="str">
        <v>0b11010011111110011001001101011110</v>
      </c>
      <c r="X32" s="16" t="str">
        <v>211.249.147.93</v>
      </c>
      <c r="Y32" s="16" t="str">
        <v>211.249.147.95</v>
      </c>
      <c r="Z32" s="16" t="str">
        <v>94.147.249.211.in-addr.arpa</v>
      </c>
      <c r="AA32" s="16" t="b">
        <v>0</v>
      </c>
      <c r="AB32" s="16" t="b">
        <v>0</v>
      </c>
      <c r="AC32" s="16" t="b">
        <v>0</v>
      </c>
      <c r="AD32" s="16" t="b">
        <v>1</v>
      </c>
      <c r="AE32" s="16" t="b">
        <v>0</v>
      </c>
      <c r="AF32" s="16" t="b">
        <v>0</v>
      </c>
      <c r="AG32" s="16" t="b">
        <v>0</v>
      </c>
      <c r="AH32" s="16" t="b">
        <v>0</v>
      </c>
    </row>
    <row r="33" spans="1:34" x14ac:dyDescent="0.2">
      <c r="A33" s="16">
        <v>32</v>
      </c>
      <c r="B33" s="16" t="s">
        <v>408</v>
      </c>
      <c r="C33" s="16">
        <v>4266700180</v>
      </c>
      <c r="D33" s="16" t="s">
        <v>409</v>
      </c>
      <c r="E33" s="16" t="s">
        <v>410</v>
      </c>
      <c r="F33" s="16" t="s">
        <v>411</v>
      </c>
      <c r="G33" s="16" t="s">
        <v>412</v>
      </c>
      <c r="H33" s="16" t="b">
        <v>0</v>
      </c>
      <c r="I33" s="16" t="b">
        <v>1</v>
      </c>
      <c r="J33" s="16" t="b">
        <v>0</v>
      </c>
      <c r="K33" s="16" t="b">
        <v>0</v>
      </c>
      <c r="L33" s="16" t="b">
        <v>0</v>
      </c>
      <c r="M33" s="16" t="b">
        <v>1</v>
      </c>
      <c r="N33" s="16" t="b">
        <v>0</v>
      </c>
      <c r="O33" s="16" t="b">
        <v>0</v>
      </c>
      <c r="Q33" s="16">
        <v>4266700180</v>
      </c>
      <c r="R33" s="16" t="str">
        <v>0b11111110010100001010110110010100</v>
      </c>
      <c r="S33" s="16" t="str">
        <v>254.80.173.148</v>
      </c>
      <c r="T33" s="16" t="str">
        <v>254.80.173.148</v>
      </c>
      <c r="U33" s="16">
        <v>4266700180</v>
      </c>
      <c r="V33" s="16" t="str">
        <v>0b11111110010100001010110110010100</v>
      </c>
      <c r="X33" s="16" t="str">
        <v>254.80.173.147</v>
      </c>
      <c r="Y33" s="16" t="str">
        <v>254.80.173.149</v>
      </c>
      <c r="Z33" s="16" t="str">
        <v>148.173.80.254.in-addr.arpa</v>
      </c>
      <c r="AA33" s="16" t="b">
        <v>0</v>
      </c>
      <c r="AB33" s="16" t="b">
        <v>1</v>
      </c>
      <c r="AC33" s="16" t="b">
        <v>0</v>
      </c>
      <c r="AD33" s="16" t="b">
        <v>0</v>
      </c>
      <c r="AE33" s="16" t="b">
        <v>0</v>
      </c>
      <c r="AF33" s="16" t="b">
        <v>1</v>
      </c>
      <c r="AG33" s="16" t="b">
        <v>0</v>
      </c>
      <c r="AH33" s="16" t="b">
        <v>0</v>
      </c>
    </row>
    <row r="34" spans="1:34" x14ac:dyDescent="0.2">
      <c r="A34" s="16">
        <v>33</v>
      </c>
      <c r="B34" s="16" t="s">
        <v>413</v>
      </c>
      <c r="C34" s="16">
        <v>3078167411</v>
      </c>
      <c r="D34" s="16" t="s">
        <v>414</v>
      </c>
      <c r="E34" s="16" t="s">
        <v>415</v>
      </c>
      <c r="F34" s="16" t="s">
        <v>416</v>
      </c>
      <c r="G34" s="16" t="s">
        <v>417</v>
      </c>
      <c r="H34" s="16" t="b">
        <v>0</v>
      </c>
      <c r="I34" s="16" t="b">
        <v>0</v>
      </c>
      <c r="J34" s="16" t="b">
        <v>0</v>
      </c>
      <c r="K34" s="16" t="b">
        <v>1</v>
      </c>
      <c r="L34" s="16" t="b">
        <v>0</v>
      </c>
      <c r="M34" s="16" t="b">
        <v>0</v>
      </c>
      <c r="N34" s="16" t="b">
        <v>0</v>
      </c>
      <c r="O34" s="16" t="b">
        <v>0</v>
      </c>
      <c r="Q34" s="16">
        <v>3078167411</v>
      </c>
      <c r="R34" s="16" t="str">
        <v>0b10110111011110010001101101110011</v>
      </c>
      <c r="S34" s="16" t="str">
        <v>183.121.27.115</v>
      </c>
      <c r="T34" s="16" t="str">
        <v>183.121.27.115</v>
      </c>
      <c r="U34" s="16">
        <v>3078167411</v>
      </c>
      <c r="V34" s="16" t="str">
        <v>0b10110111011110010001101101110011</v>
      </c>
      <c r="X34" s="16" t="str">
        <v>183.121.27.114</v>
      </c>
      <c r="Y34" s="16" t="str">
        <v>183.121.27.116</v>
      </c>
      <c r="Z34" s="16" t="str">
        <v>115.27.121.183.in-addr.arpa</v>
      </c>
      <c r="AA34" s="16" t="b">
        <v>0</v>
      </c>
      <c r="AB34" s="16" t="b">
        <v>0</v>
      </c>
      <c r="AC34" s="16" t="b">
        <v>0</v>
      </c>
      <c r="AD34" s="16" t="b">
        <v>1</v>
      </c>
      <c r="AE34" s="16" t="b">
        <v>0</v>
      </c>
      <c r="AF34" s="16" t="b">
        <v>0</v>
      </c>
      <c r="AG34" s="16" t="b">
        <v>0</v>
      </c>
      <c r="AH34" s="16" t="b">
        <v>0</v>
      </c>
    </row>
    <row r="35" spans="1:34" x14ac:dyDescent="0.2">
      <c r="A35" s="16">
        <v>34</v>
      </c>
      <c r="B35" s="16" t="s">
        <v>418</v>
      </c>
      <c r="C35" s="16">
        <v>3890419640</v>
      </c>
      <c r="D35" s="16" t="s">
        <v>419</v>
      </c>
      <c r="E35" s="16" t="s">
        <v>420</v>
      </c>
      <c r="F35" s="16" t="s">
        <v>421</v>
      </c>
      <c r="G35" s="16" t="s">
        <v>422</v>
      </c>
      <c r="H35" s="16" t="b">
        <v>1</v>
      </c>
      <c r="I35" s="16" t="b">
        <v>0</v>
      </c>
      <c r="J35" s="16" t="b">
        <v>0</v>
      </c>
      <c r="K35" s="16" t="b">
        <v>1</v>
      </c>
      <c r="L35" s="16" t="b">
        <v>0</v>
      </c>
      <c r="M35" s="16" t="b">
        <v>0</v>
      </c>
      <c r="N35" s="16" t="b">
        <v>0</v>
      </c>
      <c r="O35" s="16" t="b">
        <v>0</v>
      </c>
      <c r="Q35" s="16">
        <v>3890419640</v>
      </c>
      <c r="R35" s="16" t="str">
        <v>0b11100111111000110001011110111000</v>
      </c>
      <c r="S35" s="16" t="str">
        <v>231.227.23.184</v>
      </c>
      <c r="T35" s="16" t="str">
        <v>231.227.23.184</v>
      </c>
      <c r="U35" s="16">
        <v>3890419640</v>
      </c>
      <c r="V35" s="16" t="str">
        <v>0b11100111111000110001011110111000</v>
      </c>
      <c r="X35" s="16" t="str">
        <v>231.227.23.183</v>
      </c>
      <c r="Y35" s="16" t="str">
        <v>231.227.23.185</v>
      </c>
      <c r="Z35" s="16" t="str">
        <v>184.23.227.231.in-addr.arpa</v>
      </c>
      <c r="AA35" s="16" t="b">
        <v>1</v>
      </c>
      <c r="AB35" s="16" t="b">
        <v>0</v>
      </c>
      <c r="AC35" s="16" t="b">
        <v>0</v>
      </c>
      <c r="AD35" s="16" t="b">
        <v>1</v>
      </c>
      <c r="AE35" s="16" t="b">
        <v>0</v>
      </c>
      <c r="AF35" s="16" t="b">
        <v>0</v>
      </c>
      <c r="AG35" s="16" t="b">
        <v>0</v>
      </c>
      <c r="AH35" s="16" t="b">
        <v>0</v>
      </c>
    </row>
    <row r="36" spans="1:34" x14ac:dyDescent="0.2">
      <c r="A36" s="16">
        <v>35</v>
      </c>
      <c r="B36" s="16" t="s">
        <v>423</v>
      </c>
      <c r="C36" s="16">
        <v>1764305411</v>
      </c>
      <c r="D36" s="16" t="s">
        <v>424</v>
      </c>
      <c r="E36" s="16" t="s">
        <v>425</v>
      </c>
      <c r="F36" s="16" t="s">
        <v>426</v>
      </c>
      <c r="G36" s="16" t="s">
        <v>427</v>
      </c>
      <c r="H36" s="16" t="b">
        <v>0</v>
      </c>
      <c r="I36" s="16" t="b">
        <v>0</v>
      </c>
      <c r="J36" s="16" t="b">
        <v>0</v>
      </c>
      <c r="K36" s="16" t="b">
        <v>1</v>
      </c>
      <c r="L36" s="16" t="b">
        <v>0</v>
      </c>
      <c r="M36" s="16" t="b">
        <v>0</v>
      </c>
      <c r="N36" s="16" t="b">
        <v>0</v>
      </c>
      <c r="O36" s="16" t="b">
        <v>0</v>
      </c>
      <c r="Q36" s="16">
        <v>1764305411</v>
      </c>
      <c r="R36" s="16" t="str">
        <v>0b01101001001010010010101000000011</v>
      </c>
      <c r="S36" s="16" t="str">
        <v>105.41.42.3</v>
      </c>
      <c r="T36" s="16" t="str">
        <v>105.41.42.3</v>
      </c>
      <c r="U36" s="16">
        <v>1764305411</v>
      </c>
      <c r="V36" s="16" t="str">
        <v>0b01101001001010010010101000000011</v>
      </c>
      <c r="X36" s="16" t="str">
        <v>105.41.42.2</v>
      </c>
      <c r="Y36" s="16" t="str">
        <v>105.41.42.4</v>
      </c>
      <c r="Z36" s="16" t="str">
        <v>3.42.41.105.in-addr.arpa</v>
      </c>
      <c r="AA36" s="16" t="b">
        <v>0</v>
      </c>
      <c r="AB36" s="16" t="b">
        <v>0</v>
      </c>
      <c r="AC36" s="16" t="b">
        <v>0</v>
      </c>
      <c r="AD36" s="16" t="b">
        <v>1</v>
      </c>
      <c r="AE36" s="16" t="b">
        <v>0</v>
      </c>
      <c r="AF36" s="16" t="b">
        <v>0</v>
      </c>
      <c r="AG36" s="16" t="b">
        <v>0</v>
      </c>
      <c r="AH36" s="16" t="b">
        <v>0</v>
      </c>
    </row>
    <row r="37" spans="1:34" x14ac:dyDescent="0.2">
      <c r="A37" s="16">
        <v>36</v>
      </c>
      <c r="B37" s="16" t="s">
        <v>428</v>
      </c>
      <c r="C37" s="16">
        <v>3514847910</v>
      </c>
      <c r="D37" s="16" t="s">
        <v>429</v>
      </c>
      <c r="E37" s="16" t="s">
        <v>430</v>
      </c>
      <c r="F37" s="16" t="s">
        <v>431</v>
      </c>
      <c r="G37" s="16" t="s">
        <v>432</v>
      </c>
      <c r="H37" s="16" t="b">
        <v>0</v>
      </c>
      <c r="I37" s="16" t="b">
        <v>0</v>
      </c>
      <c r="J37" s="16" t="b">
        <v>0</v>
      </c>
      <c r="K37" s="16" t="b">
        <v>1</v>
      </c>
      <c r="L37" s="16" t="b">
        <v>0</v>
      </c>
      <c r="M37" s="16" t="b">
        <v>0</v>
      </c>
      <c r="N37" s="16" t="b">
        <v>0</v>
      </c>
      <c r="O37" s="16" t="b">
        <v>0</v>
      </c>
      <c r="Q37" s="16">
        <v>3514847910</v>
      </c>
      <c r="R37" s="16" t="str">
        <v>0b11010001100000000101001010100110</v>
      </c>
      <c r="S37" s="16" t="str">
        <v>209.128.82.166</v>
      </c>
      <c r="T37" s="16" t="str">
        <v>209.128.82.166</v>
      </c>
      <c r="U37" s="16">
        <v>3514847910</v>
      </c>
      <c r="V37" s="16" t="str">
        <v>0b11010001100000000101001010100110</v>
      </c>
      <c r="X37" s="16" t="str">
        <v>209.128.82.165</v>
      </c>
      <c r="Y37" s="16" t="str">
        <v>209.128.82.167</v>
      </c>
      <c r="Z37" s="16" t="str">
        <v>166.82.128.209.in-addr.arpa</v>
      </c>
      <c r="AA37" s="16" t="b">
        <v>0</v>
      </c>
      <c r="AB37" s="16" t="b">
        <v>0</v>
      </c>
      <c r="AC37" s="16" t="b">
        <v>0</v>
      </c>
      <c r="AD37" s="16" t="b">
        <v>1</v>
      </c>
      <c r="AE37" s="16" t="b">
        <v>0</v>
      </c>
      <c r="AF37" s="16" t="b">
        <v>0</v>
      </c>
      <c r="AG37" s="16" t="b">
        <v>0</v>
      </c>
      <c r="AH37" s="16" t="b">
        <v>0</v>
      </c>
    </row>
    <row r="38" spans="1:34" x14ac:dyDescent="0.2">
      <c r="A38" s="16">
        <v>37</v>
      </c>
      <c r="B38" s="16" t="s">
        <v>433</v>
      </c>
      <c r="C38" s="16">
        <v>859119910</v>
      </c>
      <c r="D38" s="16" t="s">
        <v>434</v>
      </c>
      <c r="E38" s="16" t="s">
        <v>435</v>
      </c>
      <c r="F38" s="16" t="s">
        <v>436</v>
      </c>
      <c r="G38" s="16" t="s">
        <v>437</v>
      </c>
      <c r="H38" s="16" t="b">
        <v>0</v>
      </c>
      <c r="I38" s="16" t="b">
        <v>0</v>
      </c>
      <c r="J38" s="16" t="b">
        <v>0</v>
      </c>
      <c r="K38" s="16" t="b">
        <v>1</v>
      </c>
      <c r="L38" s="16" t="b">
        <v>0</v>
      </c>
      <c r="M38" s="16" t="b">
        <v>0</v>
      </c>
      <c r="N38" s="16" t="b">
        <v>0</v>
      </c>
      <c r="O38" s="16" t="b">
        <v>0</v>
      </c>
      <c r="Q38" s="16">
        <v>859119910</v>
      </c>
      <c r="R38" s="16" t="str">
        <v>0b00110011001101010010000100100110</v>
      </c>
      <c r="S38" s="16" t="str">
        <v>51.53.33.38</v>
      </c>
      <c r="T38" s="16" t="str">
        <v>51.53.33.38</v>
      </c>
      <c r="U38" s="16">
        <v>859119910</v>
      </c>
      <c r="V38" s="16" t="str">
        <v>0b00110011001101010010000100100110</v>
      </c>
      <c r="X38" s="16" t="str">
        <v>51.53.33.37</v>
      </c>
      <c r="Y38" s="16" t="str">
        <v>51.53.33.39</v>
      </c>
      <c r="Z38" s="16" t="str">
        <v>38.33.53.51.in-addr.arpa</v>
      </c>
      <c r="AA38" s="16" t="b">
        <v>0</v>
      </c>
      <c r="AB38" s="16" t="b">
        <v>0</v>
      </c>
      <c r="AC38" s="16" t="b">
        <v>0</v>
      </c>
      <c r="AD38" s="16" t="b">
        <v>1</v>
      </c>
      <c r="AE38" s="16" t="b">
        <v>0</v>
      </c>
      <c r="AF38" s="16" t="b">
        <v>0</v>
      </c>
      <c r="AG38" s="16" t="b">
        <v>0</v>
      </c>
      <c r="AH38" s="16" t="b">
        <v>0</v>
      </c>
    </row>
    <row r="39" spans="1:34" x14ac:dyDescent="0.2">
      <c r="A39" s="16">
        <v>38</v>
      </c>
      <c r="B39" s="16" t="s">
        <v>438</v>
      </c>
      <c r="C39" s="16">
        <v>1488617546</v>
      </c>
      <c r="D39" s="16" t="s">
        <v>439</v>
      </c>
      <c r="E39" s="16" t="s">
        <v>440</v>
      </c>
      <c r="F39" s="16" t="s">
        <v>441</v>
      </c>
      <c r="G39" s="16" t="s">
        <v>442</v>
      </c>
      <c r="H39" s="16" t="b">
        <v>0</v>
      </c>
      <c r="I39" s="16" t="b">
        <v>0</v>
      </c>
      <c r="J39" s="16" t="b">
        <v>0</v>
      </c>
      <c r="K39" s="16" t="b">
        <v>1</v>
      </c>
      <c r="L39" s="16" t="b">
        <v>0</v>
      </c>
      <c r="M39" s="16" t="b">
        <v>0</v>
      </c>
      <c r="N39" s="16" t="b">
        <v>0</v>
      </c>
      <c r="O39" s="16" t="b">
        <v>0</v>
      </c>
      <c r="Q39" s="16">
        <v>1488617546</v>
      </c>
      <c r="R39" s="16" t="str">
        <v>0b01011000101110101000000001001010</v>
      </c>
      <c r="S39" s="16" t="str">
        <v>88.186.128.74</v>
      </c>
      <c r="T39" s="16" t="str">
        <v>88.186.128.74</v>
      </c>
      <c r="U39" s="16">
        <v>1488617546</v>
      </c>
      <c r="V39" s="16" t="str">
        <v>0b01011000101110101000000001001010</v>
      </c>
      <c r="X39" s="16" t="str">
        <v>88.186.128.73</v>
      </c>
      <c r="Y39" s="16" t="str">
        <v>88.186.128.75</v>
      </c>
      <c r="Z39" s="16" t="str">
        <v>74.128.186.88.in-addr.arpa</v>
      </c>
      <c r="AA39" s="16" t="b">
        <v>0</v>
      </c>
      <c r="AB39" s="16" t="b">
        <v>0</v>
      </c>
      <c r="AC39" s="16" t="b">
        <v>0</v>
      </c>
      <c r="AD39" s="16" t="b">
        <v>1</v>
      </c>
      <c r="AE39" s="16" t="b">
        <v>0</v>
      </c>
      <c r="AF39" s="16" t="b">
        <v>0</v>
      </c>
      <c r="AG39" s="16" t="b">
        <v>0</v>
      </c>
      <c r="AH39" s="16" t="b">
        <v>0</v>
      </c>
    </row>
    <row r="40" spans="1:34" x14ac:dyDescent="0.2">
      <c r="A40" s="16">
        <v>39</v>
      </c>
      <c r="B40" s="16" t="s">
        <v>443</v>
      </c>
      <c r="C40" s="16">
        <v>2189442118</v>
      </c>
      <c r="D40" s="16" t="s">
        <v>444</v>
      </c>
      <c r="E40" s="16" t="s">
        <v>445</v>
      </c>
      <c r="F40" s="16" t="s">
        <v>446</v>
      </c>
      <c r="G40" s="16" t="s">
        <v>447</v>
      </c>
      <c r="H40" s="16" t="b">
        <v>0</v>
      </c>
      <c r="I40" s="16" t="b">
        <v>0</v>
      </c>
      <c r="J40" s="16" t="b">
        <v>0</v>
      </c>
      <c r="K40" s="16" t="b">
        <v>1</v>
      </c>
      <c r="L40" s="16" t="b">
        <v>0</v>
      </c>
      <c r="M40" s="16" t="b">
        <v>0</v>
      </c>
      <c r="N40" s="16" t="b">
        <v>0</v>
      </c>
      <c r="O40" s="16" t="b">
        <v>0</v>
      </c>
      <c r="Q40" s="16">
        <v>2189442118</v>
      </c>
      <c r="R40" s="16" t="str">
        <v>0b10000010100000000011110001000110</v>
      </c>
      <c r="S40" s="16" t="str">
        <v>130.128.60.70</v>
      </c>
      <c r="T40" s="16" t="str">
        <v>130.128.60.70</v>
      </c>
      <c r="U40" s="16">
        <v>2189442118</v>
      </c>
      <c r="V40" s="16" t="str">
        <v>0b10000010100000000011110001000110</v>
      </c>
      <c r="X40" s="16" t="str">
        <v>130.128.60.69</v>
      </c>
      <c r="Y40" s="16" t="str">
        <v>130.128.60.71</v>
      </c>
      <c r="Z40" s="16" t="str">
        <v>70.60.128.130.in-addr.arpa</v>
      </c>
      <c r="AA40" s="16" t="b">
        <v>0</v>
      </c>
      <c r="AB40" s="16" t="b">
        <v>0</v>
      </c>
      <c r="AC40" s="16" t="b">
        <v>0</v>
      </c>
      <c r="AD40" s="16" t="b">
        <v>1</v>
      </c>
      <c r="AE40" s="16" t="b">
        <v>0</v>
      </c>
      <c r="AF40" s="16" t="b">
        <v>0</v>
      </c>
      <c r="AG40" s="16" t="b">
        <v>0</v>
      </c>
      <c r="AH40" s="16" t="b">
        <v>0</v>
      </c>
    </row>
    <row r="41" spans="1:34" x14ac:dyDescent="0.2">
      <c r="A41" s="16">
        <v>40</v>
      </c>
      <c r="B41" s="16" t="s">
        <v>448</v>
      </c>
      <c r="C41" s="16">
        <v>2287048681</v>
      </c>
      <c r="D41" s="16" t="s">
        <v>449</v>
      </c>
      <c r="E41" s="16" t="s">
        <v>450</v>
      </c>
      <c r="F41" s="16" t="s">
        <v>451</v>
      </c>
      <c r="G41" s="16" t="s">
        <v>452</v>
      </c>
      <c r="H41" s="16" t="b">
        <v>0</v>
      </c>
      <c r="I41" s="16" t="b">
        <v>0</v>
      </c>
      <c r="J41" s="16" t="b">
        <v>0</v>
      </c>
      <c r="K41" s="16" t="b">
        <v>1</v>
      </c>
      <c r="L41" s="16" t="b">
        <v>0</v>
      </c>
      <c r="M41" s="16" t="b">
        <v>0</v>
      </c>
      <c r="N41" s="16" t="b">
        <v>0</v>
      </c>
      <c r="O41" s="16" t="b">
        <v>0</v>
      </c>
      <c r="Q41" s="16">
        <v>2287048681</v>
      </c>
      <c r="R41" s="16" t="str">
        <v>0b10001000010100011001011111101001</v>
      </c>
      <c r="S41" s="16" t="str">
        <v>136.81.151.233</v>
      </c>
      <c r="T41" s="16" t="str">
        <v>136.81.151.233</v>
      </c>
      <c r="U41" s="16">
        <v>2287048681</v>
      </c>
      <c r="V41" s="16" t="str">
        <v>0b10001000010100011001011111101001</v>
      </c>
      <c r="X41" s="16" t="str">
        <v>136.81.151.232</v>
      </c>
      <c r="Y41" s="16" t="str">
        <v>136.81.151.234</v>
      </c>
      <c r="Z41" s="16" t="str">
        <v>233.151.81.136.in-addr.arpa</v>
      </c>
      <c r="AA41" s="16" t="b">
        <v>0</v>
      </c>
      <c r="AB41" s="16" t="b">
        <v>0</v>
      </c>
      <c r="AC41" s="16" t="b">
        <v>0</v>
      </c>
      <c r="AD41" s="16" t="b">
        <v>1</v>
      </c>
      <c r="AE41" s="16" t="b">
        <v>0</v>
      </c>
      <c r="AF41" s="16" t="b">
        <v>0</v>
      </c>
      <c r="AG41" s="16" t="b">
        <v>0</v>
      </c>
      <c r="AH41" s="16" t="b">
        <v>0</v>
      </c>
    </row>
    <row r="42" spans="1:34" x14ac:dyDescent="0.2">
      <c r="A42" s="16">
        <v>41</v>
      </c>
      <c r="B42" s="16" t="s">
        <v>453</v>
      </c>
      <c r="C42" s="16">
        <v>1022263924</v>
      </c>
      <c r="D42" s="16" t="s">
        <v>454</v>
      </c>
      <c r="E42" s="16" t="s">
        <v>455</v>
      </c>
      <c r="F42" s="16" t="s">
        <v>456</v>
      </c>
      <c r="G42" s="16" t="s">
        <v>457</v>
      </c>
      <c r="H42" s="16" t="b">
        <v>0</v>
      </c>
      <c r="I42" s="16" t="b">
        <v>0</v>
      </c>
      <c r="J42" s="16" t="b">
        <v>0</v>
      </c>
      <c r="K42" s="16" t="b">
        <v>1</v>
      </c>
      <c r="L42" s="16" t="b">
        <v>0</v>
      </c>
      <c r="M42" s="16" t="b">
        <v>0</v>
      </c>
      <c r="N42" s="16" t="b">
        <v>0</v>
      </c>
      <c r="O42" s="16" t="b">
        <v>0</v>
      </c>
      <c r="Q42" s="16">
        <v>1022263924</v>
      </c>
      <c r="R42" s="16" t="str">
        <v>0b00111100111011101000001001110100</v>
      </c>
      <c r="S42" s="16" t="str">
        <v>60.238.130.116</v>
      </c>
      <c r="T42" s="16" t="str">
        <v>60.238.130.116</v>
      </c>
      <c r="U42" s="16">
        <v>1022263924</v>
      </c>
      <c r="V42" s="16" t="str">
        <v>0b00111100111011101000001001110100</v>
      </c>
      <c r="X42" s="16" t="str">
        <v>60.238.130.115</v>
      </c>
      <c r="Y42" s="16" t="str">
        <v>60.238.130.117</v>
      </c>
      <c r="Z42" s="16" t="str">
        <v>116.130.238.60.in-addr.arpa</v>
      </c>
      <c r="AA42" s="16" t="b">
        <v>0</v>
      </c>
      <c r="AB42" s="16" t="b">
        <v>0</v>
      </c>
      <c r="AC42" s="16" t="b">
        <v>0</v>
      </c>
      <c r="AD42" s="16" t="b">
        <v>1</v>
      </c>
      <c r="AE42" s="16" t="b">
        <v>0</v>
      </c>
      <c r="AF42" s="16" t="b">
        <v>0</v>
      </c>
      <c r="AG42" s="16" t="b">
        <v>0</v>
      </c>
      <c r="AH42" s="16" t="b">
        <v>0</v>
      </c>
    </row>
    <row r="43" spans="1:34" x14ac:dyDescent="0.2">
      <c r="A43" s="16">
        <v>42</v>
      </c>
      <c r="B43" s="16" t="s">
        <v>458</v>
      </c>
      <c r="C43" s="16">
        <v>350978971</v>
      </c>
      <c r="D43" s="16" t="s">
        <v>459</v>
      </c>
      <c r="E43" s="16" t="s">
        <v>460</v>
      </c>
      <c r="F43" s="16" t="s">
        <v>461</v>
      </c>
      <c r="G43" s="16" t="s">
        <v>462</v>
      </c>
      <c r="H43" s="16" t="b">
        <v>0</v>
      </c>
      <c r="I43" s="16" t="b">
        <v>0</v>
      </c>
      <c r="J43" s="16" t="b">
        <v>0</v>
      </c>
      <c r="K43" s="16" t="b">
        <v>1</v>
      </c>
      <c r="L43" s="16" t="b">
        <v>0</v>
      </c>
      <c r="M43" s="16" t="b">
        <v>0</v>
      </c>
      <c r="N43" s="16" t="b">
        <v>0</v>
      </c>
      <c r="O43" s="16" t="b">
        <v>0</v>
      </c>
      <c r="Q43" s="16">
        <v>350978971</v>
      </c>
      <c r="R43" s="16" t="str">
        <v>0b00010100111010111000001110011011</v>
      </c>
      <c r="S43" s="16" t="str">
        <v>20.235.131.155</v>
      </c>
      <c r="T43" s="16" t="str">
        <v>20.235.131.155</v>
      </c>
      <c r="U43" s="16">
        <v>350978971</v>
      </c>
      <c r="V43" s="16" t="str">
        <v>0b00010100111010111000001110011011</v>
      </c>
      <c r="X43" s="16" t="str">
        <v>20.235.131.154</v>
      </c>
      <c r="Y43" s="16" t="str">
        <v>20.235.131.156</v>
      </c>
      <c r="Z43" s="16" t="str">
        <v>155.131.235.20.in-addr.arpa</v>
      </c>
      <c r="AA43" s="16" t="b">
        <v>0</v>
      </c>
      <c r="AB43" s="16" t="b">
        <v>0</v>
      </c>
      <c r="AC43" s="16" t="b">
        <v>0</v>
      </c>
      <c r="AD43" s="16" t="b">
        <v>1</v>
      </c>
      <c r="AE43" s="16" t="b">
        <v>0</v>
      </c>
      <c r="AF43" s="16" t="b">
        <v>0</v>
      </c>
      <c r="AG43" s="16" t="b">
        <v>0</v>
      </c>
      <c r="AH43" s="16" t="b">
        <v>0</v>
      </c>
    </row>
    <row r="44" spans="1:34" x14ac:dyDescent="0.2">
      <c r="A44" s="16">
        <v>43</v>
      </c>
      <c r="B44" s="16" t="s">
        <v>463</v>
      </c>
      <c r="C44" s="16">
        <v>3378064723</v>
      </c>
      <c r="D44" s="16" t="s">
        <v>464</v>
      </c>
      <c r="E44" s="16" t="s">
        <v>465</v>
      </c>
      <c r="F44" s="16" t="s">
        <v>466</v>
      </c>
      <c r="G44" s="16" t="s">
        <v>467</v>
      </c>
      <c r="H44" s="16" t="b">
        <v>0</v>
      </c>
      <c r="I44" s="16" t="b">
        <v>0</v>
      </c>
      <c r="J44" s="16" t="b">
        <v>0</v>
      </c>
      <c r="K44" s="16" t="b">
        <v>1</v>
      </c>
      <c r="L44" s="16" t="b">
        <v>0</v>
      </c>
      <c r="M44" s="16" t="b">
        <v>0</v>
      </c>
      <c r="N44" s="16" t="b">
        <v>0</v>
      </c>
      <c r="O44" s="16" t="b">
        <v>0</v>
      </c>
      <c r="Q44" s="16">
        <v>3378064723</v>
      </c>
      <c r="R44" s="16" t="str">
        <v>0b11001001010110010010110101010011</v>
      </c>
      <c r="S44" s="16" t="str">
        <v>201.89.45.83</v>
      </c>
      <c r="T44" s="16" t="str">
        <v>201.89.45.83</v>
      </c>
      <c r="U44" s="16">
        <v>3378064723</v>
      </c>
      <c r="V44" s="16" t="str">
        <v>0b11001001010110010010110101010011</v>
      </c>
      <c r="X44" s="16" t="str">
        <v>201.89.45.82</v>
      </c>
      <c r="Y44" s="16" t="str">
        <v>201.89.45.84</v>
      </c>
      <c r="Z44" s="16" t="str">
        <v>83.45.89.201.in-addr.arpa</v>
      </c>
      <c r="AA44" s="16" t="b">
        <v>0</v>
      </c>
      <c r="AB44" s="16" t="b">
        <v>0</v>
      </c>
      <c r="AC44" s="16" t="b">
        <v>0</v>
      </c>
      <c r="AD44" s="16" t="b">
        <v>1</v>
      </c>
      <c r="AE44" s="16" t="b">
        <v>0</v>
      </c>
      <c r="AF44" s="16" t="b">
        <v>0</v>
      </c>
      <c r="AG44" s="16" t="b">
        <v>0</v>
      </c>
      <c r="AH44" s="16" t="b">
        <v>0</v>
      </c>
    </row>
    <row r="45" spans="1:34" x14ac:dyDescent="0.2">
      <c r="A45" s="16">
        <v>44</v>
      </c>
      <c r="B45" s="16" t="s">
        <v>468</v>
      </c>
      <c r="C45" s="16">
        <v>343970170</v>
      </c>
      <c r="D45" s="16" t="s">
        <v>469</v>
      </c>
      <c r="E45" s="16" t="s">
        <v>470</v>
      </c>
      <c r="F45" s="16" t="s">
        <v>471</v>
      </c>
      <c r="G45" s="16" t="s">
        <v>472</v>
      </c>
      <c r="H45" s="16" t="b">
        <v>0</v>
      </c>
      <c r="I45" s="16" t="b">
        <v>0</v>
      </c>
      <c r="J45" s="16" t="b">
        <v>0</v>
      </c>
      <c r="K45" s="16" t="b">
        <v>1</v>
      </c>
      <c r="L45" s="16" t="b">
        <v>0</v>
      </c>
      <c r="M45" s="16" t="b">
        <v>0</v>
      </c>
      <c r="N45" s="16" t="b">
        <v>0</v>
      </c>
      <c r="O45" s="16" t="b">
        <v>0</v>
      </c>
      <c r="Q45" s="16">
        <v>343970170</v>
      </c>
      <c r="R45" s="16" t="str">
        <v>0b00010100100000001001000101111010</v>
      </c>
      <c r="S45" s="16" t="str">
        <v>20.128.145.122</v>
      </c>
      <c r="T45" s="16" t="str">
        <v>20.128.145.122</v>
      </c>
      <c r="U45" s="16">
        <v>343970170</v>
      </c>
      <c r="V45" s="16" t="str">
        <v>0b00010100100000001001000101111010</v>
      </c>
      <c r="X45" s="16" t="str">
        <v>20.128.145.121</v>
      </c>
      <c r="Y45" s="16" t="str">
        <v>20.128.145.123</v>
      </c>
      <c r="Z45" s="16" t="str">
        <v>122.145.128.20.in-addr.arpa</v>
      </c>
      <c r="AA45" s="16" t="b">
        <v>0</v>
      </c>
      <c r="AB45" s="16" t="b">
        <v>0</v>
      </c>
      <c r="AC45" s="16" t="b">
        <v>0</v>
      </c>
      <c r="AD45" s="16" t="b">
        <v>1</v>
      </c>
      <c r="AE45" s="16" t="b">
        <v>0</v>
      </c>
      <c r="AF45" s="16" t="b">
        <v>0</v>
      </c>
      <c r="AG45" s="16" t="b">
        <v>0</v>
      </c>
      <c r="AH45" s="16" t="b">
        <v>0</v>
      </c>
    </row>
    <row r="46" spans="1:34" x14ac:dyDescent="0.2">
      <c r="A46" s="16">
        <v>45</v>
      </c>
      <c r="B46" s="16" t="s">
        <v>473</v>
      </c>
      <c r="C46" s="16">
        <v>1832395128</v>
      </c>
      <c r="D46" s="16" t="s">
        <v>474</v>
      </c>
      <c r="E46" s="16" t="s">
        <v>475</v>
      </c>
      <c r="F46" s="16" t="s">
        <v>476</v>
      </c>
      <c r="G46" s="16" t="s">
        <v>477</v>
      </c>
      <c r="H46" s="16" t="b">
        <v>0</v>
      </c>
      <c r="I46" s="16" t="b">
        <v>0</v>
      </c>
      <c r="J46" s="16" t="b">
        <v>0</v>
      </c>
      <c r="K46" s="16" t="b">
        <v>1</v>
      </c>
      <c r="L46" s="16" t="b">
        <v>0</v>
      </c>
      <c r="M46" s="16" t="b">
        <v>0</v>
      </c>
      <c r="N46" s="16" t="b">
        <v>0</v>
      </c>
      <c r="O46" s="16" t="b">
        <v>0</v>
      </c>
      <c r="Q46" s="16">
        <v>1832395128</v>
      </c>
      <c r="R46" s="16" t="str">
        <v>0b01101101001110000010000101111000</v>
      </c>
      <c r="S46" s="16" t="str">
        <v>109.56.33.120</v>
      </c>
      <c r="T46" s="16" t="str">
        <v>109.56.33.120</v>
      </c>
      <c r="U46" s="16">
        <v>1832395128</v>
      </c>
      <c r="V46" s="16" t="str">
        <v>0b01101101001110000010000101111000</v>
      </c>
      <c r="X46" s="16" t="str">
        <v>109.56.33.119</v>
      </c>
      <c r="Y46" s="16" t="str">
        <v>109.56.33.121</v>
      </c>
      <c r="Z46" s="16" t="str">
        <v>120.33.56.109.in-addr.arpa</v>
      </c>
      <c r="AA46" s="16" t="b">
        <v>0</v>
      </c>
      <c r="AB46" s="16" t="b">
        <v>0</v>
      </c>
      <c r="AC46" s="16" t="b">
        <v>0</v>
      </c>
      <c r="AD46" s="16" t="b">
        <v>1</v>
      </c>
      <c r="AE46" s="16" t="b">
        <v>0</v>
      </c>
      <c r="AF46" s="16" t="b">
        <v>0</v>
      </c>
      <c r="AG46" s="16" t="b">
        <v>0</v>
      </c>
      <c r="AH46" s="16" t="b">
        <v>0</v>
      </c>
    </row>
    <row r="47" spans="1:34" x14ac:dyDescent="0.2">
      <c r="A47" s="16">
        <v>46</v>
      </c>
      <c r="B47" s="16" t="s">
        <v>478</v>
      </c>
      <c r="C47" s="16">
        <v>1530568201</v>
      </c>
      <c r="D47" s="16" t="s">
        <v>479</v>
      </c>
      <c r="E47" s="16" t="s">
        <v>480</v>
      </c>
      <c r="F47" s="16" t="s">
        <v>481</v>
      </c>
      <c r="G47" s="16" t="s">
        <v>482</v>
      </c>
      <c r="H47" s="16" t="b">
        <v>0</v>
      </c>
      <c r="I47" s="16" t="b">
        <v>0</v>
      </c>
      <c r="J47" s="16" t="b">
        <v>0</v>
      </c>
      <c r="K47" s="16" t="b">
        <v>1</v>
      </c>
      <c r="L47" s="16" t="b">
        <v>0</v>
      </c>
      <c r="M47" s="16" t="b">
        <v>0</v>
      </c>
      <c r="N47" s="16" t="b">
        <v>0</v>
      </c>
      <c r="O47" s="16" t="b">
        <v>0</v>
      </c>
      <c r="Q47" s="16">
        <v>1530568201</v>
      </c>
      <c r="R47" s="16" t="str">
        <v>0b01011011001110101001111000001001</v>
      </c>
      <c r="S47" s="16" t="str">
        <v>91.58.158.9</v>
      </c>
      <c r="T47" s="16" t="str">
        <v>91.58.158.9</v>
      </c>
      <c r="U47" s="16">
        <v>1530568201</v>
      </c>
      <c r="V47" s="16" t="str">
        <v>0b01011011001110101001111000001001</v>
      </c>
      <c r="X47" s="16" t="str">
        <v>91.58.158.8</v>
      </c>
      <c r="Y47" s="16" t="str">
        <v>91.58.158.10</v>
      </c>
      <c r="Z47" s="16" t="str">
        <v>9.158.58.91.in-addr.arpa</v>
      </c>
      <c r="AA47" s="16" t="b">
        <v>0</v>
      </c>
      <c r="AB47" s="16" t="b">
        <v>0</v>
      </c>
      <c r="AC47" s="16" t="b">
        <v>0</v>
      </c>
      <c r="AD47" s="16" t="b">
        <v>1</v>
      </c>
      <c r="AE47" s="16" t="b">
        <v>0</v>
      </c>
      <c r="AF47" s="16" t="b">
        <v>0</v>
      </c>
      <c r="AG47" s="16" t="b">
        <v>0</v>
      </c>
      <c r="AH47" s="16" t="b">
        <v>0</v>
      </c>
    </row>
    <row r="48" spans="1:34" x14ac:dyDescent="0.2">
      <c r="A48" s="16">
        <v>47</v>
      </c>
      <c r="B48" s="16" t="s">
        <v>483</v>
      </c>
      <c r="C48" s="16">
        <v>983340128</v>
      </c>
      <c r="D48" s="16" t="s">
        <v>484</v>
      </c>
      <c r="E48" s="16" t="s">
        <v>485</v>
      </c>
      <c r="F48" s="16" t="s">
        <v>486</v>
      </c>
      <c r="G48" s="16" t="s">
        <v>487</v>
      </c>
      <c r="H48" s="16" t="b">
        <v>0</v>
      </c>
      <c r="I48" s="16" t="b">
        <v>0</v>
      </c>
      <c r="J48" s="16" t="b">
        <v>0</v>
      </c>
      <c r="K48" s="16" t="b">
        <v>1</v>
      </c>
      <c r="L48" s="16" t="b">
        <v>0</v>
      </c>
      <c r="M48" s="16" t="b">
        <v>0</v>
      </c>
      <c r="N48" s="16" t="b">
        <v>0</v>
      </c>
      <c r="O48" s="16" t="b">
        <v>0</v>
      </c>
      <c r="Q48" s="16">
        <v>983340128</v>
      </c>
      <c r="R48" s="16" t="str">
        <v>0b00111010100111001001010001100000</v>
      </c>
      <c r="S48" s="16" t="str">
        <v>58.156.148.96</v>
      </c>
      <c r="T48" s="16" t="str">
        <v>58.156.148.96</v>
      </c>
      <c r="U48" s="16">
        <v>983340128</v>
      </c>
      <c r="V48" s="16" t="str">
        <v>0b00111010100111001001010001100000</v>
      </c>
      <c r="X48" s="16" t="str">
        <v>58.156.148.95</v>
      </c>
      <c r="Y48" s="16" t="str">
        <v>58.156.148.97</v>
      </c>
      <c r="Z48" s="16" t="str">
        <v>96.148.156.58.in-addr.arpa</v>
      </c>
      <c r="AA48" s="16" t="b">
        <v>0</v>
      </c>
      <c r="AB48" s="16" t="b">
        <v>0</v>
      </c>
      <c r="AC48" s="16" t="b">
        <v>0</v>
      </c>
      <c r="AD48" s="16" t="b">
        <v>1</v>
      </c>
      <c r="AE48" s="16" t="b">
        <v>0</v>
      </c>
      <c r="AF48" s="16" t="b">
        <v>0</v>
      </c>
      <c r="AG48" s="16" t="b">
        <v>0</v>
      </c>
      <c r="AH48" s="16" t="b">
        <v>0</v>
      </c>
    </row>
    <row r="49" spans="1:34" x14ac:dyDescent="0.2">
      <c r="A49" s="16">
        <v>48</v>
      </c>
      <c r="B49" s="16" t="s">
        <v>488</v>
      </c>
      <c r="C49" s="16">
        <v>1638370161</v>
      </c>
      <c r="D49" s="16" t="s">
        <v>489</v>
      </c>
      <c r="E49" s="16" t="s">
        <v>490</v>
      </c>
      <c r="F49" s="16" t="s">
        <v>491</v>
      </c>
      <c r="G49" s="16" t="s">
        <v>492</v>
      </c>
      <c r="H49" s="16" t="b">
        <v>0</v>
      </c>
      <c r="I49" s="16" t="b">
        <v>0</v>
      </c>
      <c r="J49" s="16" t="b">
        <v>0</v>
      </c>
      <c r="K49" s="16" t="b">
        <v>1</v>
      </c>
      <c r="L49" s="16" t="b">
        <v>0</v>
      </c>
      <c r="M49" s="16" t="b">
        <v>0</v>
      </c>
      <c r="N49" s="16" t="b">
        <v>0</v>
      </c>
      <c r="O49" s="16" t="b">
        <v>0</v>
      </c>
      <c r="Q49" s="16">
        <v>1638370161</v>
      </c>
      <c r="R49" s="16" t="str">
        <v>0b01100001101001111000101101110001</v>
      </c>
      <c r="S49" s="16" t="str">
        <v>97.167.139.113</v>
      </c>
      <c r="T49" s="16" t="str">
        <v>97.167.139.113</v>
      </c>
      <c r="U49" s="16">
        <v>1638370161</v>
      </c>
      <c r="V49" s="16" t="str">
        <v>0b01100001101001111000101101110001</v>
      </c>
      <c r="X49" s="16" t="str">
        <v>97.167.139.112</v>
      </c>
      <c r="Y49" s="16" t="str">
        <v>97.167.139.114</v>
      </c>
      <c r="Z49" s="16" t="str">
        <v>113.139.167.97.in-addr.arpa</v>
      </c>
      <c r="AA49" s="16" t="b">
        <v>0</v>
      </c>
      <c r="AB49" s="16" t="b">
        <v>0</v>
      </c>
      <c r="AC49" s="16" t="b">
        <v>0</v>
      </c>
      <c r="AD49" s="16" t="b">
        <v>1</v>
      </c>
      <c r="AE49" s="16" t="b">
        <v>0</v>
      </c>
      <c r="AF49" s="16" t="b">
        <v>0</v>
      </c>
      <c r="AG49" s="16" t="b">
        <v>0</v>
      </c>
      <c r="AH49" s="16" t="b">
        <v>0</v>
      </c>
    </row>
    <row r="50" spans="1:34" x14ac:dyDescent="0.2">
      <c r="A50" s="16">
        <v>49</v>
      </c>
      <c r="B50" s="16" t="s">
        <v>493</v>
      </c>
      <c r="C50" s="16">
        <v>908678854</v>
      </c>
      <c r="D50" s="16" t="s">
        <v>494</v>
      </c>
      <c r="E50" s="16" t="s">
        <v>495</v>
      </c>
      <c r="F50" s="16" t="s">
        <v>496</v>
      </c>
      <c r="G50" s="16" t="s">
        <v>497</v>
      </c>
      <c r="H50" s="16" t="b">
        <v>0</v>
      </c>
      <c r="I50" s="16" t="b">
        <v>0</v>
      </c>
      <c r="J50" s="16" t="b">
        <v>0</v>
      </c>
      <c r="K50" s="16" t="b">
        <v>1</v>
      </c>
      <c r="L50" s="16" t="b">
        <v>0</v>
      </c>
      <c r="M50" s="16" t="b">
        <v>0</v>
      </c>
      <c r="N50" s="16" t="b">
        <v>0</v>
      </c>
      <c r="O50" s="16" t="b">
        <v>0</v>
      </c>
      <c r="Q50" s="16">
        <v>908678854</v>
      </c>
      <c r="R50" s="16" t="str">
        <v>0b00110110001010010101011011000110</v>
      </c>
      <c r="S50" s="16" t="str">
        <v>54.41.86.198</v>
      </c>
      <c r="T50" s="16" t="str">
        <v>54.41.86.198</v>
      </c>
      <c r="U50" s="16">
        <v>908678854</v>
      </c>
      <c r="V50" s="16" t="str">
        <v>0b00110110001010010101011011000110</v>
      </c>
      <c r="X50" s="16" t="str">
        <v>54.41.86.197</v>
      </c>
      <c r="Y50" s="16" t="str">
        <v>54.41.86.199</v>
      </c>
      <c r="Z50" s="16" t="str">
        <v>198.86.41.54.in-addr.arpa</v>
      </c>
      <c r="AA50" s="16" t="b">
        <v>0</v>
      </c>
      <c r="AB50" s="16" t="b">
        <v>0</v>
      </c>
      <c r="AC50" s="16" t="b">
        <v>0</v>
      </c>
      <c r="AD50" s="16" t="b">
        <v>1</v>
      </c>
      <c r="AE50" s="16" t="b">
        <v>0</v>
      </c>
      <c r="AF50" s="16" t="b">
        <v>0</v>
      </c>
      <c r="AG50" s="16" t="b">
        <v>0</v>
      </c>
      <c r="AH50" s="16" t="b">
        <v>0</v>
      </c>
    </row>
    <row r="51" spans="1:34" x14ac:dyDescent="0.2">
      <c r="A51" s="16">
        <v>50</v>
      </c>
      <c r="B51" s="16" t="s">
        <v>498</v>
      </c>
      <c r="C51" s="16">
        <v>3233085490</v>
      </c>
      <c r="D51" s="16" t="s">
        <v>499</v>
      </c>
      <c r="E51" s="16" t="s">
        <v>500</v>
      </c>
      <c r="F51" s="16" t="s">
        <v>501</v>
      </c>
      <c r="G51" s="16" t="s">
        <v>502</v>
      </c>
      <c r="H51" s="16" t="b">
        <v>0</v>
      </c>
      <c r="I51" s="16" t="b">
        <v>0</v>
      </c>
      <c r="J51" s="16" t="b">
        <v>0</v>
      </c>
      <c r="K51" s="16" t="b">
        <v>1</v>
      </c>
      <c r="L51" s="16" t="b">
        <v>0</v>
      </c>
      <c r="M51" s="16" t="b">
        <v>0</v>
      </c>
      <c r="N51" s="16" t="b">
        <v>0</v>
      </c>
      <c r="O51" s="16" t="b">
        <v>0</v>
      </c>
      <c r="Q51" s="16">
        <v>3233085490</v>
      </c>
      <c r="R51" s="16" t="str">
        <v>0b11000000101101001111100000110010</v>
      </c>
      <c r="S51" s="16" t="str">
        <v>192.180.248.50</v>
      </c>
      <c r="T51" s="16" t="str">
        <v>192.180.248.50</v>
      </c>
      <c r="U51" s="16">
        <v>3233085490</v>
      </c>
      <c r="V51" s="16" t="str">
        <v>0b11000000101101001111100000110010</v>
      </c>
      <c r="X51" s="16" t="str">
        <v>192.180.248.49</v>
      </c>
      <c r="Y51" s="16" t="str">
        <v>192.180.248.51</v>
      </c>
      <c r="Z51" s="16" t="str">
        <v>50.248.180.192.in-addr.arpa</v>
      </c>
      <c r="AA51" s="16" t="b">
        <v>0</v>
      </c>
      <c r="AB51" s="16" t="b">
        <v>0</v>
      </c>
      <c r="AC51" s="16" t="b">
        <v>0</v>
      </c>
      <c r="AD51" s="16" t="b">
        <v>1</v>
      </c>
      <c r="AE51" s="16" t="b">
        <v>0</v>
      </c>
      <c r="AF51" s="16" t="b">
        <v>0</v>
      </c>
      <c r="AG51" s="16" t="b">
        <v>0</v>
      </c>
      <c r="AH51" s="16" t="b">
        <v>0</v>
      </c>
    </row>
    <row r="52" spans="1:34" x14ac:dyDescent="0.2">
      <c r="A52" s="16">
        <v>51</v>
      </c>
      <c r="B52" s="16" t="s">
        <v>503</v>
      </c>
      <c r="C52" s="16">
        <v>236099337</v>
      </c>
      <c r="D52" s="16" t="s">
        <v>504</v>
      </c>
      <c r="E52" s="16" t="s">
        <v>505</v>
      </c>
      <c r="F52" s="16" t="s">
        <v>506</v>
      </c>
      <c r="G52" s="16" t="s">
        <v>507</v>
      </c>
      <c r="H52" s="16" t="b">
        <v>0</v>
      </c>
      <c r="I52" s="16" t="b">
        <v>0</v>
      </c>
      <c r="J52" s="16" t="b">
        <v>0</v>
      </c>
      <c r="K52" s="16" t="b">
        <v>1</v>
      </c>
      <c r="L52" s="16" t="b">
        <v>0</v>
      </c>
      <c r="M52" s="16" t="b">
        <v>0</v>
      </c>
      <c r="N52" s="16" t="b">
        <v>0</v>
      </c>
      <c r="O52" s="16" t="b">
        <v>0</v>
      </c>
      <c r="Q52" s="16">
        <v>236099337</v>
      </c>
      <c r="R52" s="16" t="str">
        <v>0b00001110000100101001011100001001</v>
      </c>
      <c r="S52" s="16" t="str">
        <v>14.18.151.9</v>
      </c>
      <c r="T52" s="16" t="str">
        <v>14.18.151.9</v>
      </c>
      <c r="U52" s="16">
        <v>236099337</v>
      </c>
      <c r="V52" s="16" t="str">
        <v>0b00001110000100101001011100001001</v>
      </c>
      <c r="X52" s="16" t="str">
        <v>14.18.151.8</v>
      </c>
      <c r="Y52" s="16" t="str">
        <v>14.18.151.10</v>
      </c>
      <c r="Z52" s="16" t="str">
        <v>9.151.18.14.in-addr.arpa</v>
      </c>
      <c r="AA52" s="16" t="b">
        <v>0</v>
      </c>
      <c r="AB52" s="16" t="b">
        <v>0</v>
      </c>
      <c r="AC52" s="16" t="b">
        <v>0</v>
      </c>
      <c r="AD52" s="16" t="b">
        <v>1</v>
      </c>
      <c r="AE52" s="16" t="b">
        <v>0</v>
      </c>
      <c r="AF52" s="16" t="b">
        <v>0</v>
      </c>
      <c r="AG52" s="16" t="b">
        <v>0</v>
      </c>
      <c r="AH52" s="16" t="b">
        <v>0</v>
      </c>
    </row>
    <row r="53" spans="1:34" x14ac:dyDescent="0.2">
      <c r="A53" s="16">
        <v>52</v>
      </c>
      <c r="B53" s="16" t="s">
        <v>508</v>
      </c>
      <c r="C53" s="16">
        <v>2742477560</v>
      </c>
      <c r="D53" s="16" t="s">
        <v>509</v>
      </c>
      <c r="E53" s="16" t="s">
        <v>510</v>
      </c>
      <c r="F53" s="16" t="s">
        <v>511</v>
      </c>
      <c r="G53" s="16" t="s">
        <v>512</v>
      </c>
      <c r="H53" s="16" t="b">
        <v>0</v>
      </c>
      <c r="I53" s="16" t="b">
        <v>0</v>
      </c>
      <c r="J53" s="16" t="b">
        <v>0</v>
      </c>
      <c r="K53" s="16" t="b">
        <v>1</v>
      </c>
      <c r="L53" s="16" t="b">
        <v>0</v>
      </c>
      <c r="M53" s="16" t="b">
        <v>0</v>
      </c>
      <c r="N53" s="16" t="b">
        <v>0</v>
      </c>
      <c r="O53" s="16" t="b">
        <v>0</v>
      </c>
      <c r="Q53" s="16">
        <v>2742477560</v>
      </c>
      <c r="R53" s="16" t="str">
        <v>0b10100011011101101110001011111000</v>
      </c>
      <c r="S53" s="16" t="str">
        <v>163.118.226.248</v>
      </c>
      <c r="T53" s="16" t="str">
        <v>163.118.226.248</v>
      </c>
      <c r="U53" s="16">
        <v>2742477560</v>
      </c>
      <c r="V53" s="16" t="str">
        <v>0b10100011011101101110001011111000</v>
      </c>
      <c r="X53" s="16" t="str">
        <v>163.118.226.247</v>
      </c>
      <c r="Y53" s="16" t="str">
        <v>163.118.226.249</v>
      </c>
      <c r="Z53" s="16" t="str">
        <v>248.226.118.163.in-addr.arpa</v>
      </c>
      <c r="AA53" s="16" t="b">
        <v>0</v>
      </c>
      <c r="AB53" s="16" t="b">
        <v>0</v>
      </c>
      <c r="AC53" s="16" t="b">
        <v>0</v>
      </c>
      <c r="AD53" s="16" t="b">
        <v>1</v>
      </c>
      <c r="AE53" s="16" t="b">
        <v>0</v>
      </c>
      <c r="AF53" s="16" t="b">
        <v>0</v>
      </c>
      <c r="AG53" s="16" t="b">
        <v>0</v>
      </c>
      <c r="AH53" s="16" t="b">
        <v>0</v>
      </c>
    </row>
    <row r="54" spans="1:34" x14ac:dyDescent="0.2">
      <c r="A54" s="16">
        <v>53</v>
      </c>
      <c r="B54" s="16" t="s">
        <v>513</v>
      </c>
      <c r="C54" s="16">
        <v>2622106649</v>
      </c>
      <c r="D54" s="16" t="s">
        <v>514</v>
      </c>
      <c r="E54" s="16" t="s">
        <v>515</v>
      </c>
      <c r="F54" s="16" t="s">
        <v>516</v>
      </c>
      <c r="G54" s="16" t="s">
        <v>517</v>
      </c>
      <c r="H54" s="16" t="b">
        <v>0</v>
      </c>
      <c r="I54" s="16" t="b">
        <v>0</v>
      </c>
      <c r="J54" s="16" t="b">
        <v>0</v>
      </c>
      <c r="K54" s="16" t="b">
        <v>1</v>
      </c>
      <c r="L54" s="16" t="b">
        <v>0</v>
      </c>
      <c r="M54" s="16" t="b">
        <v>0</v>
      </c>
      <c r="N54" s="16" t="b">
        <v>0</v>
      </c>
      <c r="O54" s="16" t="b">
        <v>0</v>
      </c>
      <c r="Q54" s="16">
        <v>2622106649</v>
      </c>
      <c r="R54" s="16" t="str">
        <v>0b10011100010010100010110000011001</v>
      </c>
      <c r="S54" s="16" t="str">
        <v>156.74.44.25</v>
      </c>
      <c r="T54" s="16" t="str">
        <v>156.74.44.25</v>
      </c>
      <c r="U54" s="16">
        <v>2622106649</v>
      </c>
      <c r="V54" s="16" t="str">
        <v>0b10011100010010100010110000011001</v>
      </c>
      <c r="X54" s="16" t="str">
        <v>156.74.44.24</v>
      </c>
      <c r="Y54" s="16" t="str">
        <v>156.74.44.26</v>
      </c>
      <c r="Z54" s="16" t="str">
        <v>25.44.74.156.in-addr.arpa</v>
      </c>
      <c r="AA54" s="16" t="b">
        <v>0</v>
      </c>
      <c r="AB54" s="16" t="b">
        <v>0</v>
      </c>
      <c r="AC54" s="16" t="b">
        <v>0</v>
      </c>
      <c r="AD54" s="16" t="b">
        <v>1</v>
      </c>
      <c r="AE54" s="16" t="b">
        <v>0</v>
      </c>
      <c r="AF54" s="16" t="b">
        <v>0</v>
      </c>
      <c r="AG54" s="16" t="b">
        <v>0</v>
      </c>
      <c r="AH54" s="16" t="b">
        <v>0</v>
      </c>
    </row>
    <row r="55" spans="1:34" x14ac:dyDescent="0.2">
      <c r="A55" s="16">
        <v>54</v>
      </c>
      <c r="B55" s="16" t="s">
        <v>518</v>
      </c>
      <c r="C55" s="16">
        <v>2734112525</v>
      </c>
      <c r="D55" s="16" t="s">
        <v>519</v>
      </c>
      <c r="E55" s="16" t="s">
        <v>520</v>
      </c>
      <c r="F55" s="16" t="s">
        <v>521</v>
      </c>
      <c r="G55" s="16" t="s">
        <v>522</v>
      </c>
      <c r="H55" s="16" t="b">
        <v>0</v>
      </c>
      <c r="I55" s="16" t="b">
        <v>0</v>
      </c>
      <c r="J55" s="16" t="b">
        <v>0</v>
      </c>
      <c r="K55" s="16" t="b">
        <v>1</v>
      </c>
      <c r="L55" s="16" t="b">
        <v>0</v>
      </c>
      <c r="M55" s="16" t="b">
        <v>0</v>
      </c>
      <c r="N55" s="16" t="b">
        <v>0</v>
      </c>
      <c r="O55" s="16" t="b">
        <v>0</v>
      </c>
      <c r="Q55" s="16">
        <v>2734112525</v>
      </c>
      <c r="R55" s="16" t="str">
        <v>0b10100010111101110011111100001101</v>
      </c>
      <c r="S55" s="16" t="str">
        <v>162.247.63.13</v>
      </c>
      <c r="T55" s="16" t="str">
        <v>162.247.63.13</v>
      </c>
      <c r="U55" s="16">
        <v>2734112525</v>
      </c>
      <c r="V55" s="16" t="str">
        <v>0b10100010111101110011111100001101</v>
      </c>
      <c r="X55" s="16" t="str">
        <v>162.247.63.12</v>
      </c>
      <c r="Y55" s="16" t="str">
        <v>162.247.63.14</v>
      </c>
      <c r="Z55" s="16" t="str">
        <v>13.63.247.162.in-addr.arpa</v>
      </c>
      <c r="AA55" s="16" t="b">
        <v>0</v>
      </c>
      <c r="AB55" s="16" t="b">
        <v>0</v>
      </c>
      <c r="AC55" s="16" t="b">
        <v>0</v>
      </c>
      <c r="AD55" s="16" t="b">
        <v>1</v>
      </c>
      <c r="AE55" s="16" t="b">
        <v>0</v>
      </c>
      <c r="AF55" s="16" t="b">
        <v>0</v>
      </c>
      <c r="AG55" s="16" t="b">
        <v>0</v>
      </c>
      <c r="AH55" s="16" t="b">
        <v>0</v>
      </c>
    </row>
    <row r="56" spans="1:34" x14ac:dyDescent="0.2">
      <c r="A56" s="16">
        <v>55</v>
      </c>
      <c r="B56" s="16" t="s">
        <v>523</v>
      </c>
      <c r="C56" s="16">
        <v>1673613570</v>
      </c>
      <c r="D56" s="16" t="s">
        <v>524</v>
      </c>
      <c r="E56" s="16" t="s">
        <v>525</v>
      </c>
      <c r="F56" s="16" t="s">
        <v>526</v>
      </c>
      <c r="G56" s="16" t="s">
        <v>527</v>
      </c>
      <c r="H56" s="16" t="b">
        <v>0</v>
      </c>
      <c r="I56" s="16" t="b">
        <v>0</v>
      </c>
      <c r="J56" s="16" t="b">
        <v>0</v>
      </c>
      <c r="K56" s="16" t="b">
        <v>1</v>
      </c>
      <c r="L56" s="16" t="b">
        <v>0</v>
      </c>
      <c r="M56" s="16" t="b">
        <v>0</v>
      </c>
      <c r="N56" s="16" t="b">
        <v>0</v>
      </c>
      <c r="O56" s="16" t="b">
        <v>0</v>
      </c>
      <c r="Q56" s="16">
        <v>1673613570</v>
      </c>
      <c r="R56" s="16" t="str">
        <v>0b01100011110000010101000100000010</v>
      </c>
      <c r="S56" s="16" t="str">
        <v>99.193.81.2</v>
      </c>
      <c r="T56" s="16" t="str">
        <v>99.193.81.2</v>
      </c>
      <c r="U56" s="16">
        <v>1673613570</v>
      </c>
      <c r="V56" s="16" t="str">
        <v>0b01100011110000010101000100000010</v>
      </c>
      <c r="X56" s="16" t="str">
        <v>99.193.81.1</v>
      </c>
      <c r="Y56" s="16" t="str">
        <v>99.193.81.3</v>
      </c>
      <c r="Z56" s="16" t="str">
        <v>2.81.193.99.in-addr.arpa</v>
      </c>
      <c r="AA56" s="16" t="b">
        <v>0</v>
      </c>
      <c r="AB56" s="16" t="b">
        <v>0</v>
      </c>
      <c r="AC56" s="16" t="b">
        <v>0</v>
      </c>
      <c r="AD56" s="16" t="b">
        <v>1</v>
      </c>
      <c r="AE56" s="16" t="b">
        <v>0</v>
      </c>
      <c r="AF56" s="16" t="b">
        <v>0</v>
      </c>
      <c r="AG56" s="16" t="b">
        <v>0</v>
      </c>
      <c r="AH56" s="16" t="b">
        <v>0</v>
      </c>
    </row>
    <row r="57" spans="1:34" x14ac:dyDescent="0.2">
      <c r="A57" s="16">
        <v>56</v>
      </c>
      <c r="B57" s="16" t="s">
        <v>528</v>
      </c>
      <c r="C57" s="16">
        <v>2486206645</v>
      </c>
      <c r="D57" s="16" t="s">
        <v>529</v>
      </c>
      <c r="E57" s="16" t="s">
        <v>530</v>
      </c>
      <c r="F57" s="16" t="s">
        <v>531</v>
      </c>
      <c r="G57" s="16" t="s">
        <v>532</v>
      </c>
      <c r="H57" s="16" t="b">
        <v>0</v>
      </c>
      <c r="I57" s="16" t="b">
        <v>0</v>
      </c>
      <c r="J57" s="16" t="b">
        <v>0</v>
      </c>
      <c r="K57" s="16" t="b">
        <v>1</v>
      </c>
      <c r="L57" s="16" t="b">
        <v>0</v>
      </c>
      <c r="M57" s="16" t="b">
        <v>0</v>
      </c>
      <c r="N57" s="16" t="b">
        <v>0</v>
      </c>
      <c r="O57" s="16" t="b">
        <v>0</v>
      </c>
      <c r="Q57" s="16">
        <v>2486206645</v>
      </c>
      <c r="R57" s="16" t="str">
        <v>0b10010100001100001000000010110101</v>
      </c>
      <c r="S57" s="16" t="str">
        <v>148.48.128.181</v>
      </c>
      <c r="T57" s="16" t="str">
        <v>148.48.128.181</v>
      </c>
      <c r="U57" s="16">
        <v>2486206645</v>
      </c>
      <c r="V57" s="16" t="str">
        <v>0b10010100001100001000000010110101</v>
      </c>
      <c r="X57" s="16" t="str">
        <v>148.48.128.180</v>
      </c>
      <c r="Y57" s="16" t="str">
        <v>148.48.128.182</v>
      </c>
      <c r="Z57" s="16" t="str">
        <v>181.128.48.148.in-addr.arpa</v>
      </c>
      <c r="AA57" s="16" t="b">
        <v>0</v>
      </c>
      <c r="AB57" s="16" t="b">
        <v>0</v>
      </c>
      <c r="AC57" s="16" t="b">
        <v>0</v>
      </c>
      <c r="AD57" s="16" t="b">
        <v>1</v>
      </c>
      <c r="AE57" s="16" t="b">
        <v>0</v>
      </c>
      <c r="AF57" s="16" t="b">
        <v>0</v>
      </c>
      <c r="AG57" s="16" t="b">
        <v>0</v>
      </c>
      <c r="AH57" s="16" t="b">
        <v>0</v>
      </c>
    </row>
    <row r="58" spans="1:34" x14ac:dyDescent="0.2">
      <c r="A58" s="16">
        <v>57</v>
      </c>
      <c r="B58" s="16" t="s">
        <v>533</v>
      </c>
      <c r="C58" s="16">
        <v>1994322984</v>
      </c>
      <c r="D58" s="16" t="s">
        <v>534</v>
      </c>
      <c r="E58" s="16" t="s">
        <v>535</v>
      </c>
      <c r="F58" s="16" t="s">
        <v>536</v>
      </c>
      <c r="G58" s="16" t="s">
        <v>537</v>
      </c>
      <c r="H58" s="16" t="b">
        <v>0</v>
      </c>
      <c r="I58" s="16" t="b">
        <v>0</v>
      </c>
      <c r="J58" s="16" t="b">
        <v>0</v>
      </c>
      <c r="K58" s="16" t="b">
        <v>1</v>
      </c>
      <c r="L58" s="16" t="b">
        <v>0</v>
      </c>
      <c r="M58" s="16" t="b">
        <v>0</v>
      </c>
      <c r="N58" s="16" t="b">
        <v>0</v>
      </c>
      <c r="O58" s="16" t="b">
        <v>0</v>
      </c>
      <c r="Q58" s="16">
        <v>1994322984</v>
      </c>
      <c r="R58" s="16" t="str">
        <v>0b01110110110111101111010000101000</v>
      </c>
      <c r="S58" s="16" t="str">
        <v>118.222.244.40</v>
      </c>
      <c r="T58" s="16" t="str">
        <v>118.222.244.40</v>
      </c>
      <c r="U58" s="16">
        <v>1994322984</v>
      </c>
      <c r="V58" s="16" t="str">
        <v>0b01110110110111101111010000101000</v>
      </c>
      <c r="X58" s="16" t="str">
        <v>118.222.244.39</v>
      </c>
      <c r="Y58" s="16" t="str">
        <v>118.222.244.41</v>
      </c>
      <c r="Z58" s="16" t="str">
        <v>40.244.222.118.in-addr.arpa</v>
      </c>
      <c r="AA58" s="16" t="b">
        <v>0</v>
      </c>
      <c r="AB58" s="16" t="b">
        <v>0</v>
      </c>
      <c r="AC58" s="16" t="b">
        <v>0</v>
      </c>
      <c r="AD58" s="16" t="b">
        <v>1</v>
      </c>
      <c r="AE58" s="16" t="b">
        <v>0</v>
      </c>
      <c r="AF58" s="16" t="b">
        <v>0</v>
      </c>
      <c r="AG58" s="16" t="b">
        <v>0</v>
      </c>
      <c r="AH58" s="16" t="b">
        <v>0</v>
      </c>
    </row>
    <row r="59" spans="1:34" x14ac:dyDescent="0.2">
      <c r="A59" s="16">
        <v>58</v>
      </c>
      <c r="B59" s="16" t="s">
        <v>538</v>
      </c>
      <c r="C59" s="16">
        <v>1273666595</v>
      </c>
      <c r="D59" s="16" t="s">
        <v>539</v>
      </c>
      <c r="E59" s="16" t="s">
        <v>540</v>
      </c>
      <c r="F59" s="16" t="s">
        <v>541</v>
      </c>
      <c r="G59" s="16" t="s">
        <v>542</v>
      </c>
      <c r="H59" s="16" t="b">
        <v>0</v>
      </c>
      <c r="I59" s="16" t="b">
        <v>0</v>
      </c>
      <c r="J59" s="16" t="b">
        <v>0</v>
      </c>
      <c r="K59" s="16" t="b">
        <v>1</v>
      </c>
      <c r="L59" s="16" t="b">
        <v>0</v>
      </c>
      <c r="M59" s="16" t="b">
        <v>0</v>
      </c>
      <c r="N59" s="16" t="b">
        <v>0</v>
      </c>
      <c r="O59" s="16" t="b">
        <v>0</v>
      </c>
      <c r="Q59" s="16">
        <v>1273666595</v>
      </c>
      <c r="R59" s="16" t="str">
        <v>0b01001011111010101001110000100011</v>
      </c>
      <c r="S59" s="16" t="str">
        <v>75.234.156.35</v>
      </c>
      <c r="T59" s="16" t="str">
        <v>75.234.156.35</v>
      </c>
      <c r="U59" s="16">
        <v>1273666595</v>
      </c>
      <c r="V59" s="16" t="str">
        <v>0b01001011111010101001110000100011</v>
      </c>
      <c r="X59" s="16" t="str">
        <v>75.234.156.34</v>
      </c>
      <c r="Y59" s="16" t="str">
        <v>75.234.156.36</v>
      </c>
      <c r="Z59" s="16" t="str">
        <v>35.156.234.75.in-addr.arpa</v>
      </c>
      <c r="AA59" s="16" t="b">
        <v>0</v>
      </c>
      <c r="AB59" s="16" t="b">
        <v>0</v>
      </c>
      <c r="AC59" s="16" t="b">
        <v>0</v>
      </c>
      <c r="AD59" s="16" t="b">
        <v>1</v>
      </c>
      <c r="AE59" s="16" t="b">
        <v>0</v>
      </c>
      <c r="AF59" s="16" t="b">
        <v>0</v>
      </c>
      <c r="AG59" s="16" t="b">
        <v>0</v>
      </c>
      <c r="AH59" s="16" t="b">
        <v>0</v>
      </c>
    </row>
    <row r="60" spans="1:34" x14ac:dyDescent="0.2">
      <c r="A60" s="16">
        <v>59</v>
      </c>
      <c r="B60" s="16" t="s">
        <v>543</v>
      </c>
      <c r="C60" s="16">
        <v>546780033</v>
      </c>
      <c r="D60" s="16" t="s">
        <v>544</v>
      </c>
      <c r="E60" s="16" t="s">
        <v>545</v>
      </c>
      <c r="F60" s="16" t="s">
        <v>546</v>
      </c>
      <c r="G60" s="16" t="s">
        <v>547</v>
      </c>
      <c r="H60" s="16" t="b">
        <v>0</v>
      </c>
      <c r="I60" s="16" t="b">
        <v>0</v>
      </c>
      <c r="J60" s="16" t="b">
        <v>0</v>
      </c>
      <c r="K60" s="16" t="b">
        <v>1</v>
      </c>
      <c r="L60" s="16" t="b">
        <v>0</v>
      </c>
      <c r="M60" s="16" t="b">
        <v>0</v>
      </c>
      <c r="N60" s="16" t="b">
        <v>0</v>
      </c>
      <c r="O60" s="16" t="b">
        <v>0</v>
      </c>
      <c r="Q60" s="16">
        <v>546780033</v>
      </c>
      <c r="R60" s="16" t="str">
        <v>0b00100000100101110011001110000001</v>
      </c>
      <c r="S60" s="16" t="str">
        <v>32.151.51.129</v>
      </c>
      <c r="T60" s="16" t="str">
        <v>32.151.51.129</v>
      </c>
      <c r="U60" s="16">
        <v>546780033</v>
      </c>
      <c r="V60" s="16" t="str">
        <v>0b00100000100101110011001110000001</v>
      </c>
      <c r="X60" s="16" t="str">
        <v>32.151.51.128</v>
      </c>
      <c r="Y60" s="16" t="str">
        <v>32.151.51.130</v>
      </c>
      <c r="Z60" s="16" t="str">
        <v>129.51.151.32.in-addr.arpa</v>
      </c>
      <c r="AA60" s="16" t="b">
        <v>0</v>
      </c>
      <c r="AB60" s="16" t="b">
        <v>0</v>
      </c>
      <c r="AC60" s="16" t="b">
        <v>0</v>
      </c>
      <c r="AD60" s="16" t="b">
        <v>1</v>
      </c>
      <c r="AE60" s="16" t="b">
        <v>0</v>
      </c>
      <c r="AF60" s="16" t="b">
        <v>0</v>
      </c>
      <c r="AG60" s="16" t="b">
        <v>0</v>
      </c>
      <c r="AH60" s="16" t="b">
        <v>0</v>
      </c>
    </row>
    <row r="61" spans="1:34" x14ac:dyDescent="0.2">
      <c r="A61" s="16">
        <v>60</v>
      </c>
      <c r="B61" s="16" t="s">
        <v>548</v>
      </c>
      <c r="C61" s="16">
        <v>766612212</v>
      </c>
      <c r="D61" s="16" t="s">
        <v>549</v>
      </c>
      <c r="E61" s="16" t="s">
        <v>550</v>
      </c>
      <c r="F61" s="16" t="s">
        <v>551</v>
      </c>
      <c r="G61" s="16" t="s">
        <v>552</v>
      </c>
      <c r="H61" s="16" t="b">
        <v>0</v>
      </c>
      <c r="I61" s="16" t="b">
        <v>0</v>
      </c>
      <c r="J61" s="16" t="b">
        <v>0</v>
      </c>
      <c r="K61" s="16" t="b">
        <v>1</v>
      </c>
      <c r="L61" s="16" t="b">
        <v>0</v>
      </c>
      <c r="M61" s="16" t="b">
        <v>0</v>
      </c>
      <c r="N61" s="16" t="b">
        <v>0</v>
      </c>
      <c r="O61" s="16" t="b">
        <v>0</v>
      </c>
      <c r="Q61" s="16">
        <v>766612212</v>
      </c>
      <c r="R61" s="16" t="str">
        <v>0b00101101101100011001001011110100</v>
      </c>
      <c r="S61" s="16" t="str">
        <v>45.177.146.244</v>
      </c>
      <c r="T61" s="16" t="str">
        <v>45.177.146.244</v>
      </c>
      <c r="U61" s="16">
        <v>766612212</v>
      </c>
      <c r="V61" s="16" t="str">
        <v>0b00101101101100011001001011110100</v>
      </c>
      <c r="X61" s="16" t="str">
        <v>45.177.146.243</v>
      </c>
      <c r="Y61" s="16" t="str">
        <v>45.177.146.245</v>
      </c>
      <c r="Z61" s="16" t="str">
        <v>244.146.177.45.in-addr.arpa</v>
      </c>
      <c r="AA61" s="16" t="b">
        <v>0</v>
      </c>
      <c r="AB61" s="16" t="b">
        <v>0</v>
      </c>
      <c r="AC61" s="16" t="b">
        <v>0</v>
      </c>
      <c r="AD61" s="16" t="b">
        <v>1</v>
      </c>
      <c r="AE61" s="16" t="b">
        <v>0</v>
      </c>
      <c r="AF61" s="16" t="b">
        <v>0</v>
      </c>
      <c r="AG61" s="16" t="b">
        <v>0</v>
      </c>
      <c r="AH61" s="16" t="b">
        <v>0</v>
      </c>
    </row>
    <row r="62" spans="1:34" x14ac:dyDescent="0.2">
      <c r="A62" s="16">
        <v>61</v>
      </c>
      <c r="B62" s="16" t="s">
        <v>553</v>
      </c>
      <c r="C62" s="16">
        <v>1931923583</v>
      </c>
      <c r="D62" s="16" t="s">
        <v>554</v>
      </c>
      <c r="E62" s="16" t="s">
        <v>555</v>
      </c>
      <c r="F62" s="16" t="s">
        <v>556</v>
      </c>
      <c r="G62" s="16" t="s">
        <v>557</v>
      </c>
      <c r="H62" s="16" t="b">
        <v>0</v>
      </c>
      <c r="I62" s="16" t="b">
        <v>0</v>
      </c>
      <c r="J62" s="16" t="b">
        <v>0</v>
      </c>
      <c r="K62" s="16" t="b">
        <v>1</v>
      </c>
      <c r="L62" s="16" t="b">
        <v>0</v>
      </c>
      <c r="M62" s="16" t="b">
        <v>0</v>
      </c>
      <c r="N62" s="16" t="b">
        <v>0</v>
      </c>
      <c r="O62" s="16" t="b">
        <v>0</v>
      </c>
      <c r="Q62" s="16">
        <v>1931923583</v>
      </c>
      <c r="R62" s="16" t="str">
        <v>0b01110011001001101101000001111111</v>
      </c>
      <c r="S62" s="16" t="str">
        <v>115.38.208.127</v>
      </c>
      <c r="T62" s="16" t="str">
        <v>115.38.208.127</v>
      </c>
      <c r="U62" s="16">
        <v>1931923583</v>
      </c>
      <c r="V62" s="16" t="str">
        <v>0b01110011001001101101000001111111</v>
      </c>
      <c r="X62" s="16" t="str">
        <v>115.38.208.126</v>
      </c>
      <c r="Y62" s="16" t="str">
        <v>115.38.208.128</v>
      </c>
      <c r="Z62" s="16" t="str">
        <v>127.208.38.115.in-addr.arpa</v>
      </c>
      <c r="AA62" s="16" t="b">
        <v>0</v>
      </c>
      <c r="AB62" s="16" t="b">
        <v>0</v>
      </c>
      <c r="AC62" s="16" t="b">
        <v>0</v>
      </c>
      <c r="AD62" s="16" t="b">
        <v>1</v>
      </c>
      <c r="AE62" s="16" t="b">
        <v>0</v>
      </c>
      <c r="AF62" s="16" t="b">
        <v>0</v>
      </c>
      <c r="AG62" s="16" t="b">
        <v>0</v>
      </c>
      <c r="AH62" s="16" t="b">
        <v>0</v>
      </c>
    </row>
    <row r="63" spans="1:34" x14ac:dyDescent="0.2">
      <c r="A63" s="16">
        <v>62</v>
      </c>
      <c r="B63" s="16" t="s">
        <v>558</v>
      </c>
      <c r="C63" s="16">
        <v>1160398302</v>
      </c>
      <c r="D63" s="16" t="s">
        <v>559</v>
      </c>
      <c r="E63" s="16" t="s">
        <v>560</v>
      </c>
      <c r="F63" s="16" t="s">
        <v>561</v>
      </c>
      <c r="G63" s="16" t="s">
        <v>562</v>
      </c>
      <c r="H63" s="16" t="b">
        <v>0</v>
      </c>
      <c r="I63" s="16" t="b">
        <v>0</v>
      </c>
      <c r="J63" s="16" t="b">
        <v>0</v>
      </c>
      <c r="K63" s="16" t="b">
        <v>1</v>
      </c>
      <c r="L63" s="16" t="b">
        <v>0</v>
      </c>
      <c r="M63" s="16" t="b">
        <v>0</v>
      </c>
      <c r="N63" s="16" t="b">
        <v>0</v>
      </c>
      <c r="O63" s="16" t="b">
        <v>0</v>
      </c>
      <c r="Q63" s="16">
        <v>1160398302</v>
      </c>
      <c r="R63" s="16" t="str">
        <v>0b01000101001010100100010111011110</v>
      </c>
      <c r="S63" s="16" t="str">
        <v>69.42.69.222</v>
      </c>
      <c r="T63" s="16" t="str">
        <v>69.42.69.222</v>
      </c>
      <c r="U63" s="16">
        <v>1160398302</v>
      </c>
      <c r="V63" s="16" t="str">
        <v>0b01000101001010100100010111011110</v>
      </c>
      <c r="X63" s="16" t="str">
        <v>69.42.69.221</v>
      </c>
      <c r="Y63" s="16" t="str">
        <v>69.42.69.223</v>
      </c>
      <c r="Z63" s="16" t="str">
        <v>222.69.42.69.in-addr.arpa</v>
      </c>
      <c r="AA63" s="16" t="b">
        <v>0</v>
      </c>
      <c r="AB63" s="16" t="b">
        <v>0</v>
      </c>
      <c r="AC63" s="16" t="b">
        <v>0</v>
      </c>
      <c r="AD63" s="16" t="b">
        <v>1</v>
      </c>
      <c r="AE63" s="16" t="b">
        <v>0</v>
      </c>
      <c r="AF63" s="16" t="b">
        <v>0</v>
      </c>
      <c r="AG63" s="16" t="b">
        <v>0</v>
      </c>
      <c r="AH63" s="16" t="b">
        <v>0</v>
      </c>
    </row>
    <row r="64" spans="1:34" x14ac:dyDescent="0.2">
      <c r="A64" s="16">
        <v>63</v>
      </c>
      <c r="B64" s="16" t="s">
        <v>563</v>
      </c>
      <c r="C64" s="16">
        <v>3797713611</v>
      </c>
      <c r="D64" s="16" t="s">
        <v>564</v>
      </c>
      <c r="E64" s="16" t="s">
        <v>565</v>
      </c>
      <c r="F64" s="16" t="s">
        <v>566</v>
      </c>
      <c r="G64" s="16" t="s">
        <v>567</v>
      </c>
      <c r="H64" s="16" t="b">
        <v>1</v>
      </c>
      <c r="I64" s="16" t="b">
        <v>0</v>
      </c>
      <c r="J64" s="16" t="b">
        <v>0</v>
      </c>
      <c r="K64" s="16" t="b">
        <v>1</v>
      </c>
      <c r="L64" s="16" t="b">
        <v>0</v>
      </c>
      <c r="M64" s="16" t="b">
        <v>0</v>
      </c>
      <c r="N64" s="16" t="b">
        <v>0</v>
      </c>
      <c r="O64" s="16" t="b">
        <v>0</v>
      </c>
      <c r="Q64" s="16">
        <v>3797713611</v>
      </c>
      <c r="R64" s="16" t="str">
        <v>0b11100010010111001000001011001011</v>
      </c>
      <c r="S64" s="16" t="str">
        <v>226.92.130.203</v>
      </c>
      <c r="T64" s="16" t="str">
        <v>226.92.130.203</v>
      </c>
      <c r="U64" s="16">
        <v>3797713611</v>
      </c>
      <c r="V64" s="16" t="str">
        <v>0b11100010010111001000001011001011</v>
      </c>
      <c r="X64" s="16" t="str">
        <v>226.92.130.202</v>
      </c>
      <c r="Y64" s="16" t="str">
        <v>226.92.130.204</v>
      </c>
      <c r="Z64" s="16" t="str">
        <v>203.130.92.226.in-addr.arpa</v>
      </c>
      <c r="AA64" s="16" t="b">
        <v>1</v>
      </c>
      <c r="AB64" s="16" t="b">
        <v>0</v>
      </c>
      <c r="AC64" s="16" t="b">
        <v>0</v>
      </c>
      <c r="AD64" s="16" t="b">
        <v>1</v>
      </c>
      <c r="AE64" s="16" t="b">
        <v>0</v>
      </c>
      <c r="AF64" s="16" t="b">
        <v>0</v>
      </c>
      <c r="AG64" s="16" t="b">
        <v>0</v>
      </c>
      <c r="AH64" s="16" t="b">
        <v>0</v>
      </c>
    </row>
    <row r="65" spans="1:34" x14ac:dyDescent="0.2">
      <c r="A65" s="16">
        <v>64</v>
      </c>
      <c r="B65" s="16" t="s">
        <v>568</v>
      </c>
      <c r="C65" s="16">
        <v>927894419</v>
      </c>
      <c r="D65" s="16" t="s">
        <v>569</v>
      </c>
      <c r="E65" s="16" t="s">
        <v>570</v>
      </c>
      <c r="F65" s="16" t="s">
        <v>571</v>
      </c>
      <c r="G65" s="16" t="s">
        <v>572</v>
      </c>
      <c r="H65" s="16" t="b">
        <v>0</v>
      </c>
      <c r="I65" s="16" t="b">
        <v>0</v>
      </c>
      <c r="J65" s="16" t="b">
        <v>0</v>
      </c>
      <c r="K65" s="16" t="b">
        <v>1</v>
      </c>
      <c r="L65" s="16" t="b">
        <v>0</v>
      </c>
      <c r="M65" s="16" t="b">
        <v>0</v>
      </c>
      <c r="N65" s="16" t="b">
        <v>0</v>
      </c>
      <c r="O65" s="16" t="b">
        <v>0</v>
      </c>
      <c r="Q65" s="16">
        <v>927894419</v>
      </c>
      <c r="R65" s="16" t="str">
        <v>0b00110111010011101000101110010011</v>
      </c>
      <c r="S65" s="16" t="str">
        <v>55.78.139.147</v>
      </c>
      <c r="T65" s="16" t="str">
        <v>55.78.139.147</v>
      </c>
      <c r="U65" s="16">
        <v>927894419</v>
      </c>
      <c r="V65" s="16" t="str">
        <v>0b00110111010011101000101110010011</v>
      </c>
      <c r="X65" s="16" t="str">
        <v>55.78.139.146</v>
      </c>
      <c r="Y65" s="16" t="str">
        <v>55.78.139.148</v>
      </c>
      <c r="Z65" s="16" t="str">
        <v>147.139.78.55.in-addr.arpa</v>
      </c>
      <c r="AA65" s="16" t="b">
        <v>0</v>
      </c>
      <c r="AB65" s="16" t="b">
        <v>0</v>
      </c>
      <c r="AC65" s="16" t="b">
        <v>0</v>
      </c>
      <c r="AD65" s="16" t="b">
        <v>1</v>
      </c>
      <c r="AE65" s="16" t="b">
        <v>0</v>
      </c>
      <c r="AF65" s="16" t="b">
        <v>0</v>
      </c>
      <c r="AG65" s="16" t="b">
        <v>0</v>
      </c>
      <c r="AH65" s="16" t="b">
        <v>0</v>
      </c>
    </row>
    <row r="66" spans="1:34" x14ac:dyDescent="0.2">
      <c r="A66" s="16">
        <v>65</v>
      </c>
      <c r="B66" s="16" t="s">
        <v>573</v>
      </c>
      <c r="C66" s="16">
        <v>2953172426</v>
      </c>
      <c r="D66" s="16" t="s">
        <v>574</v>
      </c>
      <c r="E66" s="16" t="s">
        <v>575</v>
      </c>
      <c r="F66" s="16" t="s">
        <v>576</v>
      </c>
      <c r="G66" s="16" t="s">
        <v>577</v>
      </c>
      <c r="H66" s="16" t="b">
        <v>0</v>
      </c>
      <c r="I66" s="16" t="b">
        <v>0</v>
      </c>
      <c r="J66" s="16" t="b">
        <v>0</v>
      </c>
      <c r="K66" s="16" t="b">
        <v>1</v>
      </c>
      <c r="L66" s="16" t="b">
        <v>0</v>
      </c>
      <c r="M66" s="16" t="b">
        <v>0</v>
      </c>
      <c r="N66" s="16" t="b">
        <v>0</v>
      </c>
      <c r="O66" s="16" t="b">
        <v>0</v>
      </c>
      <c r="Q66" s="16">
        <v>2953172426</v>
      </c>
      <c r="R66" s="16" t="str">
        <v>0b10110000000001011101010111001010</v>
      </c>
      <c r="S66" s="16" t="str">
        <v>176.5.213.202</v>
      </c>
      <c r="T66" s="16" t="str">
        <v>176.5.213.202</v>
      </c>
      <c r="U66" s="16">
        <v>2953172426</v>
      </c>
      <c r="V66" s="16" t="str">
        <v>0b10110000000001011101010111001010</v>
      </c>
      <c r="X66" s="16" t="str">
        <v>176.5.213.201</v>
      </c>
      <c r="Y66" s="16" t="str">
        <v>176.5.213.203</v>
      </c>
      <c r="Z66" s="16" t="str">
        <v>202.213.5.176.in-addr.arpa</v>
      </c>
      <c r="AA66" s="16" t="b">
        <v>0</v>
      </c>
      <c r="AB66" s="16" t="b">
        <v>0</v>
      </c>
      <c r="AC66" s="16" t="b">
        <v>0</v>
      </c>
      <c r="AD66" s="16" t="b">
        <v>1</v>
      </c>
      <c r="AE66" s="16" t="b">
        <v>0</v>
      </c>
      <c r="AF66" s="16" t="b">
        <v>0</v>
      </c>
      <c r="AG66" s="16" t="b">
        <v>0</v>
      </c>
      <c r="AH66" s="16" t="b">
        <v>0</v>
      </c>
    </row>
    <row r="67" spans="1:34" x14ac:dyDescent="0.2">
      <c r="A67" s="16">
        <v>66</v>
      </c>
      <c r="B67" s="16" t="s">
        <v>578</v>
      </c>
      <c r="C67" s="16">
        <v>2254200870</v>
      </c>
      <c r="D67" s="16" t="s">
        <v>579</v>
      </c>
      <c r="E67" s="16" t="s">
        <v>580</v>
      </c>
      <c r="F67" s="16" t="s">
        <v>581</v>
      </c>
      <c r="G67" s="16" t="s">
        <v>582</v>
      </c>
      <c r="H67" s="16" t="b">
        <v>0</v>
      </c>
      <c r="I67" s="16" t="b">
        <v>0</v>
      </c>
      <c r="J67" s="16" t="b">
        <v>0</v>
      </c>
      <c r="K67" s="16" t="b">
        <v>1</v>
      </c>
      <c r="L67" s="16" t="b">
        <v>0</v>
      </c>
      <c r="M67" s="16" t="b">
        <v>0</v>
      </c>
      <c r="N67" s="16" t="b">
        <v>0</v>
      </c>
      <c r="O67" s="16" t="b">
        <v>0</v>
      </c>
      <c r="Q67" s="16">
        <v>2254200870</v>
      </c>
      <c r="R67" s="16" t="str">
        <v>0b10000110010111000110000000100110</v>
      </c>
      <c r="S67" s="16" t="str">
        <v>134.92.96.38</v>
      </c>
      <c r="T67" s="16" t="str">
        <v>134.92.96.38</v>
      </c>
      <c r="U67" s="16">
        <v>2254200870</v>
      </c>
      <c r="V67" s="16" t="str">
        <v>0b10000110010111000110000000100110</v>
      </c>
      <c r="X67" s="16" t="str">
        <v>134.92.96.37</v>
      </c>
      <c r="Y67" s="16" t="str">
        <v>134.92.96.39</v>
      </c>
      <c r="Z67" s="16" t="str">
        <v>38.96.92.134.in-addr.arpa</v>
      </c>
      <c r="AA67" s="16" t="b">
        <v>0</v>
      </c>
      <c r="AB67" s="16" t="b">
        <v>0</v>
      </c>
      <c r="AC67" s="16" t="b">
        <v>0</v>
      </c>
      <c r="AD67" s="16" t="b">
        <v>1</v>
      </c>
      <c r="AE67" s="16" t="b">
        <v>0</v>
      </c>
      <c r="AF67" s="16" t="b">
        <v>0</v>
      </c>
      <c r="AG67" s="16" t="b">
        <v>0</v>
      </c>
      <c r="AH67" s="16" t="b">
        <v>0</v>
      </c>
    </row>
    <row r="68" spans="1:34" x14ac:dyDescent="0.2">
      <c r="A68" s="16">
        <v>67</v>
      </c>
      <c r="B68" s="16" t="s">
        <v>583</v>
      </c>
      <c r="C68" s="16">
        <v>877116478</v>
      </c>
      <c r="D68" s="16" t="s">
        <v>584</v>
      </c>
      <c r="E68" s="16" t="s">
        <v>585</v>
      </c>
      <c r="F68" s="16" t="s">
        <v>586</v>
      </c>
      <c r="G68" s="16" t="s">
        <v>587</v>
      </c>
      <c r="H68" s="16" t="b">
        <v>0</v>
      </c>
      <c r="I68" s="16" t="b">
        <v>0</v>
      </c>
      <c r="J68" s="16" t="b">
        <v>0</v>
      </c>
      <c r="K68" s="16" t="b">
        <v>1</v>
      </c>
      <c r="L68" s="16" t="b">
        <v>0</v>
      </c>
      <c r="M68" s="16" t="b">
        <v>0</v>
      </c>
      <c r="N68" s="16" t="b">
        <v>0</v>
      </c>
      <c r="O68" s="16" t="b">
        <v>0</v>
      </c>
      <c r="Q68" s="16">
        <v>877116478</v>
      </c>
      <c r="R68" s="16" t="str">
        <v>0b00110100010001111011110000111110</v>
      </c>
      <c r="S68" s="16" t="str">
        <v>52.71.188.62</v>
      </c>
      <c r="T68" s="16" t="str">
        <v>52.71.188.62</v>
      </c>
      <c r="U68" s="16">
        <v>877116478</v>
      </c>
      <c r="V68" s="16" t="str">
        <v>0b00110100010001111011110000111110</v>
      </c>
      <c r="X68" s="16" t="str">
        <v>52.71.188.61</v>
      </c>
      <c r="Y68" s="16" t="str">
        <v>52.71.188.63</v>
      </c>
      <c r="Z68" s="16" t="str">
        <v>62.188.71.52.in-addr.arpa</v>
      </c>
      <c r="AA68" s="16" t="b">
        <v>0</v>
      </c>
      <c r="AB68" s="16" t="b">
        <v>0</v>
      </c>
      <c r="AC68" s="16" t="b">
        <v>0</v>
      </c>
      <c r="AD68" s="16" t="b">
        <v>1</v>
      </c>
      <c r="AE68" s="16" t="b">
        <v>0</v>
      </c>
      <c r="AF68" s="16" t="b">
        <v>0</v>
      </c>
      <c r="AG68" s="16" t="b">
        <v>0</v>
      </c>
      <c r="AH68" s="16" t="b">
        <v>0</v>
      </c>
    </row>
    <row r="69" spans="1:34" x14ac:dyDescent="0.2">
      <c r="A69" s="16">
        <v>68</v>
      </c>
      <c r="B69" s="16" t="s">
        <v>588</v>
      </c>
      <c r="C69" s="16">
        <v>257465732</v>
      </c>
      <c r="D69" s="16" t="s">
        <v>589</v>
      </c>
      <c r="E69" s="16" t="s">
        <v>590</v>
      </c>
      <c r="F69" s="16" t="s">
        <v>591</v>
      </c>
      <c r="G69" s="16" t="s">
        <v>592</v>
      </c>
      <c r="H69" s="16" t="b">
        <v>0</v>
      </c>
      <c r="I69" s="16" t="b">
        <v>0</v>
      </c>
      <c r="J69" s="16" t="b">
        <v>0</v>
      </c>
      <c r="K69" s="16" t="b">
        <v>1</v>
      </c>
      <c r="L69" s="16" t="b">
        <v>0</v>
      </c>
      <c r="M69" s="16" t="b">
        <v>0</v>
      </c>
      <c r="N69" s="16" t="b">
        <v>0</v>
      </c>
      <c r="O69" s="16" t="b">
        <v>0</v>
      </c>
      <c r="Q69" s="16">
        <v>257465732</v>
      </c>
      <c r="R69" s="16" t="str">
        <v>0b00001111010110001001110110000100</v>
      </c>
      <c r="S69" s="16" t="str">
        <v>15.88.157.132</v>
      </c>
      <c r="T69" s="16" t="str">
        <v>15.88.157.132</v>
      </c>
      <c r="U69" s="16">
        <v>257465732</v>
      </c>
      <c r="V69" s="16" t="str">
        <v>0b00001111010110001001110110000100</v>
      </c>
      <c r="X69" s="16" t="str">
        <v>15.88.157.131</v>
      </c>
      <c r="Y69" s="16" t="str">
        <v>15.88.157.133</v>
      </c>
      <c r="Z69" s="16" t="str">
        <v>132.157.88.15.in-addr.arpa</v>
      </c>
      <c r="AA69" s="16" t="b">
        <v>0</v>
      </c>
      <c r="AB69" s="16" t="b">
        <v>0</v>
      </c>
      <c r="AC69" s="16" t="b">
        <v>0</v>
      </c>
      <c r="AD69" s="16" t="b">
        <v>1</v>
      </c>
      <c r="AE69" s="16" t="b">
        <v>0</v>
      </c>
      <c r="AF69" s="16" t="b">
        <v>0</v>
      </c>
      <c r="AG69" s="16" t="b">
        <v>0</v>
      </c>
      <c r="AH69" s="16" t="b">
        <v>0</v>
      </c>
    </row>
    <row r="70" spans="1:34" x14ac:dyDescent="0.2">
      <c r="A70" s="16">
        <v>69</v>
      </c>
      <c r="B70" s="16" t="s">
        <v>593</v>
      </c>
      <c r="C70" s="16">
        <v>3928641377</v>
      </c>
      <c r="D70" s="16" t="s">
        <v>594</v>
      </c>
      <c r="E70" s="16" t="s">
        <v>595</v>
      </c>
      <c r="F70" s="16" t="s">
        <v>596</v>
      </c>
      <c r="G70" s="16" t="s">
        <v>597</v>
      </c>
      <c r="H70" s="16" t="b">
        <v>1</v>
      </c>
      <c r="I70" s="16" t="b">
        <v>0</v>
      </c>
      <c r="J70" s="16" t="b">
        <v>0</v>
      </c>
      <c r="K70" s="16" t="b">
        <v>1</v>
      </c>
      <c r="L70" s="16" t="b">
        <v>0</v>
      </c>
      <c r="M70" s="16" t="b">
        <v>0</v>
      </c>
      <c r="N70" s="16" t="b">
        <v>0</v>
      </c>
      <c r="O70" s="16" t="b">
        <v>0</v>
      </c>
      <c r="Q70" s="16">
        <v>3928641377</v>
      </c>
      <c r="R70" s="16" t="str">
        <v>0b11101010001010100100111101100001</v>
      </c>
      <c r="S70" s="16" t="str">
        <v>234.42.79.97</v>
      </c>
      <c r="T70" s="16" t="str">
        <v>234.42.79.97</v>
      </c>
      <c r="U70" s="16">
        <v>3928641377</v>
      </c>
      <c r="V70" s="16" t="str">
        <v>0b11101010001010100100111101100001</v>
      </c>
      <c r="X70" s="16" t="str">
        <v>234.42.79.96</v>
      </c>
      <c r="Y70" s="16" t="str">
        <v>234.42.79.98</v>
      </c>
      <c r="Z70" s="16" t="str">
        <v>97.79.42.234.in-addr.arpa</v>
      </c>
      <c r="AA70" s="16" t="b">
        <v>1</v>
      </c>
      <c r="AB70" s="16" t="b">
        <v>0</v>
      </c>
      <c r="AC70" s="16" t="b">
        <v>0</v>
      </c>
      <c r="AD70" s="16" t="b">
        <v>1</v>
      </c>
      <c r="AE70" s="16" t="b">
        <v>0</v>
      </c>
      <c r="AF70" s="16" t="b">
        <v>0</v>
      </c>
      <c r="AG70" s="16" t="b">
        <v>0</v>
      </c>
      <c r="AH70" s="16" t="b">
        <v>0</v>
      </c>
    </row>
    <row r="71" spans="1:34" x14ac:dyDescent="0.2">
      <c r="A71" s="16">
        <v>70</v>
      </c>
      <c r="B71" s="16" t="s">
        <v>598</v>
      </c>
      <c r="C71" s="16">
        <v>3587439720</v>
      </c>
      <c r="D71" s="16" t="s">
        <v>599</v>
      </c>
      <c r="E71" s="16" t="s">
        <v>600</v>
      </c>
      <c r="F71" s="16" t="s">
        <v>601</v>
      </c>
      <c r="G71" s="16" t="s">
        <v>602</v>
      </c>
      <c r="H71" s="16" t="b">
        <v>0</v>
      </c>
      <c r="I71" s="16" t="b">
        <v>0</v>
      </c>
      <c r="J71" s="16" t="b">
        <v>0</v>
      </c>
      <c r="K71" s="16" t="b">
        <v>1</v>
      </c>
      <c r="L71" s="16" t="b">
        <v>0</v>
      </c>
      <c r="M71" s="16" t="b">
        <v>0</v>
      </c>
      <c r="N71" s="16" t="b">
        <v>0</v>
      </c>
      <c r="O71" s="16" t="b">
        <v>0</v>
      </c>
      <c r="Q71" s="16">
        <v>3587439720</v>
      </c>
      <c r="R71" s="16" t="str">
        <v>0b11010101110100111111110001101000</v>
      </c>
      <c r="S71" s="16" t="str">
        <v>213.211.252.104</v>
      </c>
      <c r="T71" s="16" t="str">
        <v>213.211.252.104</v>
      </c>
      <c r="U71" s="16">
        <v>3587439720</v>
      </c>
      <c r="V71" s="16" t="str">
        <v>0b11010101110100111111110001101000</v>
      </c>
      <c r="X71" s="16" t="str">
        <v>213.211.252.103</v>
      </c>
      <c r="Y71" s="16" t="str">
        <v>213.211.252.105</v>
      </c>
      <c r="Z71" s="16" t="str">
        <v>104.252.211.213.in-addr.arpa</v>
      </c>
      <c r="AA71" s="16" t="b">
        <v>0</v>
      </c>
      <c r="AB71" s="16" t="b">
        <v>0</v>
      </c>
      <c r="AC71" s="16" t="b">
        <v>0</v>
      </c>
      <c r="AD71" s="16" t="b">
        <v>1</v>
      </c>
      <c r="AE71" s="16" t="b">
        <v>0</v>
      </c>
      <c r="AF71" s="16" t="b">
        <v>0</v>
      </c>
      <c r="AG71" s="16" t="b">
        <v>0</v>
      </c>
      <c r="AH71" s="16" t="b">
        <v>0</v>
      </c>
    </row>
    <row r="72" spans="1:34" x14ac:dyDescent="0.2">
      <c r="A72" s="16">
        <v>71</v>
      </c>
      <c r="B72" s="16" t="s">
        <v>603</v>
      </c>
      <c r="C72" s="16">
        <v>1045141485</v>
      </c>
      <c r="D72" s="16" t="s">
        <v>604</v>
      </c>
      <c r="E72" s="16" t="s">
        <v>605</v>
      </c>
      <c r="F72" s="16" t="s">
        <v>606</v>
      </c>
      <c r="G72" s="16" t="s">
        <v>607</v>
      </c>
      <c r="H72" s="16" t="b">
        <v>0</v>
      </c>
      <c r="I72" s="16" t="b">
        <v>0</v>
      </c>
      <c r="J72" s="16" t="b">
        <v>0</v>
      </c>
      <c r="K72" s="16" t="b">
        <v>1</v>
      </c>
      <c r="L72" s="16" t="b">
        <v>0</v>
      </c>
      <c r="M72" s="16" t="b">
        <v>0</v>
      </c>
      <c r="N72" s="16" t="b">
        <v>0</v>
      </c>
      <c r="O72" s="16" t="b">
        <v>0</v>
      </c>
      <c r="Q72" s="16">
        <v>1045141485</v>
      </c>
      <c r="R72" s="16" t="str">
        <v>0b00111110010010111001011111101101</v>
      </c>
      <c r="S72" s="16" t="str">
        <v>62.75.151.237</v>
      </c>
      <c r="T72" s="16" t="str">
        <v>62.75.151.237</v>
      </c>
      <c r="U72" s="16">
        <v>1045141485</v>
      </c>
      <c r="V72" s="16" t="str">
        <v>0b00111110010010111001011111101101</v>
      </c>
      <c r="X72" s="16" t="str">
        <v>62.75.151.236</v>
      </c>
      <c r="Y72" s="16" t="str">
        <v>62.75.151.238</v>
      </c>
      <c r="Z72" s="16" t="str">
        <v>237.151.75.62.in-addr.arpa</v>
      </c>
      <c r="AA72" s="16" t="b">
        <v>0</v>
      </c>
      <c r="AB72" s="16" t="b">
        <v>0</v>
      </c>
      <c r="AC72" s="16" t="b">
        <v>0</v>
      </c>
      <c r="AD72" s="16" t="b">
        <v>1</v>
      </c>
      <c r="AE72" s="16" t="b">
        <v>0</v>
      </c>
      <c r="AF72" s="16" t="b">
        <v>0</v>
      </c>
      <c r="AG72" s="16" t="b">
        <v>0</v>
      </c>
      <c r="AH72" s="16" t="b">
        <v>0</v>
      </c>
    </row>
    <row r="73" spans="1:34" x14ac:dyDescent="0.2">
      <c r="A73" s="16">
        <v>72</v>
      </c>
      <c r="B73" s="16" t="s">
        <v>608</v>
      </c>
      <c r="C73" s="16">
        <v>2114824258</v>
      </c>
      <c r="D73" s="16" t="s">
        <v>609</v>
      </c>
      <c r="E73" s="16" t="s">
        <v>610</v>
      </c>
      <c r="F73" s="16" t="s">
        <v>611</v>
      </c>
      <c r="G73" s="16" t="s">
        <v>612</v>
      </c>
      <c r="H73" s="16" t="b">
        <v>0</v>
      </c>
      <c r="I73" s="16" t="b">
        <v>0</v>
      </c>
      <c r="J73" s="16" t="b">
        <v>0</v>
      </c>
      <c r="K73" s="16" t="b">
        <v>1</v>
      </c>
      <c r="L73" s="16" t="b">
        <v>0</v>
      </c>
      <c r="M73" s="16" t="b">
        <v>0</v>
      </c>
      <c r="N73" s="16" t="b">
        <v>0</v>
      </c>
      <c r="O73" s="16" t="b">
        <v>0</v>
      </c>
      <c r="Q73" s="16">
        <v>2114824258</v>
      </c>
      <c r="R73" s="16" t="str">
        <v>0b01111110000011011010100001000010</v>
      </c>
      <c r="S73" s="16" t="str">
        <v>126.13.168.66</v>
      </c>
      <c r="T73" s="16" t="str">
        <v>126.13.168.66</v>
      </c>
      <c r="U73" s="16">
        <v>2114824258</v>
      </c>
      <c r="V73" s="16" t="str">
        <v>0b01111110000011011010100001000010</v>
      </c>
      <c r="X73" s="16" t="str">
        <v>126.13.168.65</v>
      </c>
      <c r="Y73" s="16" t="str">
        <v>126.13.168.67</v>
      </c>
      <c r="Z73" s="16" t="str">
        <v>66.168.13.126.in-addr.arpa</v>
      </c>
      <c r="AA73" s="16" t="b">
        <v>0</v>
      </c>
      <c r="AB73" s="16" t="b">
        <v>0</v>
      </c>
      <c r="AC73" s="16" t="b">
        <v>0</v>
      </c>
      <c r="AD73" s="16" t="b">
        <v>1</v>
      </c>
      <c r="AE73" s="16" t="b">
        <v>0</v>
      </c>
      <c r="AF73" s="16" t="b">
        <v>0</v>
      </c>
      <c r="AG73" s="16" t="b">
        <v>0</v>
      </c>
      <c r="AH73" s="16" t="b">
        <v>0</v>
      </c>
    </row>
    <row r="74" spans="1:34" x14ac:dyDescent="0.2">
      <c r="A74" s="16">
        <v>73</v>
      </c>
      <c r="B74" s="16" t="s">
        <v>613</v>
      </c>
      <c r="C74" s="16">
        <v>476508614</v>
      </c>
      <c r="D74" s="16" t="s">
        <v>614</v>
      </c>
      <c r="E74" s="16" t="s">
        <v>615</v>
      </c>
      <c r="F74" s="16" t="s">
        <v>616</v>
      </c>
      <c r="G74" s="16" t="s">
        <v>617</v>
      </c>
      <c r="H74" s="16" t="b">
        <v>0</v>
      </c>
      <c r="I74" s="16" t="b">
        <v>0</v>
      </c>
      <c r="J74" s="16" t="b">
        <v>0</v>
      </c>
      <c r="K74" s="16" t="b">
        <v>1</v>
      </c>
      <c r="L74" s="16" t="b">
        <v>0</v>
      </c>
      <c r="M74" s="16" t="b">
        <v>0</v>
      </c>
      <c r="N74" s="16" t="b">
        <v>0</v>
      </c>
      <c r="O74" s="16" t="b">
        <v>0</v>
      </c>
      <c r="Q74" s="16">
        <v>476508614</v>
      </c>
      <c r="R74" s="16" t="str">
        <v>0b00011100011001101111000111000110</v>
      </c>
      <c r="S74" s="16" t="str">
        <v>28.102.241.198</v>
      </c>
      <c r="T74" s="16" t="str">
        <v>28.102.241.198</v>
      </c>
      <c r="U74" s="16">
        <v>476508614</v>
      </c>
      <c r="V74" s="16" t="str">
        <v>0b00011100011001101111000111000110</v>
      </c>
      <c r="X74" s="16" t="str">
        <v>28.102.241.197</v>
      </c>
      <c r="Y74" s="16" t="str">
        <v>28.102.241.199</v>
      </c>
      <c r="Z74" s="16" t="str">
        <v>198.241.102.28.in-addr.arpa</v>
      </c>
      <c r="AA74" s="16" t="b">
        <v>0</v>
      </c>
      <c r="AB74" s="16" t="b">
        <v>0</v>
      </c>
      <c r="AC74" s="16" t="b">
        <v>0</v>
      </c>
      <c r="AD74" s="16" t="b">
        <v>1</v>
      </c>
      <c r="AE74" s="16" t="b">
        <v>0</v>
      </c>
      <c r="AF74" s="16" t="b">
        <v>0</v>
      </c>
      <c r="AG74" s="16" t="b">
        <v>0</v>
      </c>
      <c r="AH74" s="16" t="b">
        <v>0</v>
      </c>
    </row>
    <row r="75" spans="1:34" x14ac:dyDescent="0.2">
      <c r="A75" s="16">
        <v>74</v>
      </c>
      <c r="B75" s="16" t="s">
        <v>618</v>
      </c>
      <c r="C75" s="16">
        <v>2888198758</v>
      </c>
      <c r="D75" s="16" t="s">
        <v>619</v>
      </c>
      <c r="E75" s="16" t="s">
        <v>620</v>
      </c>
      <c r="F75" s="16" t="s">
        <v>621</v>
      </c>
      <c r="G75" s="16" t="s">
        <v>622</v>
      </c>
      <c r="H75" s="16" t="b">
        <v>0</v>
      </c>
      <c r="I75" s="16" t="b">
        <v>0</v>
      </c>
      <c r="J75" s="16" t="b">
        <v>0</v>
      </c>
      <c r="K75" s="16" t="b">
        <v>1</v>
      </c>
      <c r="L75" s="16" t="b">
        <v>0</v>
      </c>
      <c r="M75" s="16" t="b">
        <v>0</v>
      </c>
      <c r="N75" s="16" t="b">
        <v>0</v>
      </c>
      <c r="O75" s="16" t="b">
        <v>0</v>
      </c>
      <c r="Q75" s="16">
        <v>2888198758</v>
      </c>
      <c r="R75" s="16" t="str">
        <v>0b10101100001001100110101001100110</v>
      </c>
      <c r="S75" s="16" t="str">
        <v>172.38.106.102</v>
      </c>
      <c r="T75" s="16" t="str">
        <v>172.38.106.102</v>
      </c>
      <c r="U75" s="16">
        <v>2888198758</v>
      </c>
      <c r="V75" s="16" t="str">
        <v>0b10101100001001100110101001100110</v>
      </c>
      <c r="X75" s="16" t="str">
        <v>172.38.106.101</v>
      </c>
      <c r="Y75" s="16" t="str">
        <v>172.38.106.103</v>
      </c>
      <c r="Z75" s="16" t="str">
        <v>102.106.38.172.in-addr.arpa</v>
      </c>
      <c r="AA75" s="16" t="b">
        <v>0</v>
      </c>
      <c r="AB75" s="16" t="b">
        <v>0</v>
      </c>
      <c r="AC75" s="16" t="b">
        <v>0</v>
      </c>
      <c r="AD75" s="16" t="b">
        <v>1</v>
      </c>
      <c r="AE75" s="16" t="b">
        <v>0</v>
      </c>
      <c r="AF75" s="16" t="b">
        <v>0</v>
      </c>
      <c r="AG75" s="16" t="b">
        <v>0</v>
      </c>
      <c r="AH75" s="16" t="b">
        <v>0</v>
      </c>
    </row>
    <row r="76" spans="1:34" x14ac:dyDescent="0.2">
      <c r="A76" s="16">
        <v>75</v>
      </c>
      <c r="B76" s="16" t="s">
        <v>623</v>
      </c>
      <c r="C76" s="16">
        <v>1135731752</v>
      </c>
      <c r="D76" s="16" t="s">
        <v>624</v>
      </c>
      <c r="E76" s="16" t="s">
        <v>625</v>
      </c>
      <c r="F76" s="16" t="s">
        <v>626</v>
      </c>
      <c r="G76" s="16" t="s">
        <v>627</v>
      </c>
      <c r="H76" s="16" t="b">
        <v>0</v>
      </c>
      <c r="I76" s="16" t="b">
        <v>0</v>
      </c>
      <c r="J76" s="16" t="b">
        <v>0</v>
      </c>
      <c r="K76" s="16" t="b">
        <v>1</v>
      </c>
      <c r="L76" s="16" t="b">
        <v>0</v>
      </c>
      <c r="M76" s="16" t="b">
        <v>0</v>
      </c>
      <c r="N76" s="16" t="b">
        <v>0</v>
      </c>
      <c r="O76" s="16" t="b">
        <v>0</v>
      </c>
      <c r="Q76" s="16">
        <v>1135731752</v>
      </c>
      <c r="R76" s="16" t="str">
        <v>0b01000011101100011110010000101000</v>
      </c>
      <c r="S76" s="16" t="str">
        <v>67.177.228.40</v>
      </c>
      <c r="T76" s="16" t="str">
        <v>67.177.228.40</v>
      </c>
      <c r="U76" s="16">
        <v>1135731752</v>
      </c>
      <c r="V76" s="16" t="str">
        <v>0b01000011101100011110010000101000</v>
      </c>
      <c r="X76" s="16" t="str">
        <v>67.177.228.39</v>
      </c>
      <c r="Y76" s="16" t="str">
        <v>67.177.228.41</v>
      </c>
      <c r="Z76" s="16" t="str">
        <v>40.228.177.67.in-addr.arpa</v>
      </c>
      <c r="AA76" s="16" t="b">
        <v>0</v>
      </c>
      <c r="AB76" s="16" t="b">
        <v>0</v>
      </c>
      <c r="AC76" s="16" t="b">
        <v>0</v>
      </c>
      <c r="AD76" s="16" t="b">
        <v>1</v>
      </c>
      <c r="AE76" s="16" t="b">
        <v>0</v>
      </c>
      <c r="AF76" s="16" t="b">
        <v>0</v>
      </c>
      <c r="AG76" s="16" t="b">
        <v>0</v>
      </c>
      <c r="AH76" s="16" t="b">
        <v>0</v>
      </c>
    </row>
    <row r="77" spans="1:34" x14ac:dyDescent="0.2">
      <c r="A77" s="16">
        <v>76</v>
      </c>
      <c r="B77" s="16" t="s">
        <v>628</v>
      </c>
      <c r="C77" s="16">
        <v>270882296</v>
      </c>
      <c r="D77" s="16" t="s">
        <v>629</v>
      </c>
      <c r="E77" s="16" t="s">
        <v>630</v>
      </c>
      <c r="F77" s="16" t="s">
        <v>631</v>
      </c>
      <c r="G77" s="16" t="s">
        <v>632</v>
      </c>
      <c r="H77" s="16" t="b">
        <v>0</v>
      </c>
      <c r="I77" s="16" t="b">
        <v>0</v>
      </c>
      <c r="J77" s="16" t="b">
        <v>0</v>
      </c>
      <c r="K77" s="16" t="b">
        <v>1</v>
      </c>
      <c r="L77" s="16" t="b">
        <v>0</v>
      </c>
      <c r="M77" s="16" t="b">
        <v>0</v>
      </c>
      <c r="N77" s="16" t="b">
        <v>0</v>
      </c>
      <c r="O77" s="16" t="b">
        <v>0</v>
      </c>
      <c r="Q77" s="16">
        <v>270882296</v>
      </c>
      <c r="R77" s="16" t="str">
        <v>0b00010000001001010101010111111000</v>
      </c>
      <c r="S77" s="16" t="str">
        <v>16.37.85.248</v>
      </c>
      <c r="T77" s="16" t="str">
        <v>16.37.85.248</v>
      </c>
      <c r="U77" s="16">
        <v>270882296</v>
      </c>
      <c r="V77" s="16" t="str">
        <v>0b00010000001001010101010111111000</v>
      </c>
      <c r="X77" s="16" t="str">
        <v>16.37.85.247</v>
      </c>
      <c r="Y77" s="16" t="str">
        <v>16.37.85.249</v>
      </c>
      <c r="Z77" s="16" t="str">
        <v>248.85.37.16.in-addr.arpa</v>
      </c>
      <c r="AA77" s="16" t="b">
        <v>0</v>
      </c>
      <c r="AB77" s="16" t="b">
        <v>0</v>
      </c>
      <c r="AC77" s="16" t="b">
        <v>0</v>
      </c>
      <c r="AD77" s="16" t="b">
        <v>1</v>
      </c>
      <c r="AE77" s="16" t="b">
        <v>0</v>
      </c>
      <c r="AF77" s="16" t="b">
        <v>0</v>
      </c>
      <c r="AG77" s="16" t="b">
        <v>0</v>
      </c>
      <c r="AH77" s="16" t="b">
        <v>0</v>
      </c>
    </row>
    <row r="78" spans="1:34" x14ac:dyDescent="0.2">
      <c r="A78" s="16">
        <v>77</v>
      </c>
      <c r="B78" s="16" t="s">
        <v>633</v>
      </c>
      <c r="C78" s="16">
        <v>331552497</v>
      </c>
      <c r="D78" s="16" t="s">
        <v>634</v>
      </c>
      <c r="E78" s="16" t="s">
        <v>635</v>
      </c>
      <c r="F78" s="16" t="s">
        <v>636</v>
      </c>
      <c r="G78" s="16" t="s">
        <v>637</v>
      </c>
      <c r="H78" s="16" t="b">
        <v>0</v>
      </c>
      <c r="I78" s="16" t="b">
        <v>0</v>
      </c>
      <c r="J78" s="16" t="b">
        <v>0</v>
      </c>
      <c r="K78" s="16" t="b">
        <v>1</v>
      </c>
      <c r="L78" s="16" t="b">
        <v>0</v>
      </c>
      <c r="M78" s="16" t="b">
        <v>0</v>
      </c>
      <c r="N78" s="16" t="b">
        <v>0</v>
      </c>
      <c r="O78" s="16" t="b">
        <v>0</v>
      </c>
      <c r="Q78" s="16">
        <v>331552497</v>
      </c>
      <c r="R78" s="16" t="str">
        <v>0b00010011110000110001011011110001</v>
      </c>
      <c r="S78" s="16" t="str">
        <v>19.195.22.241</v>
      </c>
      <c r="T78" s="16" t="str">
        <v>19.195.22.241</v>
      </c>
      <c r="U78" s="16">
        <v>331552497</v>
      </c>
      <c r="V78" s="16" t="str">
        <v>0b00010011110000110001011011110001</v>
      </c>
      <c r="X78" s="16" t="str">
        <v>19.195.22.240</v>
      </c>
      <c r="Y78" s="16" t="str">
        <v>19.195.22.242</v>
      </c>
      <c r="Z78" s="16" t="str">
        <v>241.22.195.19.in-addr.arpa</v>
      </c>
      <c r="AA78" s="16" t="b">
        <v>0</v>
      </c>
      <c r="AB78" s="16" t="b">
        <v>0</v>
      </c>
      <c r="AC78" s="16" t="b">
        <v>0</v>
      </c>
      <c r="AD78" s="16" t="b">
        <v>1</v>
      </c>
      <c r="AE78" s="16" t="b">
        <v>0</v>
      </c>
      <c r="AF78" s="16" t="b">
        <v>0</v>
      </c>
      <c r="AG78" s="16" t="b">
        <v>0</v>
      </c>
      <c r="AH78" s="16" t="b">
        <v>0</v>
      </c>
    </row>
    <row r="79" spans="1:34" x14ac:dyDescent="0.2">
      <c r="A79" s="16">
        <v>78</v>
      </c>
      <c r="B79" s="16" t="s">
        <v>638</v>
      </c>
      <c r="C79" s="16">
        <v>2889885434</v>
      </c>
      <c r="D79" s="16" t="s">
        <v>639</v>
      </c>
      <c r="E79" s="16" t="s">
        <v>640</v>
      </c>
      <c r="F79" s="16" t="s">
        <v>641</v>
      </c>
      <c r="G79" s="16" t="s">
        <v>642</v>
      </c>
      <c r="H79" s="16" t="b">
        <v>0</v>
      </c>
      <c r="I79" s="16" t="b">
        <v>0</v>
      </c>
      <c r="J79" s="16" t="b">
        <v>0</v>
      </c>
      <c r="K79" s="16" t="b">
        <v>1</v>
      </c>
      <c r="L79" s="16" t="b">
        <v>0</v>
      </c>
      <c r="M79" s="16" t="b">
        <v>0</v>
      </c>
      <c r="N79" s="16" t="b">
        <v>0</v>
      </c>
      <c r="O79" s="16" t="b">
        <v>0</v>
      </c>
      <c r="Q79" s="16">
        <v>2889885434</v>
      </c>
      <c r="R79" s="16" t="str">
        <v>0b10101100010000000010011011111010</v>
      </c>
      <c r="S79" s="16" t="str">
        <v>172.64.38.250</v>
      </c>
      <c r="T79" s="16" t="str">
        <v>172.64.38.250</v>
      </c>
      <c r="U79" s="16">
        <v>2889885434</v>
      </c>
      <c r="V79" s="16" t="str">
        <v>0b10101100010000000010011011111010</v>
      </c>
      <c r="X79" s="16" t="str">
        <v>172.64.38.249</v>
      </c>
      <c r="Y79" s="16" t="str">
        <v>172.64.38.251</v>
      </c>
      <c r="Z79" s="16" t="str">
        <v>250.38.64.172.in-addr.arpa</v>
      </c>
      <c r="AA79" s="16" t="b">
        <v>0</v>
      </c>
      <c r="AB79" s="16" t="b">
        <v>0</v>
      </c>
      <c r="AC79" s="16" t="b">
        <v>0</v>
      </c>
      <c r="AD79" s="16" t="b">
        <v>1</v>
      </c>
      <c r="AE79" s="16" t="b">
        <v>0</v>
      </c>
      <c r="AF79" s="16" t="b">
        <v>0</v>
      </c>
      <c r="AG79" s="16" t="b">
        <v>0</v>
      </c>
      <c r="AH79" s="16" t="b">
        <v>0</v>
      </c>
    </row>
    <row r="80" spans="1:34" x14ac:dyDescent="0.2">
      <c r="A80" s="16">
        <v>79</v>
      </c>
      <c r="B80" s="16" t="s">
        <v>643</v>
      </c>
      <c r="C80" s="16">
        <v>2259678466</v>
      </c>
      <c r="D80" s="16" t="s">
        <v>644</v>
      </c>
      <c r="E80" s="16" t="s">
        <v>645</v>
      </c>
      <c r="F80" s="16" t="s">
        <v>646</v>
      </c>
      <c r="G80" s="16" t="s">
        <v>647</v>
      </c>
      <c r="H80" s="16" t="b">
        <v>0</v>
      </c>
      <c r="I80" s="16" t="b">
        <v>0</v>
      </c>
      <c r="J80" s="16" t="b">
        <v>0</v>
      </c>
      <c r="K80" s="16" t="b">
        <v>1</v>
      </c>
      <c r="L80" s="16" t="b">
        <v>0</v>
      </c>
      <c r="M80" s="16" t="b">
        <v>0</v>
      </c>
      <c r="N80" s="16" t="b">
        <v>0</v>
      </c>
      <c r="O80" s="16" t="b">
        <v>0</v>
      </c>
      <c r="Q80" s="16">
        <v>2259678466</v>
      </c>
      <c r="R80" s="16" t="str">
        <v>0b10000110101011111111010100000010</v>
      </c>
      <c r="S80" s="16" t="str">
        <v>134.175.245.2</v>
      </c>
      <c r="T80" s="16" t="str">
        <v>134.175.245.2</v>
      </c>
      <c r="U80" s="16">
        <v>2259678466</v>
      </c>
      <c r="V80" s="16" t="str">
        <v>0b10000110101011111111010100000010</v>
      </c>
      <c r="X80" s="16" t="str">
        <v>134.175.245.1</v>
      </c>
      <c r="Y80" s="16" t="str">
        <v>134.175.245.3</v>
      </c>
      <c r="Z80" s="16" t="str">
        <v>2.245.175.134.in-addr.arpa</v>
      </c>
      <c r="AA80" s="16" t="b">
        <v>0</v>
      </c>
      <c r="AB80" s="16" t="b">
        <v>0</v>
      </c>
      <c r="AC80" s="16" t="b">
        <v>0</v>
      </c>
      <c r="AD80" s="16" t="b">
        <v>1</v>
      </c>
      <c r="AE80" s="16" t="b">
        <v>0</v>
      </c>
      <c r="AF80" s="16" t="b">
        <v>0</v>
      </c>
      <c r="AG80" s="16" t="b">
        <v>0</v>
      </c>
      <c r="AH80" s="16" t="b">
        <v>0</v>
      </c>
    </row>
    <row r="81" spans="1:34" x14ac:dyDescent="0.2">
      <c r="A81" s="16">
        <v>80</v>
      </c>
      <c r="B81" s="16" t="s">
        <v>648</v>
      </c>
      <c r="C81" s="16">
        <v>1615314488</v>
      </c>
      <c r="D81" s="16" t="s">
        <v>649</v>
      </c>
      <c r="E81" s="16" t="s">
        <v>650</v>
      </c>
      <c r="F81" s="16" t="s">
        <v>651</v>
      </c>
      <c r="G81" s="16" t="s">
        <v>652</v>
      </c>
      <c r="H81" s="16" t="b">
        <v>0</v>
      </c>
      <c r="I81" s="16" t="b">
        <v>0</v>
      </c>
      <c r="J81" s="16" t="b">
        <v>0</v>
      </c>
      <c r="K81" s="16" t="b">
        <v>1</v>
      </c>
      <c r="L81" s="16" t="b">
        <v>0</v>
      </c>
      <c r="M81" s="16" t="b">
        <v>0</v>
      </c>
      <c r="N81" s="16" t="b">
        <v>0</v>
      </c>
      <c r="O81" s="16" t="b">
        <v>0</v>
      </c>
      <c r="Q81" s="16">
        <v>1615314488</v>
      </c>
      <c r="R81" s="16" t="str">
        <v>0b01100000010001111011111000111000</v>
      </c>
      <c r="S81" s="16" t="str">
        <v>96.71.190.56</v>
      </c>
      <c r="T81" s="16" t="str">
        <v>96.71.190.56</v>
      </c>
      <c r="U81" s="16">
        <v>1615314488</v>
      </c>
      <c r="V81" s="16" t="str">
        <v>0b01100000010001111011111000111000</v>
      </c>
      <c r="X81" s="16" t="str">
        <v>96.71.190.55</v>
      </c>
      <c r="Y81" s="16" t="str">
        <v>96.71.190.57</v>
      </c>
      <c r="Z81" s="16" t="str">
        <v>56.190.71.96.in-addr.arpa</v>
      </c>
      <c r="AA81" s="16" t="b">
        <v>0</v>
      </c>
      <c r="AB81" s="16" t="b">
        <v>0</v>
      </c>
      <c r="AC81" s="16" t="b">
        <v>0</v>
      </c>
      <c r="AD81" s="16" t="b">
        <v>1</v>
      </c>
      <c r="AE81" s="16" t="b">
        <v>0</v>
      </c>
      <c r="AF81" s="16" t="b">
        <v>0</v>
      </c>
      <c r="AG81" s="16" t="b">
        <v>0</v>
      </c>
      <c r="AH81" s="16" t="b">
        <v>0</v>
      </c>
    </row>
    <row r="82" spans="1:34" x14ac:dyDescent="0.2">
      <c r="A82" s="16">
        <v>81</v>
      </c>
      <c r="B82" s="16" t="s">
        <v>653</v>
      </c>
      <c r="C82" s="16">
        <v>2647692349</v>
      </c>
      <c r="D82" s="16" t="s">
        <v>654</v>
      </c>
      <c r="E82" s="16" t="s">
        <v>655</v>
      </c>
      <c r="F82" s="16" t="s">
        <v>656</v>
      </c>
      <c r="G82" s="16" t="s">
        <v>657</v>
      </c>
      <c r="H82" s="16" t="b">
        <v>0</v>
      </c>
      <c r="I82" s="16" t="b">
        <v>0</v>
      </c>
      <c r="J82" s="16" t="b">
        <v>0</v>
      </c>
      <c r="K82" s="16" t="b">
        <v>1</v>
      </c>
      <c r="L82" s="16" t="b">
        <v>0</v>
      </c>
      <c r="M82" s="16" t="b">
        <v>0</v>
      </c>
      <c r="N82" s="16" t="b">
        <v>0</v>
      </c>
      <c r="O82" s="16" t="b">
        <v>0</v>
      </c>
      <c r="Q82" s="16">
        <v>2647692349</v>
      </c>
      <c r="R82" s="16" t="str">
        <v>0b10011101110100001001010000111101</v>
      </c>
      <c r="S82" s="16" t="str">
        <v>157.208.148.61</v>
      </c>
      <c r="T82" s="16" t="str">
        <v>157.208.148.61</v>
      </c>
      <c r="U82" s="16">
        <v>2647692349</v>
      </c>
      <c r="V82" s="16" t="str">
        <v>0b10011101110100001001010000111101</v>
      </c>
      <c r="X82" s="16" t="str">
        <v>157.208.148.60</v>
      </c>
      <c r="Y82" s="16" t="str">
        <v>157.208.148.62</v>
      </c>
      <c r="Z82" s="16" t="str">
        <v>61.148.208.157.in-addr.arpa</v>
      </c>
      <c r="AA82" s="16" t="b">
        <v>0</v>
      </c>
      <c r="AB82" s="16" t="b">
        <v>0</v>
      </c>
      <c r="AC82" s="16" t="b">
        <v>0</v>
      </c>
      <c r="AD82" s="16" t="b">
        <v>1</v>
      </c>
      <c r="AE82" s="16" t="b">
        <v>0</v>
      </c>
      <c r="AF82" s="16" t="b">
        <v>0</v>
      </c>
      <c r="AG82" s="16" t="b">
        <v>0</v>
      </c>
      <c r="AH82" s="16" t="b">
        <v>0</v>
      </c>
    </row>
    <row r="83" spans="1:34" x14ac:dyDescent="0.2">
      <c r="A83" s="16">
        <v>82</v>
      </c>
      <c r="B83" s="16" t="s">
        <v>658</v>
      </c>
      <c r="C83" s="16">
        <v>3420350989</v>
      </c>
      <c r="D83" s="16" t="s">
        <v>659</v>
      </c>
      <c r="E83" s="16" t="s">
        <v>660</v>
      </c>
      <c r="F83" s="16" t="s">
        <v>661</v>
      </c>
      <c r="G83" s="16" t="s">
        <v>662</v>
      </c>
      <c r="H83" s="16" t="b">
        <v>0</v>
      </c>
      <c r="I83" s="16" t="b">
        <v>0</v>
      </c>
      <c r="J83" s="16" t="b">
        <v>0</v>
      </c>
      <c r="K83" s="16" t="b">
        <v>1</v>
      </c>
      <c r="L83" s="16" t="b">
        <v>0</v>
      </c>
      <c r="M83" s="16" t="b">
        <v>0</v>
      </c>
      <c r="N83" s="16" t="b">
        <v>0</v>
      </c>
      <c r="O83" s="16" t="b">
        <v>0</v>
      </c>
      <c r="Q83" s="16">
        <v>3420350989</v>
      </c>
      <c r="R83" s="16" t="str">
        <v>0b11001011110111100110101000001101</v>
      </c>
      <c r="S83" s="16" t="str">
        <v>203.222.106.13</v>
      </c>
      <c r="T83" s="16" t="str">
        <v>203.222.106.13</v>
      </c>
      <c r="U83" s="16">
        <v>3420350989</v>
      </c>
      <c r="V83" s="16" t="str">
        <v>0b11001011110111100110101000001101</v>
      </c>
      <c r="X83" s="16" t="str">
        <v>203.222.106.12</v>
      </c>
      <c r="Y83" s="16" t="str">
        <v>203.222.106.14</v>
      </c>
      <c r="Z83" s="16" t="str">
        <v>13.106.222.203.in-addr.arpa</v>
      </c>
      <c r="AA83" s="16" t="b">
        <v>0</v>
      </c>
      <c r="AB83" s="16" t="b">
        <v>0</v>
      </c>
      <c r="AC83" s="16" t="b">
        <v>0</v>
      </c>
      <c r="AD83" s="16" t="b">
        <v>1</v>
      </c>
      <c r="AE83" s="16" t="b">
        <v>0</v>
      </c>
      <c r="AF83" s="16" t="b">
        <v>0</v>
      </c>
      <c r="AG83" s="16" t="b">
        <v>0</v>
      </c>
      <c r="AH83" s="16" t="b">
        <v>0</v>
      </c>
    </row>
    <row r="84" spans="1:34" x14ac:dyDescent="0.2">
      <c r="A84" s="16">
        <v>83</v>
      </c>
      <c r="B84" s="16" t="s">
        <v>663</v>
      </c>
      <c r="C84" s="16">
        <v>3453680149</v>
      </c>
      <c r="D84" s="16" t="s">
        <v>664</v>
      </c>
      <c r="E84" s="16" t="s">
        <v>665</v>
      </c>
      <c r="F84" s="16" t="s">
        <v>666</v>
      </c>
      <c r="G84" s="16" t="s">
        <v>667</v>
      </c>
      <c r="H84" s="16" t="b">
        <v>0</v>
      </c>
      <c r="I84" s="16" t="b">
        <v>0</v>
      </c>
      <c r="J84" s="16" t="b">
        <v>0</v>
      </c>
      <c r="K84" s="16" t="b">
        <v>1</v>
      </c>
      <c r="L84" s="16" t="b">
        <v>0</v>
      </c>
      <c r="M84" s="16" t="b">
        <v>0</v>
      </c>
      <c r="N84" s="16" t="b">
        <v>0</v>
      </c>
      <c r="O84" s="16" t="b">
        <v>0</v>
      </c>
      <c r="Q84" s="16">
        <v>3453680149</v>
      </c>
      <c r="R84" s="16" t="str">
        <v>0b11001101110110101111101000010101</v>
      </c>
      <c r="S84" s="16" t="str">
        <v>205.218.250.21</v>
      </c>
      <c r="T84" s="16" t="str">
        <v>205.218.250.21</v>
      </c>
      <c r="U84" s="16">
        <v>3453680149</v>
      </c>
      <c r="V84" s="16" t="str">
        <v>0b11001101110110101111101000010101</v>
      </c>
      <c r="X84" s="16" t="str">
        <v>205.218.250.20</v>
      </c>
      <c r="Y84" s="16" t="str">
        <v>205.218.250.22</v>
      </c>
      <c r="Z84" s="16" t="str">
        <v>21.250.218.205.in-addr.arpa</v>
      </c>
      <c r="AA84" s="16" t="b">
        <v>0</v>
      </c>
      <c r="AB84" s="16" t="b">
        <v>0</v>
      </c>
      <c r="AC84" s="16" t="b">
        <v>0</v>
      </c>
      <c r="AD84" s="16" t="b">
        <v>1</v>
      </c>
      <c r="AE84" s="16" t="b">
        <v>0</v>
      </c>
      <c r="AF84" s="16" t="b">
        <v>0</v>
      </c>
      <c r="AG84" s="16" t="b">
        <v>0</v>
      </c>
      <c r="AH84" s="16" t="b">
        <v>0</v>
      </c>
    </row>
    <row r="85" spans="1:34" x14ac:dyDescent="0.2">
      <c r="A85" s="16">
        <v>84</v>
      </c>
      <c r="B85" s="16" t="s">
        <v>668</v>
      </c>
      <c r="C85" s="16">
        <v>3032042981</v>
      </c>
      <c r="D85" s="16" t="s">
        <v>669</v>
      </c>
      <c r="E85" s="16" t="s">
        <v>670</v>
      </c>
      <c r="F85" s="16" t="s">
        <v>671</v>
      </c>
      <c r="G85" s="16" t="s">
        <v>672</v>
      </c>
      <c r="H85" s="16" t="b">
        <v>0</v>
      </c>
      <c r="I85" s="16" t="b">
        <v>0</v>
      </c>
      <c r="J85" s="16" t="b">
        <v>0</v>
      </c>
      <c r="K85" s="16" t="b">
        <v>1</v>
      </c>
      <c r="L85" s="16" t="b">
        <v>0</v>
      </c>
      <c r="M85" s="16" t="b">
        <v>0</v>
      </c>
      <c r="N85" s="16" t="b">
        <v>0</v>
      </c>
      <c r="O85" s="16" t="b">
        <v>0</v>
      </c>
      <c r="Q85" s="16">
        <v>3032042981</v>
      </c>
      <c r="R85" s="16" t="str">
        <v>0b10110100101110010100110111100101</v>
      </c>
      <c r="S85" s="16" t="str">
        <v>180.185.77.229</v>
      </c>
      <c r="T85" s="16" t="str">
        <v>180.185.77.229</v>
      </c>
      <c r="U85" s="16">
        <v>3032042981</v>
      </c>
      <c r="V85" s="16" t="str">
        <v>0b10110100101110010100110111100101</v>
      </c>
      <c r="X85" s="16" t="str">
        <v>180.185.77.228</v>
      </c>
      <c r="Y85" s="16" t="str">
        <v>180.185.77.230</v>
      </c>
      <c r="Z85" s="16" t="str">
        <v>229.77.185.180.in-addr.arpa</v>
      </c>
      <c r="AA85" s="16" t="b">
        <v>0</v>
      </c>
      <c r="AB85" s="16" t="b">
        <v>0</v>
      </c>
      <c r="AC85" s="16" t="b">
        <v>0</v>
      </c>
      <c r="AD85" s="16" t="b">
        <v>1</v>
      </c>
      <c r="AE85" s="16" t="b">
        <v>0</v>
      </c>
      <c r="AF85" s="16" t="b">
        <v>0</v>
      </c>
      <c r="AG85" s="16" t="b">
        <v>0</v>
      </c>
      <c r="AH85" s="16" t="b">
        <v>0</v>
      </c>
    </row>
    <row r="86" spans="1:34" x14ac:dyDescent="0.2">
      <c r="A86" s="16">
        <v>85</v>
      </c>
      <c r="B86" s="16" t="s">
        <v>673</v>
      </c>
      <c r="C86" s="16">
        <v>1134731729</v>
      </c>
      <c r="D86" s="16" t="s">
        <v>674</v>
      </c>
      <c r="E86" s="16" t="s">
        <v>675</v>
      </c>
      <c r="F86" s="16" t="s">
        <v>676</v>
      </c>
      <c r="G86" s="16" t="s">
        <v>677</v>
      </c>
      <c r="H86" s="16" t="b">
        <v>0</v>
      </c>
      <c r="I86" s="16" t="b">
        <v>0</v>
      </c>
      <c r="J86" s="16" t="b">
        <v>0</v>
      </c>
      <c r="K86" s="16" t="b">
        <v>1</v>
      </c>
      <c r="L86" s="16" t="b">
        <v>0</v>
      </c>
      <c r="M86" s="16" t="b">
        <v>0</v>
      </c>
      <c r="N86" s="16" t="b">
        <v>0</v>
      </c>
      <c r="O86" s="16" t="b">
        <v>0</v>
      </c>
      <c r="Q86" s="16">
        <v>1134731729</v>
      </c>
      <c r="R86" s="16" t="str">
        <v>0b01000011101000101010000111010001</v>
      </c>
      <c r="S86" s="16" t="str">
        <v>67.162.161.209</v>
      </c>
      <c r="T86" s="16" t="str">
        <v>67.162.161.209</v>
      </c>
      <c r="U86" s="16">
        <v>1134731729</v>
      </c>
      <c r="V86" s="16" t="str">
        <v>0b01000011101000101010000111010001</v>
      </c>
      <c r="X86" s="16" t="str">
        <v>67.162.161.208</v>
      </c>
      <c r="Y86" s="16" t="str">
        <v>67.162.161.210</v>
      </c>
      <c r="Z86" s="16" t="str">
        <v>209.161.162.67.in-addr.arpa</v>
      </c>
      <c r="AA86" s="16" t="b">
        <v>0</v>
      </c>
      <c r="AB86" s="16" t="b">
        <v>0</v>
      </c>
      <c r="AC86" s="16" t="b">
        <v>0</v>
      </c>
      <c r="AD86" s="16" t="b">
        <v>1</v>
      </c>
      <c r="AE86" s="16" t="b">
        <v>0</v>
      </c>
      <c r="AF86" s="16" t="b">
        <v>0</v>
      </c>
      <c r="AG86" s="16" t="b">
        <v>0</v>
      </c>
      <c r="AH86" s="16" t="b">
        <v>0</v>
      </c>
    </row>
    <row r="87" spans="1:34" x14ac:dyDescent="0.2">
      <c r="A87" s="16">
        <v>86</v>
      </c>
      <c r="B87" s="16" t="s">
        <v>678</v>
      </c>
      <c r="C87" s="16">
        <v>1836831785</v>
      </c>
      <c r="D87" s="16" t="s">
        <v>679</v>
      </c>
      <c r="E87" s="16" t="s">
        <v>680</v>
      </c>
      <c r="F87" s="16" t="s">
        <v>681</v>
      </c>
      <c r="G87" s="16" t="s">
        <v>682</v>
      </c>
      <c r="H87" s="16" t="b">
        <v>0</v>
      </c>
      <c r="I87" s="16" t="b">
        <v>0</v>
      </c>
      <c r="J87" s="16" t="b">
        <v>0</v>
      </c>
      <c r="K87" s="16" t="b">
        <v>1</v>
      </c>
      <c r="L87" s="16" t="b">
        <v>0</v>
      </c>
      <c r="M87" s="16" t="b">
        <v>0</v>
      </c>
      <c r="N87" s="16" t="b">
        <v>0</v>
      </c>
      <c r="O87" s="16" t="b">
        <v>0</v>
      </c>
      <c r="Q87" s="16">
        <v>1836831785</v>
      </c>
      <c r="R87" s="16" t="str">
        <v>0b01101101011110111101010000101001</v>
      </c>
      <c r="S87" s="16" t="str">
        <v>109.123.212.41</v>
      </c>
      <c r="T87" s="16" t="str">
        <v>109.123.212.41</v>
      </c>
      <c r="U87" s="16">
        <v>1836831785</v>
      </c>
      <c r="V87" s="16" t="str">
        <v>0b01101101011110111101010000101001</v>
      </c>
      <c r="X87" s="16" t="str">
        <v>109.123.212.40</v>
      </c>
      <c r="Y87" s="16" t="str">
        <v>109.123.212.42</v>
      </c>
      <c r="Z87" s="16" t="str">
        <v>41.212.123.109.in-addr.arpa</v>
      </c>
      <c r="AA87" s="16" t="b">
        <v>0</v>
      </c>
      <c r="AB87" s="16" t="b">
        <v>0</v>
      </c>
      <c r="AC87" s="16" t="b">
        <v>0</v>
      </c>
      <c r="AD87" s="16" t="b">
        <v>1</v>
      </c>
      <c r="AE87" s="16" t="b">
        <v>0</v>
      </c>
      <c r="AF87" s="16" t="b">
        <v>0</v>
      </c>
      <c r="AG87" s="16" t="b">
        <v>0</v>
      </c>
      <c r="AH87" s="16" t="b">
        <v>0</v>
      </c>
    </row>
    <row r="88" spans="1:34" x14ac:dyDescent="0.2">
      <c r="A88" s="16">
        <v>87</v>
      </c>
      <c r="B88" s="16" t="s">
        <v>683</v>
      </c>
      <c r="C88" s="16">
        <v>3496764844</v>
      </c>
      <c r="D88" s="16" t="s">
        <v>684</v>
      </c>
      <c r="E88" s="16" t="s">
        <v>685</v>
      </c>
      <c r="F88" s="16" t="s">
        <v>686</v>
      </c>
      <c r="G88" s="16" t="s">
        <v>687</v>
      </c>
      <c r="H88" s="16" t="b">
        <v>0</v>
      </c>
      <c r="I88" s="16" t="b">
        <v>0</v>
      </c>
      <c r="J88" s="16" t="b">
        <v>0</v>
      </c>
      <c r="K88" s="16" t="b">
        <v>1</v>
      </c>
      <c r="L88" s="16" t="b">
        <v>0</v>
      </c>
      <c r="M88" s="16" t="b">
        <v>0</v>
      </c>
      <c r="N88" s="16" t="b">
        <v>0</v>
      </c>
      <c r="O88" s="16" t="b">
        <v>0</v>
      </c>
      <c r="Q88" s="16">
        <v>3496764844</v>
      </c>
      <c r="R88" s="16" t="str">
        <v>0b11010000011011000110010110101100</v>
      </c>
      <c r="S88" s="16" t="str">
        <v>208.108.101.172</v>
      </c>
      <c r="T88" s="16" t="str">
        <v>208.108.101.172</v>
      </c>
      <c r="U88" s="16">
        <v>3496764844</v>
      </c>
      <c r="V88" s="16" t="str">
        <v>0b11010000011011000110010110101100</v>
      </c>
      <c r="X88" s="16" t="str">
        <v>208.108.101.171</v>
      </c>
      <c r="Y88" s="16" t="str">
        <v>208.108.101.173</v>
      </c>
      <c r="Z88" s="16" t="str">
        <v>172.101.108.208.in-addr.arpa</v>
      </c>
      <c r="AA88" s="16" t="b">
        <v>0</v>
      </c>
      <c r="AB88" s="16" t="b">
        <v>0</v>
      </c>
      <c r="AC88" s="16" t="b">
        <v>0</v>
      </c>
      <c r="AD88" s="16" t="b">
        <v>1</v>
      </c>
      <c r="AE88" s="16" t="b">
        <v>0</v>
      </c>
      <c r="AF88" s="16" t="b">
        <v>0</v>
      </c>
      <c r="AG88" s="16" t="b">
        <v>0</v>
      </c>
      <c r="AH88" s="16" t="b">
        <v>0</v>
      </c>
    </row>
    <row r="89" spans="1:34" x14ac:dyDescent="0.2">
      <c r="A89" s="16">
        <v>88</v>
      </c>
      <c r="B89" s="16" t="s">
        <v>688</v>
      </c>
      <c r="C89" s="16">
        <v>3267473887</v>
      </c>
      <c r="D89" s="16" t="s">
        <v>689</v>
      </c>
      <c r="E89" s="16" t="s">
        <v>690</v>
      </c>
      <c r="F89" s="16" t="s">
        <v>691</v>
      </c>
      <c r="G89" s="16" t="s">
        <v>692</v>
      </c>
      <c r="H89" s="16" t="b">
        <v>0</v>
      </c>
      <c r="I89" s="16" t="b">
        <v>0</v>
      </c>
      <c r="J89" s="16" t="b">
        <v>0</v>
      </c>
      <c r="K89" s="16" t="b">
        <v>1</v>
      </c>
      <c r="L89" s="16" t="b">
        <v>0</v>
      </c>
      <c r="M89" s="16" t="b">
        <v>0</v>
      </c>
      <c r="N89" s="16" t="b">
        <v>0</v>
      </c>
      <c r="O89" s="16" t="b">
        <v>0</v>
      </c>
      <c r="Q89" s="16">
        <v>3267473887</v>
      </c>
      <c r="R89" s="16" t="str">
        <v>0b11000010110000011011000111011111</v>
      </c>
      <c r="S89" s="16" t="str">
        <v>194.193.177.223</v>
      </c>
      <c r="T89" s="16" t="str">
        <v>194.193.177.223</v>
      </c>
      <c r="U89" s="16">
        <v>3267473887</v>
      </c>
      <c r="V89" s="16" t="str">
        <v>0b11000010110000011011000111011111</v>
      </c>
      <c r="X89" s="16" t="str">
        <v>194.193.177.222</v>
      </c>
      <c r="Y89" s="16" t="str">
        <v>194.193.177.224</v>
      </c>
      <c r="Z89" s="16" t="str">
        <v>223.177.193.194.in-addr.arpa</v>
      </c>
      <c r="AA89" s="16" t="b">
        <v>0</v>
      </c>
      <c r="AB89" s="16" t="b">
        <v>0</v>
      </c>
      <c r="AC89" s="16" t="b">
        <v>0</v>
      </c>
      <c r="AD89" s="16" t="b">
        <v>1</v>
      </c>
      <c r="AE89" s="16" t="b">
        <v>0</v>
      </c>
      <c r="AF89" s="16" t="b">
        <v>0</v>
      </c>
      <c r="AG89" s="16" t="b">
        <v>0</v>
      </c>
      <c r="AH89" s="16" t="b">
        <v>0</v>
      </c>
    </row>
    <row r="90" spans="1:34" x14ac:dyDescent="0.2">
      <c r="A90" s="16">
        <v>89</v>
      </c>
      <c r="B90" s="16" t="s">
        <v>693</v>
      </c>
      <c r="C90" s="16">
        <v>3857430887</v>
      </c>
      <c r="D90" s="16" t="s">
        <v>694</v>
      </c>
      <c r="E90" s="16" t="s">
        <v>695</v>
      </c>
      <c r="F90" s="16" t="s">
        <v>696</v>
      </c>
      <c r="G90" s="16" t="s">
        <v>697</v>
      </c>
      <c r="H90" s="16" t="b">
        <v>1</v>
      </c>
      <c r="I90" s="16" t="b">
        <v>0</v>
      </c>
      <c r="J90" s="16" t="b">
        <v>0</v>
      </c>
      <c r="K90" s="16" t="b">
        <v>1</v>
      </c>
      <c r="L90" s="16" t="b">
        <v>0</v>
      </c>
      <c r="M90" s="16" t="b">
        <v>0</v>
      </c>
      <c r="N90" s="16" t="b">
        <v>0</v>
      </c>
      <c r="O90" s="16" t="b">
        <v>0</v>
      </c>
      <c r="Q90" s="16">
        <v>3857430887</v>
      </c>
      <c r="R90" s="16" t="str">
        <v>0b11100101111010111011100101100111</v>
      </c>
      <c r="S90" s="16" t="str">
        <v>229.235.185.103</v>
      </c>
      <c r="T90" s="16" t="str">
        <v>229.235.185.103</v>
      </c>
      <c r="U90" s="16">
        <v>3857430887</v>
      </c>
      <c r="V90" s="16" t="str">
        <v>0b11100101111010111011100101100111</v>
      </c>
      <c r="X90" s="16" t="str">
        <v>229.235.185.102</v>
      </c>
      <c r="Y90" s="16" t="str">
        <v>229.235.185.104</v>
      </c>
      <c r="Z90" s="16" t="str">
        <v>103.185.235.229.in-addr.arpa</v>
      </c>
      <c r="AA90" s="16" t="b">
        <v>1</v>
      </c>
      <c r="AB90" s="16" t="b">
        <v>0</v>
      </c>
      <c r="AC90" s="16" t="b">
        <v>0</v>
      </c>
      <c r="AD90" s="16" t="b">
        <v>1</v>
      </c>
      <c r="AE90" s="16" t="b">
        <v>0</v>
      </c>
      <c r="AF90" s="16" t="b">
        <v>0</v>
      </c>
      <c r="AG90" s="16" t="b">
        <v>0</v>
      </c>
      <c r="AH90" s="16" t="b">
        <v>0</v>
      </c>
    </row>
    <row r="91" spans="1:34" x14ac:dyDescent="0.2">
      <c r="A91" s="16">
        <v>90</v>
      </c>
      <c r="B91" s="16" t="s">
        <v>698</v>
      </c>
      <c r="C91" s="16">
        <v>2722213279</v>
      </c>
      <c r="D91" s="16" t="s">
        <v>699</v>
      </c>
      <c r="E91" s="16" t="s">
        <v>700</v>
      </c>
      <c r="F91" s="16" t="s">
        <v>701</v>
      </c>
      <c r="G91" s="16" t="s">
        <v>702</v>
      </c>
      <c r="H91" s="16" t="b">
        <v>0</v>
      </c>
      <c r="I91" s="16" t="b">
        <v>0</v>
      </c>
      <c r="J91" s="16" t="b">
        <v>0</v>
      </c>
      <c r="K91" s="16" t="b">
        <v>1</v>
      </c>
      <c r="L91" s="16" t="b">
        <v>0</v>
      </c>
      <c r="M91" s="16" t="b">
        <v>0</v>
      </c>
      <c r="N91" s="16" t="b">
        <v>0</v>
      </c>
      <c r="O91" s="16" t="b">
        <v>0</v>
      </c>
      <c r="Q91" s="16">
        <v>2722213279</v>
      </c>
      <c r="R91" s="16" t="str">
        <v>0b10100010010000011010110110011111</v>
      </c>
      <c r="S91" s="16" t="str">
        <v>162.65.173.159</v>
      </c>
      <c r="T91" s="16" t="str">
        <v>162.65.173.159</v>
      </c>
      <c r="U91" s="16">
        <v>2722213279</v>
      </c>
      <c r="V91" s="16" t="str">
        <v>0b10100010010000011010110110011111</v>
      </c>
      <c r="X91" s="16" t="str">
        <v>162.65.173.158</v>
      </c>
      <c r="Y91" s="16" t="str">
        <v>162.65.173.160</v>
      </c>
      <c r="Z91" s="16" t="str">
        <v>159.173.65.162.in-addr.arpa</v>
      </c>
      <c r="AA91" s="16" t="b">
        <v>0</v>
      </c>
      <c r="AB91" s="16" t="b">
        <v>0</v>
      </c>
      <c r="AC91" s="16" t="b">
        <v>0</v>
      </c>
      <c r="AD91" s="16" t="b">
        <v>1</v>
      </c>
      <c r="AE91" s="16" t="b">
        <v>0</v>
      </c>
      <c r="AF91" s="16" t="b">
        <v>0</v>
      </c>
      <c r="AG91" s="16" t="b">
        <v>0</v>
      </c>
      <c r="AH91" s="16" t="b">
        <v>0</v>
      </c>
    </row>
    <row r="92" spans="1:34" x14ac:dyDescent="0.2">
      <c r="A92" s="16">
        <v>91</v>
      </c>
      <c r="B92" s="16" t="s">
        <v>703</v>
      </c>
      <c r="C92" s="16">
        <v>394896178</v>
      </c>
      <c r="D92" s="16" t="s">
        <v>704</v>
      </c>
      <c r="E92" s="16" t="s">
        <v>705</v>
      </c>
      <c r="F92" s="16" t="s">
        <v>706</v>
      </c>
      <c r="G92" s="16" t="s">
        <v>707</v>
      </c>
      <c r="H92" s="16" t="b">
        <v>0</v>
      </c>
      <c r="I92" s="16" t="b">
        <v>0</v>
      </c>
      <c r="J92" s="16" t="b">
        <v>0</v>
      </c>
      <c r="K92" s="16" t="b">
        <v>1</v>
      </c>
      <c r="L92" s="16" t="b">
        <v>0</v>
      </c>
      <c r="M92" s="16" t="b">
        <v>0</v>
      </c>
      <c r="N92" s="16" t="b">
        <v>0</v>
      </c>
      <c r="O92" s="16" t="b">
        <v>0</v>
      </c>
      <c r="Q92" s="16">
        <v>394896178</v>
      </c>
      <c r="R92" s="16" t="str">
        <v>0b00010111100010011010001100110010</v>
      </c>
      <c r="S92" s="16" t="str">
        <v>23.137.163.50</v>
      </c>
      <c r="T92" s="16" t="str">
        <v>23.137.163.50</v>
      </c>
      <c r="U92" s="16">
        <v>394896178</v>
      </c>
      <c r="V92" s="16" t="str">
        <v>0b00010111100010011010001100110010</v>
      </c>
      <c r="X92" s="16" t="str">
        <v>23.137.163.49</v>
      </c>
      <c r="Y92" s="16" t="str">
        <v>23.137.163.51</v>
      </c>
      <c r="Z92" s="16" t="str">
        <v>50.163.137.23.in-addr.arpa</v>
      </c>
      <c r="AA92" s="16" t="b">
        <v>0</v>
      </c>
      <c r="AB92" s="16" t="b">
        <v>0</v>
      </c>
      <c r="AC92" s="16" t="b">
        <v>0</v>
      </c>
      <c r="AD92" s="16" t="b">
        <v>1</v>
      </c>
      <c r="AE92" s="16" t="b">
        <v>0</v>
      </c>
      <c r="AF92" s="16" t="b">
        <v>0</v>
      </c>
      <c r="AG92" s="16" t="b">
        <v>0</v>
      </c>
      <c r="AH92" s="16" t="b">
        <v>0</v>
      </c>
    </row>
    <row r="93" spans="1:34" x14ac:dyDescent="0.2">
      <c r="A93" s="16">
        <v>92</v>
      </c>
      <c r="B93" s="16" t="s">
        <v>708</v>
      </c>
      <c r="C93" s="16">
        <v>2113357987</v>
      </c>
      <c r="D93" s="16" t="s">
        <v>709</v>
      </c>
      <c r="E93" s="16" t="s">
        <v>710</v>
      </c>
      <c r="F93" s="16" t="s">
        <v>711</v>
      </c>
      <c r="G93" s="16" t="s">
        <v>712</v>
      </c>
      <c r="H93" s="16" t="b">
        <v>0</v>
      </c>
      <c r="I93" s="16" t="b">
        <v>0</v>
      </c>
      <c r="J93" s="16" t="b">
        <v>0</v>
      </c>
      <c r="K93" s="16" t="b">
        <v>1</v>
      </c>
      <c r="L93" s="16" t="b">
        <v>0</v>
      </c>
      <c r="M93" s="16" t="b">
        <v>0</v>
      </c>
      <c r="N93" s="16" t="b">
        <v>0</v>
      </c>
      <c r="O93" s="16" t="b">
        <v>0</v>
      </c>
      <c r="Q93" s="16">
        <v>2113357987</v>
      </c>
      <c r="R93" s="16" t="str">
        <v>0b01111101111101110100100010100011</v>
      </c>
      <c r="S93" s="16" t="str">
        <v>125.247.72.163</v>
      </c>
      <c r="T93" s="16" t="str">
        <v>125.247.72.163</v>
      </c>
      <c r="U93" s="16">
        <v>2113357987</v>
      </c>
      <c r="V93" s="16" t="str">
        <v>0b01111101111101110100100010100011</v>
      </c>
      <c r="X93" s="16" t="str">
        <v>125.247.72.162</v>
      </c>
      <c r="Y93" s="16" t="str">
        <v>125.247.72.164</v>
      </c>
      <c r="Z93" s="16" t="str">
        <v>163.72.247.125.in-addr.arpa</v>
      </c>
      <c r="AA93" s="16" t="b">
        <v>0</v>
      </c>
      <c r="AB93" s="16" t="b">
        <v>0</v>
      </c>
      <c r="AC93" s="16" t="b">
        <v>0</v>
      </c>
      <c r="AD93" s="16" t="b">
        <v>1</v>
      </c>
      <c r="AE93" s="16" t="b">
        <v>0</v>
      </c>
      <c r="AF93" s="16" t="b">
        <v>0</v>
      </c>
      <c r="AG93" s="16" t="b">
        <v>0</v>
      </c>
      <c r="AH93" s="16" t="b">
        <v>0</v>
      </c>
    </row>
    <row r="94" spans="1:34" x14ac:dyDescent="0.2">
      <c r="A94" s="16">
        <v>93</v>
      </c>
      <c r="B94" s="16" t="s">
        <v>713</v>
      </c>
      <c r="C94" s="16">
        <v>1730226888</v>
      </c>
      <c r="D94" s="16" t="s">
        <v>714</v>
      </c>
      <c r="E94" s="16" t="s">
        <v>715</v>
      </c>
      <c r="F94" s="16" t="s">
        <v>716</v>
      </c>
      <c r="G94" s="16" t="s">
        <v>717</v>
      </c>
      <c r="H94" s="16" t="b">
        <v>0</v>
      </c>
      <c r="I94" s="16" t="b">
        <v>0</v>
      </c>
      <c r="J94" s="16" t="b">
        <v>0</v>
      </c>
      <c r="K94" s="16" t="b">
        <v>1</v>
      </c>
      <c r="L94" s="16" t="b">
        <v>0</v>
      </c>
      <c r="M94" s="16" t="b">
        <v>0</v>
      </c>
      <c r="N94" s="16" t="b">
        <v>0</v>
      </c>
      <c r="O94" s="16" t="b">
        <v>0</v>
      </c>
      <c r="Q94" s="16">
        <v>1730226888</v>
      </c>
      <c r="R94" s="16" t="str">
        <v>0b01100111001000010010101011001000</v>
      </c>
      <c r="S94" s="16" t="str">
        <v>103.33.42.200</v>
      </c>
      <c r="T94" s="16" t="str">
        <v>103.33.42.200</v>
      </c>
      <c r="U94" s="16">
        <v>1730226888</v>
      </c>
      <c r="V94" s="16" t="str">
        <v>0b01100111001000010010101011001000</v>
      </c>
      <c r="X94" s="16" t="str">
        <v>103.33.42.199</v>
      </c>
      <c r="Y94" s="16" t="str">
        <v>103.33.42.201</v>
      </c>
      <c r="Z94" s="16" t="str">
        <v>200.42.33.103.in-addr.arpa</v>
      </c>
      <c r="AA94" s="16" t="b">
        <v>0</v>
      </c>
      <c r="AB94" s="16" t="b">
        <v>0</v>
      </c>
      <c r="AC94" s="16" t="b">
        <v>0</v>
      </c>
      <c r="AD94" s="16" t="b">
        <v>1</v>
      </c>
      <c r="AE94" s="16" t="b">
        <v>0</v>
      </c>
      <c r="AF94" s="16" t="b">
        <v>0</v>
      </c>
      <c r="AG94" s="16" t="b">
        <v>0</v>
      </c>
      <c r="AH94" s="16" t="b">
        <v>0</v>
      </c>
    </row>
    <row r="95" spans="1:34" x14ac:dyDescent="0.2">
      <c r="A95" s="16">
        <v>94</v>
      </c>
      <c r="B95" s="16" t="s">
        <v>718</v>
      </c>
      <c r="C95" s="16">
        <v>3406010184</v>
      </c>
      <c r="D95" s="16" t="s">
        <v>719</v>
      </c>
      <c r="E95" s="16" t="s">
        <v>720</v>
      </c>
      <c r="F95" s="16" t="s">
        <v>721</v>
      </c>
      <c r="G95" s="16" t="s">
        <v>722</v>
      </c>
      <c r="H95" s="16" t="b">
        <v>0</v>
      </c>
      <c r="I95" s="16" t="b">
        <v>0</v>
      </c>
      <c r="J95" s="16" t="b">
        <v>0</v>
      </c>
      <c r="K95" s="16" t="b">
        <v>1</v>
      </c>
      <c r="L95" s="16" t="b">
        <v>0</v>
      </c>
      <c r="M95" s="16" t="b">
        <v>0</v>
      </c>
      <c r="N95" s="16" t="b">
        <v>0</v>
      </c>
      <c r="O95" s="16" t="b">
        <v>0</v>
      </c>
      <c r="Q95" s="16">
        <v>3406010184</v>
      </c>
      <c r="R95" s="16" t="str">
        <v>0b11001011000000111001011101001000</v>
      </c>
      <c r="S95" s="16" t="str">
        <v>203.3.151.72</v>
      </c>
      <c r="T95" s="16" t="str">
        <v>203.3.151.72</v>
      </c>
      <c r="U95" s="16">
        <v>3406010184</v>
      </c>
      <c r="V95" s="16" t="str">
        <v>0b11001011000000111001011101001000</v>
      </c>
      <c r="X95" s="16" t="str">
        <v>203.3.151.71</v>
      </c>
      <c r="Y95" s="16" t="str">
        <v>203.3.151.73</v>
      </c>
      <c r="Z95" s="16" t="str">
        <v>72.151.3.203.in-addr.arpa</v>
      </c>
      <c r="AA95" s="16" t="b">
        <v>0</v>
      </c>
      <c r="AB95" s="16" t="b">
        <v>0</v>
      </c>
      <c r="AC95" s="16" t="b">
        <v>0</v>
      </c>
      <c r="AD95" s="16" t="b">
        <v>1</v>
      </c>
      <c r="AE95" s="16" t="b">
        <v>0</v>
      </c>
      <c r="AF95" s="16" t="b">
        <v>0</v>
      </c>
      <c r="AG95" s="16" t="b">
        <v>0</v>
      </c>
      <c r="AH95" s="16" t="b">
        <v>0</v>
      </c>
    </row>
    <row r="96" spans="1:34" x14ac:dyDescent="0.2">
      <c r="A96" s="16">
        <v>95</v>
      </c>
      <c r="B96" s="16" t="s">
        <v>723</v>
      </c>
      <c r="C96" s="16">
        <v>3174048270</v>
      </c>
      <c r="D96" s="16" t="s">
        <v>724</v>
      </c>
      <c r="E96" s="16" t="s">
        <v>725</v>
      </c>
      <c r="F96" s="16" t="s">
        <v>726</v>
      </c>
      <c r="G96" s="16" t="s">
        <v>727</v>
      </c>
      <c r="H96" s="16" t="b">
        <v>0</v>
      </c>
      <c r="I96" s="16" t="b">
        <v>0</v>
      </c>
      <c r="J96" s="16" t="b">
        <v>0</v>
      </c>
      <c r="K96" s="16" t="b">
        <v>1</v>
      </c>
      <c r="L96" s="16" t="b">
        <v>0</v>
      </c>
      <c r="M96" s="16" t="b">
        <v>0</v>
      </c>
      <c r="N96" s="16" t="b">
        <v>0</v>
      </c>
      <c r="O96" s="16" t="b">
        <v>0</v>
      </c>
      <c r="Q96" s="16">
        <v>3174048270</v>
      </c>
      <c r="R96" s="16" t="str">
        <v>0b10111101001100000010001000001110</v>
      </c>
      <c r="S96" s="16" t="str">
        <v>189.48.34.14</v>
      </c>
      <c r="T96" s="16" t="str">
        <v>189.48.34.14</v>
      </c>
      <c r="U96" s="16">
        <v>3174048270</v>
      </c>
      <c r="V96" s="16" t="str">
        <v>0b10111101001100000010001000001110</v>
      </c>
      <c r="X96" s="16" t="str">
        <v>189.48.34.13</v>
      </c>
      <c r="Y96" s="16" t="str">
        <v>189.48.34.15</v>
      </c>
      <c r="Z96" s="16" t="str">
        <v>14.34.48.189.in-addr.arpa</v>
      </c>
      <c r="AA96" s="16" t="b">
        <v>0</v>
      </c>
      <c r="AB96" s="16" t="b">
        <v>0</v>
      </c>
      <c r="AC96" s="16" t="b">
        <v>0</v>
      </c>
      <c r="AD96" s="16" t="b">
        <v>1</v>
      </c>
      <c r="AE96" s="16" t="b">
        <v>0</v>
      </c>
      <c r="AF96" s="16" t="b">
        <v>0</v>
      </c>
      <c r="AG96" s="16" t="b">
        <v>0</v>
      </c>
      <c r="AH96" s="16" t="b">
        <v>0</v>
      </c>
    </row>
    <row r="97" spans="1:34" x14ac:dyDescent="0.2">
      <c r="A97" s="16">
        <v>96</v>
      </c>
      <c r="B97" s="16" t="s">
        <v>728</v>
      </c>
      <c r="C97" s="16">
        <v>3654667981</v>
      </c>
      <c r="D97" s="16" t="s">
        <v>729</v>
      </c>
      <c r="E97" s="16" t="s">
        <v>730</v>
      </c>
      <c r="F97" s="16" t="s">
        <v>731</v>
      </c>
      <c r="G97" s="16" t="s">
        <v>732</v>
      </c>
      <c r="H97" s="16" t="b">
        <v>0</v>
      </c>
      <c r="I97" s="16" t="b">
        <v>0</v>
      </c>
      <c r="J97" s="16" t="b">
        <v>0</v>
      </c>
      <c r="K97" s="16" t="b">
        <v>1</v>
      </c>
      <c r="L97" s="16" t="b">
        <v>0</v>
      </c>
      <c r="M97" s="16" t="b">
        <v>0</v>
      </c>
      <c r="N97" s="16" t="b">
        <v>0</v>
      </c>
      <c r="O97" s="16" t="b">
        <v>0</v>
      </c>
      <c r="Q97" s="16">
        <v>3654667981</v>
      </c>
      <c r="R97" s="16" t="str">
        <v>0b11011001110101011100111011001101</v>
      </c>
      <c r="S97" s="16" t="str">
        <v>217.213.206.205</v>
      </c>
      <c r="T97" s="16" t="str">
        <v>217.213.206.205</v>
      </c>
      <c r="U97" s="16">
        <v>3654667981</v>
      </c>
      <c r="V97" s="16" t="str">
        <v>0b11011001110101011100111011001101</v>
      </c>
      <c r="X97" s="16" t="str">
        <v>217.213.206.204</v>
      </c>
      <c r="Y97" s="16" t="str">
        <v>217.213.206.206</v>
      </c>
      <c r="Z97" s="16" t="str">
        <v>205.206.213.217.in-addr.arpa</v>
      </c>
      <c r="AA97" s="16" t="b">
        <v>0</v>
      </c>
      <c r="AB97" s="16" t="b">
        <v>0</v>
      </c>
      <c r="AC97" s="16" t="b">
        <v>0</v>
      </c>
      <c r="AD97" s="16" t="b">
        <v>1</v>
      </c>
      <c r="AE97" s="16" t="b">
        <v>0</v>
      </c>
      <c r="AF97" s="16" t="b">
        <v>0</v>
      </c>
      <c r="AG97" s="16" t="b">
        <v>0</v>
      </c>
      <c r="AH97" s="16" t="b">
        <v>0</v>
      </c>
    </row>
    <row r="98" spans="1:34" x14ac:dyDescent="0.2">
      <c r="A98" s="16">
        <v>97</v>
      </c>
      <c r="B98" s="16" t="s">
        <v>733</v>
      </c>
      <c r="C98" s="16">
        <v>3442358528</v>
      </c>
      <c r="D98" s="16" t="s">
        <v>734</v>
      </c>
      <c r="E98" s="16" t="s">
        <v>735</v>
      </c>
      <c r="F98" s="16" t="s">
        <v>736</v>
      </c>
      <c r="G98" s="16" t="s">
        <v>737</v>
      </c>
      <c r="H98" s="16" t="b">
        <v>0</v>
      </c>
      <c r="I98" s="16" t="b">
        <v>0</v>
      </c>
      <c r="J98" s="16" t="b">
        <v>0</v>
      </c>
      <c r="K98" s="16" t="b">
        <v>1</v>
      </c>
      <c r="L98" s="16" t="b">
        <v>0</v>
      </c>
      <c r="M98" s="16" t="b">
        <v>0</v>
      </c>
      <c r="N98" s="16" t="b">
        <v>0</v>
      </c>
      <c r="O98" s="16" t="b">
        <v>0</v>
      </c>
      <c r="Q98" s="16">
        <v>3442358528</v>
      </c>
      <c r="R98" s="16" t="str">
        <v>0b11001101001011100011100100000000</v>
      </c>
      <c r="S98" s="16" t="str">
        <v>205.46.57.0</v>
      </c>
      <c r="T98" s="16" t="str">
        <v>205.46.57.0</v>
      </c>
      <c r="U98" s="16">
        <v>3442358528</v>
      </c>
      <c r="V98" s="16" t="str">
        <v>0b11001101001011100011100100000000</v>
      </c>
      <c r="X98" s="16" t="str">
        <v>205.46.56.255</v>
      </c>
      <c r="Y98" s="16" t="str">
        <v>205.46.57.1</v>
      </c>
      <c r="Z98" s="16" t="str">
        <v>0.57.46.205.in-addr.arpa</v>
      </c>
      <c r="AA98" s="16" t="b">
        <v>0</v>
      </c>
      <c r="AB98" s="16" t="b">
        <v>0</v>
      </c>
      <c r="AC98" s="16" t="b">
        <v>0</v>
      </c>
      <c r="AD98" s="16" t="b">
        <v>1</v>
      </c>
      <c r="AE98" s="16" t="b">
        <v>0</v>
      </c>
      <c r="AF98" s="16" t="b">
        <v>0</v>
      </c>
      <c r="AG98" s="16" t="b">
        <v>0</v>
      </c>
      <c r="AH98" s="16" t="b">
        <v>0</v>
      </c>
    </row>
    <row r="99" spans="1:34" x14ac:dyDescent="0.2">
      <c r="A99" s="16">
        <v>98</v>
      </c>
      <c r="B99" s="16" t="s">
        <v>738</v>
      </c>
      <c r="C99" s="16">
        <v>4164877188</v>
      </c>
      <c r="D99" s="16" t="s">
        <v>739</v>
      </c>
      <c r="E99" s="16" t="s">
        <v>740</v>
      </c>
      <c r="F99" s="16" t="s">
        <v>741</v>
      </c>
      <c r="G99" s="16" t="s">
        <v>742</v>
      </c>
      <c r="H99" s="16" t="b">
        <v>0</v>
      </c>
      <c r="I99" s="16" t="b">
        <v>1</v>
      </c>
      <c r="J99" s="16" t="b">
        <v>0</v>
      </c>
      <c r="K99" s="16" t="b">
        <v>0</v>
      </c>
      <c r="L99" s="16" t="b">
        <v>0</v>
      </c>
      <c r="M99" s="16" t="b">
        <v>1</v>
      </c>
      <c r="N99" s="16" t="b">
        <v>0</v>
      </c>
      <c r="O99" s="16" t="b">
        <v>0</v>
      </c>
      <c r="Q99" s="16">
        <v>4164877188</v>
      </c>
      <c r="R99" s="16" t="str">
        <v>0b11111000001111101111101110000100</v>
      </c>
      <c r="S99" s="16" t="str">
        <v>248.62.251.132</v>
      </c>
      <c r="T99" s="16" t="str">
        <v>248.62.251.132</v>
      </c>
      <c r="U99" s="16">
        <v>4164877188</v>
      </c>
      <c r="V99" s="16" t="str">
        <v>0b11111000001111101111101110000100</v>
      </c>
      <c r="X99" s="16" t="str">
        <v>248.62.251.131</v>
      </c>
      <c r="Y99" s="16" t="str">
        <v>248.62.251.133</v>
      </c>
      <c r="Z99" s="16" t="str">
        <v>132.251.62.248.in-addr.arpa</v>
      </c>
      <c r="AA99" s="16" t="b">
        <v>0</v>
      </c>
      <c r="AB99" s="16" t="b">
        <v>1</v>
      </c>
      <c r="AC99" s="16" t="b">
        <v>0</v>
      </c>
      <c r="AD99" s="16" t="b">
        <v>0</v>
      </c>
      <c r="AE99" s="16" t="b">
        <v>0</v>
      </c>
      <c r="AF99" s="16" t="b">
        <v>1</v>
      </c>
      <c r="AG99" s="16" t="b">
        <v>0</v>
      </c>
      <c r="AH99" s="16" t="b">
        <v>0</v>
      </c>
    </row>
    <row r="100" spans="1:34" x14ac:dyDescent="0.2">
      <c r="A100" s="16">
        <v>99</v>
      </c>
      <c r="B100" s="16" t="s">
        <v>743</v>
      </c>
      <c r="C100" s="16">
        <v>3462055443</v>
      </c>
      <c r="D100" s="16" t="s">
        <v>744</v>
      </c>
      <c r="E100" s="16" t="s">
        <v>745</v>
      </c>
      <c r="F100" s="16" t="s">
        <v>746</v>
      </c>
      <c r="G100" s="16" t="s">
        <v>747</v>
      </c>
      <c r="H100" s="16" t="b">
        <v>0</v>
      </c>
      <c r="I100" s="16" t="b">
        <v>0</v>
      </c>
      <c r="J100" s="16" t="b">
        <v>0</v>
      </c>
      <c r="K100" s="16" t="b">
        <v>1</v>
      </c>
      <c r="L100" s="16" t="b">
        <v>0</v>
      </c>
      <c r="M100" s="16" t="b">
        <v>0</v>
      </c>
      <c r="N100" s="16" t="b">
        <v>0</v>
      </c>
      <c r="O100" s="16" t="b">
        <v>0</v>
      </c>
      <c r="Q100" s="16">
        <v>3462055443</v>
      </c>
      <c r="R100" s="16" t="str">
        <v>0b11001110010110101100011000010011</v>
      </c>
      <c r="S100" s="16" t="str">
        <v>206.90.198.19</v>
      </c>
      <c r="T100" s="16" t="str">
        <v>206.90.198.19</v>
      </c>
      <c r="U100" s="16">
        <v>3462055443</v>
      </c>
      <c r="V100" s="16" t="str">
        <v>0b11001110010110101100011000010011</v>
      </c>
      <c r="X100" s="16" t="str">
        <v>206.90.198.18</v>
      </c>
      <c r="Y100" s="16" t="str">
        <v>206.90.198.20</v>
      </c>
      <c r="Z100" s="16" t="str">
        <v>19.198.90.206.in-addr.arpa</v>
      </c>
      <c r="AA100" s="16" t="b">
        <v>0</v>
      </c>
      <c r="AB100" s="16" t="b">
        <v>0</v>
      </c>
      <c r="AC100" s="16" t="b">
        <v>0</v>
      </c>
      <c r="AD100" s="16" t="b">
        <v>1</v>
      </c>
      <c r="AE100" s="16" t="b">
        <v>0</v>
      </c>
      <c r="AF100" s="16" t="b">
        <v>0</v>
      </c>
      <c r="AG100" s="16" t="b">
        <v>0</v>
      </c>
      <c r="AH100" s="16" t="b">
        <v>0</v>
      </c>
    </row>
  </sheetData>
  <conditionalFormatting sqref="Q1:Q1048576">
    <cfRule type="expression" dxfId="31" priority="17">
      <formula>$S1=$B1</formula>
    </cfRule>
  </conditionalFormatting>
  <conditionalFormatting sqref="R1:R1048576">
    <cfRule type="expression" dxfId="30" priority="16">
      <formula>$R1=$D1</formula>
    </cfRule>
  </conditionalFormatting>
  <conditionalFormatting sqref="S1:S1048576">
    <cfRule type="expression" dxfId="29" priority="15">
      <formula>$Q1=$C1</formula>
    </cfRule>
  </conditionalFormatting>
  <conditionalFormatting sqref="T1:T1048576">
    <cfRule type="expression" dxfId="28" priority="14" stopIfTrue="1">
      <formula>$T1=$B1</formula>
    </cfRule>
  </conditionalFormatting>
  <conditionalFormatting sqref="U1:U1048576">
    <cfRule type="expression" dxfId="27" priority="13" stopIfTrue="1">
      <formula>$U1=$C1</formula>
    </cfRule>
  </conditionalFormatting>
  <conditionalFormatting sqref="V1:V1048576">
    <cfRule type="expression" dxfId="26" priority="12" stopIfTrue="1">
      <formula>$V1=$D1</formula>
    </cfRule>
  </conditionalFormatting>
  <conditionalFormatting sqref="X1:X1048576">
    <cfRule type="expression" dxfId="25" priority="11">
      <formula>$X1=$E1</formula>
    </cfRule>
  </conditionalFormatting>
  <conditionalFormatting sqref="Y1:Y1048576">
    <cfRule type="expression" dxfId="24" priority="10">
      <formula>$Y1=$F1</formula>
    </cfRule>
  </conditionalFormatting>
  <conditionalFormatting sqref="Z1:Z1048576">
    <cfRule type="expression" dxfId="23" priority="9">
      <formula>$Z1=$G1</formula>
    </cfRule>
  </conditionalFormatting>
  <conditionalFormatting sqref="AA1:AA1048576">
    <cfRule type="expression" dxfId="22" priority="8">
      <formula>$AA1=$H1</formula>
    </cfRule>
  </conditionalFormatting>
  <conditionalFormatting sqref="AB1:AB1048576">
    <cfRule type="expression" dxfId="21" priority="7">
      <formula>$AB1=$I1</formula>
    </cfRule>
  </conditionalFormatting>
  <conditionalFormatting sqref="AC1:AC1048576">
    <cfRule type="expression" dxfId="20" priority="1">
      <formula>$AC1=$J1</formula>
    </cfRule>
  </conditionalFormatting>
  <conditionalFormatting sqref="AD1:AD1048576">
    <cfRule type="expression" dxfId="19" priority="6">
      <formula>$AD1=$K1</formula>
    </cfRule>
  </conditionalFormatting>
  <conditionalFormatting sqref="AE1:AE1048576">
    <cfRule type="expression" dxfId="18" priority="5">
      <formula>$AE1=$L1</formula>
    </cfRule>
  </conditionalFormatting>
  <conditionalFormatting sqref="AF1:AF1048576">
    <cfRule type="expression" dxfId="17" priority="4">
      <formula>$AF1=$M1</formula>
    </cfRule>
  </conditionalFormatting>
  <conditionalFormatting sqref="AG1:AG1048576">
    <cfRule type="expression" dxfId="16" priority="3">
      <formula>$AG1=$N1</formula>
    </cfRule>
  </conditionalFormatting>
  <conditionalFormatting sqref="AH1:AH1048576">
    <cfRule type="expression" dxfId="15" priority="2">
      <formula>$AH1=$O1</formula>
    </cfRule>
  </conditionalFormatting>
  <pageMargins left="0.75" right="0.75" top="1" bottom="1" header="0.5" footer="0.5"/>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95C87-6976-F441-A951-16057164C758}">
  <dimension ref="A1:AG100"/>
  <sheetViews>
    <sheetView workbookViewId="0">
      <pane xSplit="2" ySplit="1" topLeftCell="C2" activePane="bottomRight" state="frozenSplit"/>
      <selection pane="topRight" activeCell="C1" sqref="C1"/>
      <selection pane="bottomLeft" activeCell="A2" sqref="A2"/>
      <selection pane="bottomRight"/>
    </sheetView>
  </sheetViews>
  <sheetFormatPr baseColWidth="10" defaultRowHeight="16" x14ac:dyDescent="0.2"/>
  <cols>
    <col min="1" max="1" width="5.5" bestFit="1" customWidth="1"/>
    <col min="2" max="2" width="17.5" bestFit="1" customWidth="1"/>
    <col min="3" max="3" width="14.6640625" bestFit="1" customWidth="1"/>
    <col min="4" max="4" width="8.1640625" bestFit="1" customWidth="1"/>
    <col min="5" max="5" width="17.5" bestFit="1" customWidth="1"/>
    <col min="6" max="6" width="14.83203125" bestFit="1" customWidth="1"/>
    <col min="7" max="7" width="16.6640625" bestFit="1" customWidth="1"/>
    <col min="8" max="9" width="14.6640625" bestFit="1" customWidth="1"/>
    <col min="10" max="10" width="11" bestFit="1" customWidth="1"/>
    <col min="11" max="11" width="9" bestFit="1" customWidth="1"/>
    <col min="12" max="12" width="9.5" bestFit="1" customWidth="1"/>
    <col min="13" max="13" width="8.1640625" bestFit="1" customWidth="1"/>
    <col min="14" max="14" width="12.6640625" bestFit="1" customWidth="1"/>
    <col min="15" max="15" width="10.33203125" bestFit="1" customWidth="1"/>
    <col min="16" max="16" width="10.6640625" bestFit="1" customWidth="1"/>
    <col min="17" max="17" width="11" bestFit="1" customWidth="1"/>
    <col min="19" max="19" width="14.6640625" bestFit="1" customWidth="1"/>
    <col min="21" max="21" width="17.5" bestFit="1" customWidth="1"/>
    <col min="22" max="22" width="14.83203125" bestFit="1" customWidth="1"/>
    <col min="23" max="23" width="16.6640625" bestFit="1" customWidth="1"/>
    <col min="24" max="25" width="17.5" bestFit="1" customWidth="1"/>
  </cols>
  <sheetData>
    <row r="1" spans="1:33" x14ac:dyDescent="0.2">
      <c r="A1" t="s">
        <v>153</v>
      </c>
      <c r="B1" t="s">
        <v>258</v>
      </c>
      <c r="C1" t="s">
        <v>154</v>
      </c>
      <c r="D1" t="s">
        <v>165</v>
      </c>
      <c r="E1" t="s">
        <v>167</v>
      </c>
      <c r="F1" t="s">
        <v>166</v>
      </c>
      <c r="G1" t="s">
        <v>168</v>
      </c>
      <c r="H1" t="s">
        <v>169</v>
      </c>
      <c r="I1" t="s">
        <v>170</v>
      </c>
      <c r="J1" t="s">
        <v>156</v>
      </c>
      <c r="K1" t="s">
        <v>157</v>
      </c>
      <c r="L1" t="s">
        <v>257</v>
      </c>
      <c r="M1" t="s">
        <v>158</v>
      </c>
      <c r="N1" t="s">
        <v>159</v>
      </c>
      <c r="O1" t="s">
        <v>160</v>
      </c>
      <c r="P1" t="s">
        <v>161</v>
      </c>
      <c r="Q1" t="s">
        <v>162</v>
      </c>
      <c r="S1" t="s">
        <v>154</v>
      </c>
      <c r="T1" t="s">
        <v>165</v>
      </c>
      <c r="U1" t="s">
        <v>166</v>
      </c>
      <c r="V1" t="s">
        <v>166</v>
      </c>
      <c r="W1" t="s">
        <v>168</v>
      </c>
      <c r="X1" t="s">
        <v>169</v>
      </c>
      <c r="Y1" t="s">
        <v>170</v>
      </c>
      <c r="Z1" t="s">
        <v>156</v>
      </c>
      <c r="AA1" t="s">
        <v>157</v>
      </c>
      <c r="AB1" t="s">
        <v>257</v>
      </c>
      <c r="AC1" t="s">
        <v>158</v>
      </c>
      <c r="AD1" t="s">
        <v>159</v>
      </c>
      <c r="AE1" t="s">
        <v>160</v>
      </c>
      <c r="AF1" t="s">
        <v>161</v>
      </c>
      <c r="AG1" t="s">
        <v>162</v>
      </c>
    </row>
    <row r="2" spans="1:33" x14ac:dyDescent="0.2">
      <c r="A2">
        <v>1</v>
      </c>
      <c r="B2" t="s">
        <v>15</v>
      </c>
      <c r="C2" t="s">
        <v>10</v>
      </c>
      <c r="D2">
        <v>0</v>
      </c>
      <c r="E2" t="s">
        <v>15</v>
      </c>
      <c r="F2" t="s">
        <v>10</v>
      </c>
      <c r="G2" t="s">
        <v>9</v>
      </c>
      <c r="H2" t="s">
        <v>14</v>
      </c>
      <c r="I2" t="s">
        <v>151</v>
      </c>
      <c r="J2" t="b">
        <v>0</v>
      </c>
      <c r="K2" t="b">
        <v>0</v>
      </c>
      <c r="L2" t="b">
        <v>0</v>
      </c>
      <c r="M2" t="b">
        <v>1</v>
      </c>
      <c r="N2" t="b">
        <v>0</v>
      </c>
      <c r="O2" t="b">
        <v>0</v>
      </c>
      <c r="P2" t="b">
        <v>0</v>
      </c>
      <c r="Q2" t="b">
        <v>0</v>
      </c>
      <c r="S2" t="str" cm="1">
        <f t="array" ref="S2:S100">_xlfn.LET(
_xlpm.data,_xlfn._xlws.FILTER($B:$B,($B:$B&lt;&gt;"") * ($B:$B&lt;&gt;$B$1)),
ip.ip(_xlpm.data)
)</f>
        <v>0.0.0.0</v>
      </c>
      <c r="T2" cm="1">
        <f t="array" ref="T2:T100">_xlfn.LET(
_xlpm.data,_xlfn._xlws.FILTER($B:$B,($B:$B&lt;&gt;"") * ($B:$B&lt;&gt;$B$1)),
ip.prefixlen(_xlpm.data)
)</f>
        <v>0</v>
      </c>
      <c r="U2" t="str" cm="1">
        <f t="array" ref="U2:U100">_xlfn.LET(
_xlpm.data,_xlfn._xlws.FILTER($B:$B,($B:$B&lt;&gt;"") * ($B:$B&lt;&gt;$B$1)),
ip.network_address(_xlpm.data)
)</f>
        <v>0.0.0.0/0</v>
      </c>
      <c r="V2" t="str" cm="1">
        <f t="array" ref="V2:V100">_xlfn.LET(
_xlpm.data,_xlfn._xlws.FILTER($B:$B,($B:$B&lt;&gt;"") * ($B:$B&lt;&gt;$B$1)),
ip.network_address(_xlpm.data,TRUE)
)</f>
        <v>0.0.0.0</v>
      </c>
      <c r="W2" t="str" cm="1">
        <f t="array" ref="W2:W100">_xlfn.LET(
_xlpm.data,_xlfn._xlws.FILTER($B:$B,($B:$B&lt;&gt;"") * ($B:$B&lt;&gt;$B$1)),
ip.broadcast_address(_xlpm.data,TRUE)
)</f>
        <v>255.255.255.255</v>
      </c>
      <c r="X2" t="str" cm="1">
        <f t="array" ref="X2:X100">_xlfn.LET(
_xlpm.data,_xlfn._xlws.FILTER($B:$B,($B:$B&lt;&gt;"") * ($B:$B&lt;&gt;$B$1)),
ip.first_host_address(_xlpm.data,TRUE)
)</f>
        <v>0.0.0.1</v>
      </c>
      <c r="Y2" t="str" cm="1">
        <f t="array" ref="Y2:Y100">_xlfn.LET(
_xlpm.data,_xlfn._xlws.FILTER($B:$B,($B:$B&lt;&gt;"") * ($B:$B&lt;&gt;$B$1)),
ip.last_host_address(_xlpm.data,TRUE)
)</f>
        <v>255.255.255.254</v>
      </c>
      <c r="Z2" t="b" cm="1">
        <f t="array" ref="Z2:Z100">_xlfn.LET(
_xlpm.data,_xlfn._xlws.FILTER($B:$B,($B:$B&lt;&gt;"") * ($B:$B&lt;&gt;$B$1)),
ip.is_multicast(_xlpm.data)
)</f>
        <v>0</v>
      </c>
      <c r="AA2" t="b" cm="1">
        <f t="array" ref="AA2:AA100">_xlfn.LET(
_xlpm.data,_xlfn._xlws.FILTER($B:$B,($B:$B&lt;&gt;"") * ($B:$B&lt;&gt;$B$1)),
ip.is_private(_xlpm.data)
)</f>
        <v>0</v>
      </c>
      <c r="AB2" t="b" cm="1">
        <f t="array" ref="AB2:AB100">_xlfn.LET(
_xlpm.data,_xlfn._xlws.FILTER($B:$B,($B:$B&lt;&gt;"") * ($B:$B&lt;&gt;$B$1)),
ip.is_rfc1918(_xlpm.data)
)</f>
        <v>0</v>
      </c>
      <c r="AC2" t="b" cm="1">
        <f t="array" ref="AC2:AC100">_xlfn.LET(
_xlpm.data,_xlfn._xlws.FILTER($B:$B,($B:$B&lt;&gt;"") * ($B:$B&lt;&gt;$B$1)),
ip.is_global(_xlpm.data)
)</f>
        <v>1</v>
      </c>
      <c r="AD2" t="b" cm="1">
        <f t="array" ref="AD2:AD100">_xlfn.LET(
_xlpm.data,_xlfn._xlws.FILTER($B:$B,($B:$B&lt;&gt;"") * ($B:$B&lt;&gt;$B$1)),
ip.is_unspecified(_xlpm.data)
)</f>
        <v>0</v>
      </c>
      <c r="AE2" t="b" cm="1">
        <f t="array" ref="AE2:AE100">_xlfn.LET(
_xlpm.data,_xlfn._xlws.FILTER($B:$B,($B:$B&lt;&gt;"") * ($B:$B&lt;&gt;$B$1)),
ip.is_reserved(_xlpm.data)
)</f>
        <v>0</v>
      </c>
      <c r="AF2" t="b" cm="1">
        <f t="array" ref="AF2:AF100">_xlfn.LET(
_xlpm.data,_xlfn._xlws.FILTER($B:$B,($B:$B&lt;&gt;"") * ($B:$B&lt;&gt;$B$1)),
ip.is_loopback(_xlpm.data)
)</f>
        <v>0</v>
      </c>
      <c r="AG2" t="b" cm="1">
        <f t="array" ref="AG2:AG100">_xlfn.LET(
_xlpm.data,_xlfn._xlws.FILTER($B:$B,($B:$B&lt;&gt;"") * ($B:$B&lt;&gt;$B$1)),
ip.is_link_local(_xlpm.data)
)</f>
        <v>0</v>
      </c>
    </row>
    <row r="3" spans="1:33" x14ac:dyDescent="0.2">
      <c r="A3">
        <v>2</v>
      </c>
      <c r="B3" t="s">
        <v>259</v>
      </c>
      <c r="C3" t="s">
        <v>9</v>
      </c>
      <c r="D3">
        <v>0</v>
      </c>
      <c r="E3" t="s">
        <v>15</v>
      </c>
      <c r="F3" t="s">
        <v>10</v>
      </c>
      <c r="G3" t="s">
        <v>9</v>
      </c>
      <c r="H3" t="s">
        <v>14</v>
      </c>
      <c r="I3" t="s">
        <v>151</v>
      </c>
      <c r="J3" t="b">
        <v>0</v>
      </c>
      <c r="K3" t="b">
        <v>0</v>
      </c>
      <c r="L3" t="b">
        <v>0</v>
      </c>
      <c r="M3" t="b">
        <v>1</v>
      </c>
      <c r="N3" t="b">
        <v>0</v>
      </c>
      <c r="O3" t="b">
        <v>0</v>
      </c>
      <c r="P3" t="b">
        <v>0</v>
      </c>
      <c r="Q3" t="b">
        <v>0</v>
      </c>
      <c r="S3" t="str">
        <v>255.255.255.255</v>
      </c>
      <c r="T3">
        <v>0</v>
      </c>
      <c r="U3" t="str">
        <v>0.0.0.0/0</v>
      </c>
      <c r="V3" t="str">
        <v>0.0.0.0</v>
      </c>
      <c r="W3" t="str">
        <v>255.255.255.255</v>
      </c>
      <c r="X3" t="str">
        <v>0.0.0.1</v>
      </c>
      <c r="Y3" t="str">
        <v>255.255.255.254</v>
      </c>
      <c r="Z3" t="b">
        <v>0</v>
      </c>
      <c r="AA3" t="b">
        <v>0</v>
      </c>
      <c r="AB3" t="b">
        <v>0</v>
      </c>
      <c r="AC3" t="b">
        <v>1</v>
      </c>
      <c r="AD3" t="b">
        <v>0</v>
      </c>
      <c r="AE3" t="b">
        <v>0</v>
      </c>
      <c r="AF3" t="b">
        <v>0</v>
      </c>
      <c r="AG3" t="b">
        <v>0</v>
      </c>
    </row>
    <row r="4" spans="1:33" x14ac:dyDescent="0.2">
      <c r="A4">
        <v>3</v>
      </c>
      <c r="B4" t="s">
        <v>260</v>
      </c>
      <c r="C4" t="s">
        <v>10</v>
      </c>
      <c r="D4">
        <v>32</v>
      </c>
      <c r="E4" t="s">
        <v>260</v>
      </c>
      <c r="F4" t="s">
        <v>10</v>
      </c>
      <c r="G4" t="s">
        <v>10</v>
      </c>
      <c r="H4" t="s">
        <v>10</v>
      </c>
      <c r="I4" t="s">
        <v>10</v>
      </c>
      <c r="J4" t="b">
        <v>0</v>
      </c>
      <c r="K4" t="b">
        <v>1</v>
      </c>
      <c r="L4" t="b">
        <v>0</v>
      </c>
      <c r="M4" t="b">
        <v>0</v>
      </c>
      <c r="N4" t="b">
        <v>1</v>
      </c>
      <c r="O4" t="b">
        <v>0</v>
      </c>
      <c r="P4" t="b">
        <v>0</v>
      </c>
      <c r="Q4" t="b">
        <v>0</v>
      </c>
      <c r="S4" t="str">
        <v>0.0.0.0</v>
      </c>
      <c r="T4">
        <v>32</v>
      </c>
      <c r="U4" t="str">
        <v>0.0.0.0/32</v>
      </c>
      <c r="V4" t="str">
        <v>0.0.0.0</v>
      </c>
      <c r="W4" t="str">
        <v>0.0.0.0</v>
      </c>
      <c r="X4" t="str">
        <v>0.0.0.0</v>
      </c>
      <c r="Y4" t="str">
        <v>0.0.0.0</v>
      </c>
      <c r="Z4" t="b">
        <v>0</v>
      </c>
      <c r="AA4" t="b">
        <v>1</v>
      </c>
      <c r="AB4" t="b">
        <v>0</v>
      </c>
      <c r="AC4" t="b">
        <v>0</v>
      </c>
      <c r="AD4" t="b">
        <v>1</v>
      </c>
      <c r="AE4" t="b">
        <v>0</v>
      </c>
      <c r="AF4" t="b">
        <v>0</v>
      </c>
      <c r="AG4" t="b">
        <v>0</v>
      </c>
    </row>
    <row r="5" spans="1:33" x14ac:dyDescent="0.2">
      <c r="A5">
        <v>4</v>
      </c>
      <c r="B5" t="s">
        <v>16</v>
      </c>
      <c r="C5" t="s">
        <v>9</v>
      </c>
      <c r="D5">
        <v>32</v>
      </c>
      <c r="E5" t="s">
        <v>16</v>
      </c>
      <c r="F5" t="s">
        <v>9</v>
      </c>
      <c r="G5" t="s">
        <v>9</v>
      </c>
      <c r="H5" t="s">
        <v>9</v>
      </c>
      <c r="I5" t="s">
        <v>9</v>
      </c>
      <c r="J5" t="b">
        <v>0</v>
      </c>
      <c r="K5" t="b">
        <v>1</v>
      </c>
      <c r="L5" t="b">
        <v>0</v>
      </c>
      <c r="M5" t="b">
        <v>0</v>
      </c>
      <c r="N5" t="b">
        <v>0</v>
      </c>
      <c r="O5" t="b">
        <v>1</v>
      </c>
      <c r="P5" t="b">
        <v>0</v>
      </c>
      <c r="Q5" t="b">
        <v>0</v>
      </c>
      <c r="S5" t="str">
        <v>255.255.255.255</v>
      </c>
      <c r="T5">
        <v>32</v>
      </c>
      <c r="U5" t="str">
        <v>255.255.255.255/32</v>
      </c>
      <c r="V5" t="str">
        <v>255.255.255.255</v>
      </c>
      <c r="W5" t="str">
        <v>255.255.255.255</v>
      </c>
      <c r="X5" t="str">
        <v>255.255.255.255</v>
      </c>
      <c r="Y5" t="str">
        <v>255.255.255.255</v>
      </c>
      <c r="Z5" t="b">
        <v>0</v>
      </c>
      <c r="AA5" t="b">
        <v>1</v>
      </c>
      <c r="AB5" t="b">
        <v>0</v>
      </c>
      <c r="AC5" t="b">
        <v>0</v>
      </c>
      <c r="AD5" t="b">
        <v>0</v>
      </c>
      <c r="AE5" t="b">
        <v>1</v>
      </c>
      <c r="AF5" t="b">
        <v>0</v>
      </c>
      <c r="AG5" t="b">
        <v>0</v>
      </c>
    </row>
    <row r="6" spans="1:33" x14ac:dyDescent="0.2">
      <c r="A6">
        <v>5</v>
      </c>
      <c r="B6" t="s">
        <v>261</v>
      </c>
      <c r="C6" t="s">
        <v>10</v>
      </c>
      <c r="D6">
        <v>31</v>
      </c>
      <c r="E6" t="s">
        <v>261</v>
      </c>
      <c r="F6" t="s">
        <v>10</v>
      </c>
      <c r="G6" t="s">
        <v>14</v>
      </c>
      <c r="H6" t="s">
        <v>10</v>
      </c>
      <c r="I6" t="s">
        <v>14</v>
      </c>
      <c r="J6" t="b">
        <v>0</v>
      </c>
      <c r="K6" t="b">
        <v>1</v>
      </c>
      <c r="L6" t="b">
        <v>0</v>
      </c>
      <c r="M6" t="b">
        <v>0</v>
      </c>
      <c r="N6" t="b">
        <v>0</v>
      </c>
      <c r="O6" t="b">
        <v>0</v>
      </c>
      <c r="P6" t="b">
        <v>0</v>
      </c>
      <c r="Q6" t="b">
        <v>0</v>
      </c>
      <c r="S6" t="str">
        <v>0.0.0.0</v>
      </c>
      <c r="T6">
        <v>31</v>
      </c>
      <c r="U6" t="str">
        <v>0.0.0.0/31</v>
      </c>
      <c r="V6" t="str">
        <v>0.0.0.0</v>
      </c>
      <c r="W6" t="str">
        <v>0.0.0.1</v>
      </c>
      <c r="X6" t="str">
        <v>0.0.0.0</v>
      </c>
      <c r="Y6" t="str">
        <v>0.0.0.1</v>
      </c>
      <c r="Z6" t="b">
        <v>0</v>
      </c>
      <c r="AA6" t="b">
        <v>1</v>
      </c>
      <c r="AB6" t="b">
        <v>0</v>
      </c>
      <c r="AC6" t="b">
        <v>0</v>
      </c>
      <c r="AD6" t="b">
        <v>0</v>
      </c>
      <c r="AE6" t="b">
        <v>0</v>
      </c>
      <c r="AF6" t="b">
        <v>0</v>
      </c>
      <c r="AG6" t="b">
        <v>0</v>
      </c>
    </row>
    <row r="7" spans="1:33" x14ac:dyDescent="0.2">
      <c r="A7">
        <v>6</v>
      </c>
      <c r="B7" t="s">
        <v>20</v>
      </c>
      <c r="C7" t="s">
        <v>9</v>
      </c>
      <c r="D7">
        <v>31</v>
      </c>
      <c r="E7" t="s">
        <v>262</v>
      </c>
      <c r="F7" t="s">
        <v>151</v>
      </c>
      <c r="G7" t="s">
        <v>9</v>
      </c>
      <c r="H7" t="s">
        <v>151</v>
      </c>
      <c r="I7" t="s">
        <v>9</v>
      </c>
      <c r="J7" t="b">
        <v>0</v>
      </c>
      <c r="K7" t="b">
        <v>1</v>
      </c>
      <c r="L7" t="b">
        <v>0</v>
      </c>
      <c r="M7" t="b">
        <v>0</v>
      </c>
      <c r="N7" t="b">
        <v>0</v>
      </c>
      <c r="O7" t="b">
        <v>1</v>
      </c>
      <c r="P7" t="b">
        <v>0</v>
      </c>
      <c r="Q7" t="b">
        <v>0</v>
      </c>
      <c r="S7" t="str">
        <v>255.255.255.255</v>
      </c>
      <c r="T7">
        <v>31</v>
      </c>
      <c r="U7" t="str">
        <v>255.255.255.254/31</v>
      </c>
      <c r="V7" t="str">
        <v>255.255.255.254</v>
      </c>
      <c r="W7" t="str">
        <v>255.255.255.255</v>
      </c>
      <c r="X7" t="str">
        <v>255.255.255.254</v>
      </c>
      <c r="Y7" t="str">
        <v>255.255.255.255</v>
      </c>
      <c r="Z7" t="b">
        <v>0</v>
      </c>
      <c r="AA7" t="b">
        <v>1</v>
      </c>
      <c r="AB7" t="b">
        <v>0</v>
      </c>
      <c r="AC7" t="b">
        <v>0</v>
      </c>
      <c r="AD7" t="b">
        <v>0</v>
      </c>
      <c r="AE7" t="b">
        <v>1</v>
      </c>
      <c r="AF7" t="b">
        <v>0</v>
      </c>
      <c r="AG7" t="b">
        <v>0</v>
      </c>
    </row>
    <row r="8" spans="1:33" x14ac:dyDescent="0.2">
      <c r="A8">
        <v>7</v>
      </c>
      <c r="B8" t="s">
        <v>748</v>
      </c>
      <c r="C8" t="s">
        <v>749</v>
      </c>
      <c r="D8">
        <v>24</v>
      </c>
      <c r="E8" t="s">
        <v>750</v>
      </c>
      <c r="F8" t="s">
        <v>751</v>
      </c>
      <c r="G8" t="s">
        <v>752</v>
      </c>
      <c r="H8" t="s">
        <v>753</v>
      </c>
      <c r="I8" t="s">
        <v>754</v>
      </c>
      <c r="J8" t="b">
        <v>0</v>
      </c>
      <c r="K8" t="b">
        <v>0</v>
      </c>
      <c r="L8" t="b">
        <v>0</v>
      </c>
      <c r="M8" t="b">
        <v>1</v>
      </c>
      <c r="N8" t="b">
        <v>0</v>
      </c>
      <c r="O8" t="b">
        <v>0</v>
      </c>
      <c r="P8" t="b">
        <v>0</v>
      </c>
      <c r="Q8" t="b">
        <v>0</v>
      </c>
      <c r="S8" t="str">
        <v>93.5.7.109</v>
      </c>
      <c r="T8">
        <v>24</v>
      </c>
      <c r="U8" t="str">
        <v>93.5.7.0/24</v>
      </c>
      <c r="V8" t="str">
        <v>93.5.7.0</v>
      </c>
      <c r="W8" t="str">
        <v>93.5.7.255</v>
      </c>
      <c r="X8" t="str">
        <v>93.5.7.1</v>
      </c>
      <c r="Y8" t="str">
        <v>93.5.7.254</v>
      </c>
      <c r="Z8" t="b">
        <v>0</v>
      </c>
      <c r="AA8" t="b">
        <v>0</v>
      </c>
      <c r="AB8" t="b">
        <v>0</v>
      </c>
      <c r="AC8" t="b">
        <v>1</v>
      </c>
      <c r="AD8" t="b">
        <v>0</v>
      </c>
      <c r="AE8" t="b">
        <v>0</v>
      </c>
      <c r="AF8" t="b">
        <v>0</v>
      </c>
      <c r="AG8" t="b">
        <v>0</v>
      </c>
    </row>
    <row r="9" spans="1:33" x14ac:dyDescent="0.2">
      <c r="A9">
        <v>8</v>
      </c>
      <c r="B9" t="s">
        <v>755</v>
      </c>
      <c r="C9" t="s">
        <v>756</v>
      </c>
      <c r="D9">
        <v>27</v>
      </c>
      <c r="E9" t="s">
        <v>757</v>
      </c>
      <c r="F9" t="s">
        <v>758</v>
      </c>
      <c r="G9" t="s">
        <v>759</v>
      </c>
      <c r="H9" t="s">
        <v>760</v>
      </c>
      <c r="I9" t="s">
        <v>761</v>
      </c>
      <c r="J9" t="b">
        <v>0</v>
      </c>
      <c r="K9" t="b">
        <v>0</v>
      </c>
      <c r="L9" t="b">
        <v>0</v>
      </c>
      <c r="M9" t="b">
        <v>1</v>
      </c>
      <c r="N9" t="b">
        <v>0</v>
      </c>
      <c r="O9" t="b">
        <v>0</v>
      </c>
      <c r="P9" t="b">
        <v>0</v>
      </c>
      <c r="Q9" t="b">
        <v>0</v>
      </c>
      <c r="S9" t="str">
        <v>72.26.172.22</v>
      </c>
      <c r="T9">
        <v>27</v>
      </c>
      <c r="U9" t="str">
        <v>72.26.172.0/27</v>
      </c>
      <c r="V9" t="str">
        <v>72.26.172.0</v>
      </c>
      <c r="W9" t="str">
        <v>72.26.172.31</v>
      </c>
      <c r="X9" t="str">
        <v>72.26.172.1</v>
      </c>
      <c r="Y9" t="str">
        <v>72.26.172.30</v>
      </c>
      <c r="Z9" t="b">
        <v>0</v>
      </c>
      <c r="AA9" t="b">
        <v>0</v>
      </c>
      <c r="AB9" t="b">
        <v>0</v>
      </c>
      <c r="AC9" t="b">
        <v>1</v>
      </c>
      <c r="AD9" t="b">
        <v>0</v>
      </c>
      <c r="AE9" t="b">
        <v>0</v>
      </c>
      <c r="AF9" t="b">
        <v>0</v>
      </c>
      <c r="AG9" t="b">
        <v>0</v>
      </c>
    </row>
    <row r="10" spans="1:33" x14ac:dyDescent="0.2">
      <c r="A10">
        <v>9</v>
      </c>
      <c r="B10" t="s">
        <v>762</v>
      </c>
      <c r="C10" t="s">
        <v>763</v>
      </c>
      <c r="D10">
        <v>29</v>
      </c>
      <c r="E10" t="s">
        <v>764</v>
      </c>
      <c r="F10" t="s">
        <v>765</v>
      </c>
      <c r="G10" t="s">
        <v>766</v>
      </c>
      <c r="H10" t="s">
        <v>767</v>
      </c>
      <c r="I10" t="s">
        <v>768</v>
      </c>
      <c r="J10" t="b">
        <v>0</v>
      </c>
      <c r="K10" t="b">
        <v>0</v>
      </c>
      <c r="L10" t="b">
        <v>0</v>
      </c>
      <c r="M10" t="b">
        <v>1</v>
      </c>
      <c r="N10" t="b">
        <v>0</v>
      </c>
      <c r="O10" t="b">
        <v>0</v>
      </c>
      <c r="P10" t="b">
        <v>0</v>
      </c>
      <c r="Q10" t="b">
        <v>0</v>
      </c>
      <c r="S10" t="str">
        <v>80.211.46.180</v>
      </c>
      <c r="T10">
        <v>29</v>
      </c>
      <c r="U10" t="str">
        <v>80.211.46.176/29</v>
      </c>
      <c r="V10" t="str">
        <v>80.211.46.176</v>
      </c>
      <c r="W10" t="str">
        <v>80.211.46.183</v>
      </c>
      <c r="X10" t="str">
        <v>80.211.46.177</v>
      </c>
      <c r="Y10" t="str">
        <v>80.211.46.182</v>
      </c>
      <c r="Z10" t="b">
        <v>0</v>
      </c>
      <c r="AA10" t="b">
        <v>0</v>
      </c>
      <c r="AB10" t="b">
        <v>0</v>
      </c>
      <c r="AC10" t="b">
        <v>1</v>
      </c>
      <c r="AD10" t="b">
        <v>0</v>
      </c>
      <c r="AE10" t="b">
        <v>0</v>
      </c>
      <c r="AF10" t="b">
        <v>0</v>
      </c>
      <c r="AG10" t="b">
        <v>0</v>
      </c>
    </row>
    <row r="11" spans="1:33" x14ac:dyDescent="0.2">
      <c r="A11">
        <v>10</v>
      </c>
      <c r="B11" t="s">
        <v>769</v>
      </c>
      <c r="C11" t="s">
        <v>770</v>
      </c>
      <c r="D11">
        <v>25</v>
      </c>
      <c r="E11" t="s">
        <v>771</v>
      </c>
      <c r="F11" t="s">
        <v>772</v>
      </c>
      <c r="G11" t="s">
        <v>773</v>
      </c>
      <c r="H11" t="s">
        <v>774</v>
      </c>
      <c r="I11" t="s">
        <v>775</v>
      </c>
      <c r="J11" t="b">
        <v>0</v>
      </c>
      <c r="K11" t="b">
        <v>0</v>
      </c>
      <c r="L11" t="b">
        <v>0</v>
      </c>
      <c r="M11" t="b">
        <v>1</v>
      </c>
      <c r="N11" t="b">
        <v>0</v>
      </c>
      <c r="O11" t="b">
        <v>0</v>
      </c>
      <c r="P11" t="b">
        <v>0</v>
      </c>
      <c r="Q11" t="b">
        <v>0</v>
      </c>
      <c r="S11" t="str">
        <v>19.173.162.14</v>
      </c>
      <c r="T11">
        <v>25</v>
      </c>
      <c r="U11" t="str">
        <v>19.173.162.0/25</v>
      </c>
      <c r="V11" t="str">
        <v>19.173.162.0</v>
      </c>
      <c r="W11" t="str">
        <v>19.173.162.127</v>
      </c>
      <c r="X11" t="str">
        <v>19.173.162.1</v>
      </c>
      <c r="Y11" t="str">
        <v>19.173.162.126</v>
      </c>
      <c r="Z11" t="b">
        <v>0</v>
      </c>
      <c r="AA11" t="b">
        <v>0</v>
      </c>
      <c r="AB11" t="b">
        <v>0</v>
      </c>
      <c r="AC11" t="b">
        <v>1</v>
      </c>
      <c r="AD11" t="b">
        <v>0</v>
      </c>
      <c r="AE11" t="b">
        <v>0</v>
      </c>
      <c r="AF11" t="b">
        <v>0</v>
      </c>
      <c r="AG11" t="b">
        <v>0</v>
      </c>
    </row>
    <row r="12" spans="1:33" x14ac:dyDescent="0.2">
      <c r="A12">
        <v>11</v>
      </c>
      <c r="B12" t="s">
        <v>776</v>
      </c>
      <c r="C12" t="s">
        <v>777</v>
      </c>
      <c r="D12">
        <v>32</v>
      </c>
      <c r="E12" t="s">
        <v>776</v>
      </c>
      <c r="F12" t="s">
        <v>777</v>
      </c>
      <c r="G12" t="s">
        <v>777</v>
      </c>
      <c r="H12" t="s">
        <v>777</v>
      </c>
      <c r="I12" t="s">
        <v>777</v>
      </c>
      <c r="J12" t="b">
        <v>0</v>
      </c>
      <c r="K12" t="b">
        <v>0</v>
      </c>
      <c r="L12" t="b">
        <v>0</v>
      </c>
      <c r="M12" t="b">
        <v>1</v>
      </c>
      <c r="N12" t="b">
        <v>0</v>
      </c>
      <c r="O12" t="b">
        <v>0</v>
      </c>
      <c r="P12" t="b">
        <v>0</v>
      </c>
      <c r="Q12" t="b">
        <v>0</v>
      </c>
      <c r="S12" t="str">
        <v>132.156.46.77</v>
      </c>
      <c r="T12">
        <v>32</v>
      </c>
      <c r="U12" t="str">
        <v>132.156.46.77/32</v>
      </c>
      <c r="V12" t="str">
        <v>132.156.46.77</v>
      </c>
      <c r="W12" t="str">
        <v>132.156.46.77</v>
      </c>
      <c r="X12" t="str">
        <v>132.156.46.77</v>
      </c>
      <c r="Y12" t="str">
        <v>132.156.46.77</v>
      </c>
      <c r="Z12" t="b">
        <v>0</v>
      </c>
      <c r="AA12" t="b">
        <v>0</v>
      </c>
      <c r="AB12" t="b">
        <v>0</v>
      </c>
      <c r="AC12" t="b">
        <v>1</v>
      </c>
      <c r="AD12" t="b">
        <v>0</v>
      </c>
      <c r="AE12" t="b">
        <v>0</v>
      </c>
      <c r="AF12" t="b">
        <v>0</v>
      </c>
      <c r="AG12" t="b">
        <v>0</v>
      </c>
    </row>
    <row r="13" spans="1:33" x14ac:dyDescent="0.2">
      <c r="A13">
        <v>12</v>
      </c>
      <c r="B13" t="s">
        <v>778</v>
      </c>
      <c r="C13" t="s">
        <v>779</v>
      </c>
      <c r="D13">
        <v>26</v>
      </c>
      <c r="E13" t="s">
        <v>780</v>
      </c>
      <c r="F13" t="s">
        <v>781</v>
      </c>
      <c r="G13" t="s">
        <v>782</v>
      </c>
      <c r="H13" t="s">
        <v>783</v>
      </c>
      <c r="I13" t="s">
        <v>784</v>
      </c>
      <c r="J13" t="b">
        <v>0</v>
      </c>
      <c r="K13" t="b">
        <v>0</v>
      </c>
      <c r="L13" t="b">
        <v>0</v>
      </c>
      <c r="M13" t="b">
        <v>1</v>
      </c>
      <c r="N13" t="b">
        <v>0</v>
      </c>
      <c r="O13" t="b">
        <v>0</v>
      </c>
      <c r="P13" t="b">
        <v>0</v>
      </c>
      <c r="Q13" t="b">
        <v>0</v>
      </c>
      <c r="S13" t="str">
        <v>34.54.87.181</v>
      </c>
      <c r="T13">
        <v>26</v>
      </c>
      <c r="U13" t="str">
        <v>34.54.87.128/26</v>
      </c>
      <c r="V13" t="str">
        <v>34.54.87.128</v>
      </c>
      <c r="W13" t="str">
        <v>34.54.87.191</v>
      </c>
      <c r="X13" t="str">
        <v>34.54.87.129</v>
      </c>
      <c r="Y13" t="str">
        <v>34.54.87.190</v>
      </c>
      <c r="Z13" t="b">
        <v>0</v>
      </c>
      <c r="AA13" t="b">
        <v>0</v>
      </c>
      <c r="AB13" t="b">
        <v>0</v>
      </c>
      <c r="AC13" t="b">
        <v>1</v>
      </c>
      <c r="AD13" t="b">
        <v>0</v>
      </c>
      <c r="AE13" t="b">
        <v>0</v>
      </c>
      <c r="AF13" t="b">
        <v>0</v>
      </c>
      <c r="AG13" t="b">
        <v>0</v>
      </c>
    </row>
    <row r="14" spans="1:33" x14ac:dyDescent="0.2">
      <c r="A14">
        <v>13</v>
      </c>
      <c r="B14" t="s">
        <v>785</v>
      </c>
      <c r="C14" t="s">
        <v>786</v>
      </c>
      <c r="D14">
        <v>31</v>
      </c>
      <c r="E14" t="s">
        <v>785</v>
      </c>
      <c r="F14" t="s">
        <v>786</v>
      </c>
      <c r="G14" t="s">
        <v>787</v>
      </c>
      <c r="H14" t="s">
        <v>786</v>
      </c>
      <c r="I14" t="s">
        <v>787</v>
      </c>
      <c r="J14" t="b">
        <v>0</v>
      </c>
      <c r="K14" t="b">
        <v>0</v>
      </c>
      <c r="L14" t="b">
        <v>0</v>
      </c>
      <c r="M14" t="b">
        <v>1</v>
      </c>
      <c r="N14" t="b">
        <v>0</v>
      </c>
      <c r="O14" t="b">
        <v>0</v>
      </c>
      <c r="P14" t="b">
        <v>0</v>
      </c>
      <c r="Q14" t="b">
        <v>0</v>
      </c>
      <c r="S14" t="str">
        <v>99.187.206.94</v>
      </c>
      <c r="T14">
        <v>31</v>
      </c>
      <c r="U14" t="str">
        <v>99.187.206.94/31</v>
      </c>
      <c r="V14" t="str">
        <v>99.187.206.94</v>
      </c>
      <c r="W14" t="str">
        <v>99.187.206.95</v>
      </c>
      <c r="X14" t="str">
        <v>99.187.206.94</v>
      </c>
      <c r="Y14" t="str">
        <v>99.187.206.95</v>
      </c>
      <c r="Z14" t="b">
        <v>0</v>
      </c>
      <c r="AA14" t="b">
        <v>0</v>
      </c>
      <c r="AB14" t="b">
        <v>0</v>
      </c>
      <c r="AC14" t="b">
        <v>1</v>
      </c>
      <c r="AD14" t="b">
        <v>0</v>
      </c>
      <c r="AE14" t="b">
        <v>0</v>
      </c>
      <c r="AF14" t="b">
        <v>0</v>
      </c>
      <c r="AG14" t="b">
        <v>0</v>
      </c>
    </row>
    <row r="15" spans="1:33" x14ac:dyDescent="0.2">
      <c r="A15">
        <v>14</v>
      </c>
      <c r="B15" t="s">
        <v>788</v>
      </c>
      <c r="C15" t="s">
        <v>789</v>
      </c>
      <c r="D15">
        <v>32</v>
      </c>
      <c r="E15" t="s">
        <v>788</v>
      </c>
      <c r="F15" t="s">
        <v>789</v>
      </c>
      <c r="G15" t="s">
        <v>789</v>
      </c>
      <c r="H15" t="s">
        <v>789</v>
      </c>
      <c r="I15" t="s">
        <v>789</v>
      </c>
      <c r="J15" t="b">
        <v>0</v>
      </c>
      <c r="K15" t="b">
        <v>0</v>
      </c>
      <c r="L15" t="b">
        <v>0</v>
      </c>
      <c r="M15" t="b">
        <v>1</v>
      </c>
      <c r="N15" t="b">
        <v>0</v>
      </c>
      <c r="O15" t="b">
        <v>0</v>
      </c>
      <c r="P15" t="b">
        <v>0</v>
      </c>
      <c r="Q15" t="b">
        <v>0</v>
      </c>
      <c r="S15" t="str">
        <v>34.202.231.84</v>
      </c>
      <c r="T15">
        <v>32</v>
      </c>
      <c r="U15" t="str">
        <v>34.202.231.84/32</v>
      </c>
      <c r="V15" t="str">
        <v>34.202.231.84</v>
      </c>
      <c r="W15" t="str">
        <v>34.202.231.84</v>
      </c>
      <c r="X15" t="str">
        <v>34.202.231.84</v>
      </c>
      <c r="Y15" t="str">
        <v>34.202.231.84</v>
      </c>
      <c r="Z15" t="b">
        <v>0</v>
      </c>
      <c r="AA15" t="b">
        <v>0</v>
      </c>
      <c r="AB15" t="b">
        <v>0</v>
      </c>
      <c r="AC15" t="b">
        <v>1</v>
      </c>
      <c r="AD15" t="b">
        <v>0</v>
      </c>
      <c r="AE15" t="b">
        <v>0</v>
      </c>
      <c r="AF15" t="b">
        <v>0</v>
      </c>
      <c r="AG15" t="b">
        <v>0</v>
      </c>
    </row>
    <row r="16" spans="1:33" x14ac:dyDescent="0.2">
      <c r="A16">
        <v>15</v>
      </c>
      <c r="B16" t="s">
        <v>790</v>
      </c>
      <c r="C16" t="s">
        <v>791</v>
      </c>
      <c r="D16">
        <v>25</v>
      </c>
      <c r="E16" t="s">
        <v>792</v>
      </c>
      <c r="F16" t="s">
        <v>793</v>
      </c>
      <c r="G16" t="s">
        <v>794</v>
      </c>
      <c r="H16" t="s">
        <v>795</v>
      </c>
      <c r="I16" t="s">
        <v>796</v>
      </c>
      <c r="J16" t="b">
        <v>0</v>
      </c>
      <c r="K16" t="b">
        <v>0</v>
      </c>
      <c r="L16" t="b">
        <v>0</v>
      </c>
      <c r="M16" t="b">
        <v>1</v>
      </c>
      <c r="N16" t="b">
        <v>0</v>
      </c>
      <c r="O16" t="b">
        <v>0</v>
      </c>
      <c r="P16" t="b">
        <v>0</v>
      </c>
      <c r="Q16" t="b">
        <v>0</v>
      </c>
      <c r="S16" t="str">
        <v>122.222.163.88</v>
      </c>
      <c r="T16">
        <v>25</v>
      </c>
      <c r="U16" t="str">
        <v>122.222.163.0/25</v>
      </c>
      <c r="V16" t="str">
        <v>122.222.163.0</v>
      </c>
      <c r="W16" t="str">
        <v>122.222.163.127</v>
      </c>
      <c r="X16" t="str">
        <v>122.222.163.1</v>
      </c>
      <c r="Y16" t="str">
        <v>122.222.163.126</v>
      </c>
      <c r="Z16" t="b">
        <v>0</v>
      </c>
      <c r="AA16" t="b">
        <v>0</v>
      </c>
      <c r="AB16" t="b">
        <v>0</v>
      </c>
      <c r="AC16" t="b">
        <v>1</v>
      </c>
      <c r="AD16" t="b">
        <v>0</v>
      </c>
      <c r="AE16" t="b">
        <v>0</v>
      </c>
      <c r="AF16" t="b">
        <v>0</v>
      </c>
      <c r="AG16" t="b">
        <v>0</v>
      </c>
    </row>
    <row r="17" spans="1:33" x14ac:dyDescent="0.2">
      <c r="A17">
        <v>16</v>
      </c>
      <c r="B17" t="s">
        <v>797</v>
      </c>
      <c r="C17" t="s">
        <v>798</v>
      </c>
      <c r="D17">
        <v>28</v>
      </c>
      <c r="E17" t="s">
        <v>799</v>
      </c>
      <c r="F17" t="s">
        <v>800</v>
      </c>
      <c r="G17" t="s">
        <v>801</v>
      </c>
      <c r="H17" t="s">
        <v>802</v>
      </c>
      <c r="I17" t="s">
        <v>803</v>
      </c>
      <c r="J17" t="b">
        <v>0</v>
      </c>
      <c r="K17" t="b">
        <v>0</v>
      </c>
      <c r="L17" t="b">
        <v>0</v>
      </c>
      <c r="M17" t="b">
        <v>1</v>
      </c>
      <c r="N17" t="b">
        <v>0</v>
      </c>
      <c r="O17" t="b">
        <v>0</v>
      </c>
      <c r="P17" t="b">
        <v>0</v>
      </c>
      <c r="Q17" t="b">
        <v>0</v>
      </c>
      <c r="S17" t="str">
        <v>41.118.137.25</v>
      </c>
      <c r="T17">
        <v>28</v>
      </c>
      <c r="U17" t="str">
        <v>41.118.137.16/28</v>
      </c>
      <c r="V17" t="str">
        <v>41.118.137.16</v>
      </c>
      <c r="W17" t="str">
        <v>41.118.137.31</v>
      </c>
      <c r="X17" t="str">
        <v>41.118.137.17</v>
      </c>
      <c r="Y17" t="str">
        <v>41.118.137.30</v>
      </c>
      <c r="Z17" t="b">
        <v>0</v>
      </c>
      <c r="AA17" t="b">
        <v>0</v>
      </c>
      <c r="AB17" t="b">
        <v>0</v>
      </c>
      <c r="AC17" t="b">
        <v>1</v>
      </c>
      <c r="AD17" t="b">
        <v>0</v>
      </c>
      <c r="AE17" t="b">
        <v>0</v>
      </c>
      <c r="AF17" t="b">
        <v>0</v>
      </c>
      <c r="AG17" t="b">
        <v>0</v>
      </c>
    </row>
    <row r="18" spans="1:33" x14ac:dyDescent="0.2">
      <c r="A18">
        <v>17</v>
      </c>
      <c r="B18" t="s">
        <v>804</v>
      </c>
      <c r="C18" t="s">
        <v>805</v>
      </c>
      <c r="D18">
        <v>25</v>
      </c>
      <c r="E18" t="s">
        <v>806</v>
      </c>
      <c r="F18" t="s">
        <v>807</v>
      </c>
      <c r="G18" t="s">
        <v>808</v>
      </c>
      <c r="H18" t="s">
        <v>809</v>
      </c>
      <c r="I18" t="s">
        <v>810</v>
      </c>
      <c r="J18" t="b">
        <v>0</v>
      </c>
      <c r="K18" t="b">
        <v>0</v>
      </c>
      <c r="L18" t="b">
        <v>0</v>
      </c>
      <c r="M18" t="b">
        <v>1</v>
      </c>
      <c r="N18" t="b">
        <v>0</v>
      </c>
      <c r="O18" t="b">
        <v>0</v>
      </c>
      <c r="P18" t="b">
        <v>0</v>
      </c>
      <c r="Q18" t="b">
        <v>0</v>
      </c>
      <c r="S18" t="str">
        <v>30.180.224.198</v>
      </c>
      <c r="T18">
        <v>25</v>
      </c>
      <c r="U18" t="str">
        <v>30.180.224.128/25</v>
      </c>
      <c r="V18" t="str">
        <v>30.180.224.128</v>
      </c>
      <c r="W18" t="str">
        <v>30.180.224.255</v>
      </c>
      <c r="X18" t="str">
        <v>30.180.224.129</v>
      </c>
      <c r="Y18" t="str">
        <v>30.180.224.254</v>
      </c>
      <c r="Z18" t="b">
        <v>0</v>
      </c>
      <c r="AA18" t="b">
        <v>0</v>
      </c>
      <c r="AB18" t="b">
        <v>0</v>
      </c>
      <c r="AC18" t="b">
        <v>1</v>
      </c>
      <c r="AD18" t="b">
        <v>0</v>
      </c>
      <c r="AE18" t="b">
        <v>0</v>
      </c>
      <c r="AF18" t="b">
        <v>0</v>
      </c>
      <c r="AG18" t="b">
        <v>0</v>
      </c>
    </row>
    <row r="19" spans="1:33" x14ac:dyDescent="0.2">
      <c r="A19">
        <v>18</v>
      </c>
      <c r="B19" t="s">
        <v>811</v>
      </c>
      <c r="C19" t="s">
        <v>812</v>
      </c>
      <c r="D19">
        <v>29</v>
      </c>
      <c r="E19" t="s">
        <v>813</v>
      </c>
      <c r="F19" t="s">
        <v>814</v>
      </c>
      <c r="G19" t="s">
        <v>812</v>
      </c>
      <c r="H19" t="s">
        <v>815</v>
      </c>
      <c r="I19" t="s">
        <v>816</v>
      </c>
      <c r="J19" t="b">
        <v>0</v>
      </c>
      <c r="K19" t="b">
        <v>0</v>
      </c>
      <c r="L19" t="b">
        <v>0</v>
      </c>
      <c r="M19" t="b">
        <v>1</v>
      </c>
      <c r="N19" t="b">
        <v>0</v>
      </c>
      <c r="O19" t="b">
        <v>0</v>
      </c>
      <c r="P19" t="b">
        <v>0</v>
      </c>
      <c r="Q19" t="b">
        <v>0</v>
      </c>
      <c r="S19" t="str">
        <v>198.74.209.79</v>
      </c>
      <c r="T19">
        <v>29</v>
      </c>
      <c r="U19" t="str">
        <v>198.74.209.72/29</v>
      </c>
      <c r="V19" t="str">
        <v>198.74.209.72</v>
      </c>
      <c r="W19" t="str">
        <v>198.74.209.79</v>
      </c>
      <c r="X19" t="str">
        <v>198.74.209.73</v>
      </c>
      <c r="Y19" t="str">
        <v>198.74.209.78</v>
      </c>
      <c r="Z19" t="b">
        <v>0</v>
      </c>
      <c r="AA19" t="b">
        <v>0</v>
      </c>
      <c r="AB19" t="b">
        <v>0</v>
      </c>
      <c r="AC19" t="b">
        <v>1</v>
      </c>
      <c r="AD19" t="b">
        <v>0</v>
      </c>
      <c r="AE19" t="b">
        <v>0</v>
      </c>
      <c r="AF19" t="b">
        <v>0</v>
      </c>
      <c r="AG19" t="b">
        <v>0</v>
      </c>
    </row>
    <row r="20" spans="1:33" x14ac:dyDescent="0.2">
      <c r="A20">
        <v>19</v>
      </c>
      <c r="B20" t="s">
        <v>817</v>
      </c>
      <c r="C20" t="s">
        <v>818</v>
      </c>
      <c r="D20">
        <v>25</v>
      </c>
      <c r="E20" t="s">
        <v>819</v>
      </c>
      <c r="F20" t="s">
        <v>820</v>
      </c>
      <c r="G20" t="s">
        <v>821</v>
      </c>
      <c r="H20" t="s">
        <v>822</v>
      </c>
      <c r="I20" t="s">
        <v>823</v>
      </c>
      <c r="J20" t="b">
        <v>1</v>
      </c>
      <c r="K20" t="b">
        <v>0</v>
      </c>
      <c r="L20" t="b">
        <v>0</v>
      </c>
      <c r="M20" t="b">
        <v>1</v>
      </c>
      <c r="N20" t="b">
        <v>0</v>
      </c>
      <c r="O20" t="b">
        <v>0</v>
      </c>
      <c r="P20" t="b">
        <v>0</v>
      </c>
      <c r="Q20" t="b">
        <v>0</v>
      </c>
      <c r="S20" t="str">
        <v>224.155.205.47</v>
      </c>
      <c r="T20">
        <v>25</v>
      </c>
      <c r="U20" t="str">
        <v>224.155.205.0/25</v>
      </c>
      <c r="V20" t="str">
        <v>224.155.205.0</v>
      </c>
      <c r="W20" t="str">
        <v>224.155.205.127</v>
      </c>
      <c r="X20" t="str">
        <v>224.155.205.1</v>
      </c>
      <c r="Y20" t="str">
        <v>224.155.205.126</v>
      </c>
      <c r="Z20" t="b">
        <v>1</v>
      </c>
      <c r="AA20" t="b">
        <v>0</v>
      </c>
      <c r="AB20" t="b">
        <v>0</v>
      </c>
      <c r="AC20" t="b">
        <v>1</v>
      </c>
      <c r="AD20" t="b">
        <v>0</v>
      </c>
      <c r="AE20" t="b">
        <v>0</v>
      </c>
      <c r="AF20" t="b">
        <v>0</v>
      </c>
      <c r="AG20" t="b">
        <v>0</v>
      </c>
    </row>
    <row r="21" spans="1:33" x14ac:dyDescent="0.2">
      <c r="A21">
        <v>20</v>
      </c>
      <c r="B21" t="s">
        <v>824</v>
      </c>
      <c r="C21" t="s">
        <v>825</v>
      </c>
      <c r="D21">
        <v>28</v>
      </c>
      <c r="E21" t="s">
        <v>826</v>
      </c>
      <c r="F21" t="s">
        <v>827</v>
      </c>
      <c r="G21" t="s">
        <v>828</v>
      </c>
      <c r="H21" t="s">
        <v>829</v>
      </c>
      <c r="I21" t="s">
        <v>830</v>
      </c>
      <c r="J21" t="b">
        <v>0</v>
      </c>
      <c r="K21" t="b">
        <v>0</v>
      </c>
      <c r="L21" t="b">
        <v>0</v>
      </c>
      <c r="M21" t="b">
        <v>1</v>
      </c>
      <c r="N21" t="b">
        <v>0</v>
      </c>
      <c r="O21" t="b">
        <v>0</v>
      </c>
      <c r="P21" t="b">
        <v>0</v>
      </c>
      <c r="Q21" t="b">
        <v>0</v>
      </c>
      <c r="S21" t="str">
        <v>48.139.10.102</v>
      </c>
      <c r="T21">
        <v>28</v>
      </c>
      <c r="U21" t="str">
        <v>48.139.10.96/28</v>
      </c>
      <c r="V21" t="str">
        <v>48.139.10.96</v>
      </c>
      <c r="W21" t="str">
        <v>48.139.10.111</v>
      </c>
      <c r="X21" t="str">
        <v>48.139.10.97</v>
      </c>
      <c r="Y21" t="str">
        <v>48.139.10.110</v>
      </c>
      <c r="Z21" t="b">
        <v>0</v>
      </c>
      <c r="AA21" t="b">
        <v>0</v>
      </c>
      <c r="AB21" t="b">
        <v>0</v>
      </c>
      <c r="AC21" t="b">
        <v>1</v>
      </c>
      <c r="AD21" t="b">
        <v>0</v>
      </c>
      <c r="AE21" t="b">
        <v>0</v>
      </c>
      <c r="AF21" t="b">
        <v>0</v>
      </c>
      <c r="AG21" t="b">
        <v>0</v>
      </c>
    </row>
    <row r="22" spans="1:33" x14ac:dyDescent="0.2">
      <c r="A22">
        <v>21</v>
      </c>
      <c r="B22" t="s">
        <v>831</v>
      </c>
      <c r="C22" t="s">
        <v>832</v>
      </c>
      <c r="D22">
        <v>28</v>
      </c>
      <c r="E22" t="s">
        <v>833</v>
      </c>
      <c r="F22" t="s">
        <v>834</v>
      </c>
      <c r="G22" t="s">
        <v>835</v>
      </c>
      <c r="H22" t="s">
        <v>832</v>
      </c>
      <c r="I22" t="s">
        <v>836</v>
      </c>
      <c r="J22" t="b">
        <v>0</v>
      </c>
      <c r="K22" t="b">
        <v>0</v>
      </c>
      <c r="L22" t="b">
        <v>0</v>
      </c>
      <c r="M22" t="b">
        <v>1</v>
      </c>
      <c r="N22" t="b">
        <v>0</v>
      </c>
      <c r="O22" t="b">
        <v>0</v>
      </c>
      <c r="P22" t="b">
        <v>0</v>
      </c>
      <c r="Q22" t="b">
        <v>0</v>
      </c>
      <c r="S22" t="str">
        <v>105.39.128.193</v>
      </c>
      <c r="T22">
        <v>28</v>
      </c>
      <c r="U22" t="str">
        <v>105.39.128.192/28</v>
      </c>
      <c r="V22" t="str">
        <v>105.39.128.192</v>
      </c>
      <c r="W22" t="str">
        <v>105.39.128.207</v>
      </c>
      <c r="X22" t="str">
        <v>105.39.128.193</v>
      </c>
      <c r="Y22" t="str">
        <v>105.39.128.206</v>
      </c>
      <c r="Z22" t="b">
        <v>0</v>
      </c>
      <c r="AA22" t="b">
        <v>0</v>
      </c>
      <c r="AB22" t="b">
        <v>0</v>
      </c>
      <c r="AC22" t="b">
        <v>1</v>
      </c>
      <c r="AD22" t="b">
        <v>0</v>
      </c>
      <c r="AE22" t="b">
        <v>0</v>
      </c>
      <c r="AF22" t="b">
        <v>0</v>
      </c>
      <c r="AG22" t="b">
        <v>0</v>
      </c>
    </row>
    <row r="23" spans="1:33" x14ac:dyDescent="0.2">
      <c r="A23">
        <v>22</v>
      </c>
      <c r="B23" t="s">
        <v>837</v>
      </c>
      <c r="C23" t="s">
        <v>838</v>
      </c>
      <c r="D23">
        <v>26</v>
      </c>
      <c r="E23" t="s">
        <v>839</v>
      </c>
      <c r="F23" t="s">
        <v>840</v>
      </c>
      <c r="G23" t="s">
        <v>841</v>
      </c>
      <c r="H23" t="s">
        <v>842</v>
      </c>
      <c r="I23" t="s">
        <v>843</v>
      </c>
      <c r="J23" t="b">
        <v>0</v>
      </c>
      <c r="K23" t="b">
        <v>0</v>
      </c>
      <c r="L23" t="b">
        <v>0</v>
      </c>
      <c r="M23" t="b">
        <v>1</v>
      </c>
      <c r="N23" t="b">
        <v>0</v>
      </c>
      <c r="O23" t="b">
        <v>0</v>
      </c>
      <c r="P23" t="b">
        <v>0</v>
      </c>
      <c r="Q23" t="b">
        <v>0</v>
      </c>
      <c r="S23" t="str">
        <v>203.182.29.227</v>
      </c>
      <c r="T23">
        <v>26</v>
      </c>
      <c r="U23" t="str">
        <v>203.182.29.192/26</v>
      </c>
      <c r="V23" t="str">
        <v>203.182.29.192</v>
      </c>
      <c r="W23" t="str">
        <v>203.182.29.255</v>
      </c>
      <c r="X23" t="str">
        <v>203.182.29.193</v>
      </c>
      <c r="Y23" t="str">
        <v>203.182.29.254</v>
      </c>
      <c r="Z23" t="b">
        <v>0</v>
      </c>
      <c r="AA23" t="b">
        <v>0</v>
      </c>
      <c r="AB23" t="b">
        <v>0</v>
      </c>
      <c r="AC23" t="b">
        <v>1</v>
      </c>
      <c r="AD23" t="b">
        <v>0</v>
      </c>
      <c r="AE23" t="b">
        <v>0</v>
      </c>
      <c r="AF23" t="b">
        <v>0</v>
      </c>
      <c r="AG23" t="b">
        <v>0</v>
      </c>
    </row>
    <row r="24" spans="1:33" x14ac:dyDescent="0.2">
      <c r="A24">
        <v>23</v>
      </c>
      <c r="B24" t="s">
        <v>844</v>
      </c>
      <c r="C24" t="s">
        <v>845</v>
      </c>
      <c r="D24">
        <v>26</v>
      </c>
      <c r="E24" t="s">
        <v>846</v>
      </c>
      <c r="F24" t="s">
        <v>847</v>
      </c>
      <c r="G24" t="s">
        <v>848</v>
      </c>
      <c r="H24" t="s">
        <v>849</v>
      </c>
      <c r="I24" t="s">
        <v>850</v>
      </c>
      <c r="J24" t="b">
        <v>0</v>
      </c>
      <c r="K24" t="b">
        <v>0</v>
      </c>
      <c r="L24" t="b">
        <v>0</v>
      </c>
      <c r="M24" t="b">
        <v>1</v>
      </c>
      <c r="N24" t="b">
        <v>0</v>
      </c>
      <c r="O24" t="b">
        <v>0</v>
      </c>
      <c r="P24" t="b">
        <v>0</v>
      </c>
      <c r="Q24" t="b">
        <v>0</v>
      </c>
      <c r="S24" t="str">
        <v>32.109.224.207</v>
      </c>
      <c r="T24">
        <v>26</v>
      </c>
      <c r="U24" t="str">
        <v>32.109.224.192/26</v>
      </c>
      <c r="V24" t="str">
        <v>32.109.224.192</v>
      </c>
      <c r="W24" t="str">
        <v>32.109.224.255</v>
      </c>
      <c r="X24" t="str">
        <v>32.109.224.193</v>
      </c>
      <c r="Y24" t="str">
        <v>32.109.224.254</v>
      </c>
      <c r="Z24" t="b">
        <v>0</v>
      </c>
      <c r="AA24" t="b">
        <v>0</v>
      </c>
      <c r="AB24" t="b">
        <v>0</v>
      </c>
      <c r="AC24" t="b">
        <v>1</v>
      </c>
      <c r="AD24" t="b">
        <v>0</v>
      </c>
      <c r="AE24" t="b">
        <v>0</v>
      </c>
      <c r="AF24" t="b">
        <v>0</v>
      </c>
      <c r="AG24" t="b">
        <v>0</v>
      </c>
    </row>
    <row r="25" spans="1:33" x14ac:dyDescent="0.2">
      <c r="A25">
        <v>24</v>
      </c>
      <c r="B25" t="s">
        <v>851</v>
      </c>
      <c r="C25" t="s">
        <v>852</v>
      </c>
      <c r="D25">
        <v>27</v>
      </c>
      <c r="E25" t="s">
        <v>853</v>
      </c>
      <c r="F25" t="s">
        <v>854</v>
      </c>
      <c r="G25" t="s">
        <v>855</v>
      </c>
      <c r="H25" t="s">
        <v>856</v>
      </c>
      <c r="I25" t="s">
        <v>857</v>
      </c>
      <c r="J25" t="b">
        <v>0</v>
      </c>
      <c r="K25" t="b">
        <v>0</v>
      </c>
      <c r="L25" t="b">
        <v>0</v>
      </c>
      <c r="M25" t="b">
        <v>1</v>
      </c>
      <c r="N25" t="b">
        <v>0</v>
      </c>
      <c r="O25" t="b">
        <v>0</v>
      </c>
      <c r="P25" t="b">
        <v>0</v>
      </c>
      <c r="Q25" t="b">
        <v>0</v>
      </c>
      <c r="S25" t="str">
        <v>125.117.147.138</v>
      </c>
      <c r="T25">
        <v>27</v>
      </c>
      <c r="U25" t="str">
        <v>125.117.147.128/27</v>
      </c>
      <c r="V25" t="str">
        <v>125.117.147.128</v>
      </c>
      <c r="W25" t="str">
        <v>125.117.147.159</v>
      </c>
      <c r="X25" t="str">
        <v>125.117.147.129</v>
      </c>
      <c r="Y25" t="str">
        <v>125.117.147.158</v>
      </c>
      <c r="Z25" t="b">
        <v>0</v>
      </c>
      <c r="AA25" t="b">
        <v>0</v>
      </c>
      <c r="AB25" t="b">
        <v>0</v>
      </c>
      <c r="AC25" t="b">
        <v>1</v>
      </c>
      <c r="AD25" t="b">
        <v>0</v>
      </c>
      <c r="AE25" t="b">
        <v>0</v>
      </c>
      <c r="AF25" t="b">
        <v>0</v>
      </c>
      <c r="AG25" t="b">
        <v>0</v>
      </c>
    </row>
    <row r="26" spans="1:33" x14ac:dyDescent="0.2">
      <c r="A26">
        <v>25</v>
      </c>
      <c r="B26" t="s">
        <v>858</v>
      </c>
      <c r="C26" t="s">
        <v>859</v>
      </c>
      <c r="D26">
        <v>24</v>
      </c>
      <c r="E26" t="s">
        <v>860</v>
      </c>
      <c r="F26" t="s">
        <v>861</v>
      </c>
      <c r="G26" t="s">
        <v>862</v>
      </c>
      <c r="H26" t="s">
        <v>863</v>
      </c>
      <c r="I26" t="s">
        <v>864</v>
      </c>
      <c r="J26" t="b">
        <v>0</v>
      </c>
      <c r="K26" t="b">
        <v>0</v>
      </c>
      <c r="L26" t="b">
        <v>0</v>
      </c>
      <c r="M26" t="b">
        <v>1</v>
      </c>
      <c r="N26" t="b">
        <v>0</v>
      </c>
      <c r="O26" t="b">
        <v>0</v>
      </c>
      <c r="P26" t="b">
        <v>0</v>
      </c>
      <c r="Q26" t="b">
        <v>0</v>
      </c>
      <c r="S26" t="str">
        <v>6.233.20.177</v>
      </c>
      <c r="T26">
        <v>24</v>
      </c>
      <c r="U26" t="str">
        <v>6.233.20.0/24</v>
      </c>
      <c r="V26" t="str">
        <v>6.233.20.0</v>
      </c>
      <c r="W26" t="str">
        <v>6.233.20.255</v>
      </c>
      <c r="X26" t="str">
        <v>6.233.20.1</v>
      </c>
      <c r="Y26" t="str">
        <v>6.233.20.254</v>
      </c>
      <c r="Z26" t="b">
        <v>0</v>
      </c>
      <c r="AA26" t="b">
        <v>0</v>
      </c>
      <c r="AB26" t="b">
        <v>0</v>
      </c>
      <c r="AC26" t="b">
        <v>1</v>
      </c>
      <c r="AD26" t="b">
        <v>0</v>
      </c>
      <c r="AE26" t="b">
        <v>0</v>
      </c>
      <c r="AF26" t="b">
        <v>0</v>
      </c>
      <c r="AG26" t="b">
        <v>0</v>
      </c>
    </row>
    <row r="27" spans="1:33" x14ac:dyDescent="0.2">
      <c r="A27">
        <v>26</v>
      </c>
      <c r="B27" t="s">
        <v>865</v>
      </c>
      <c r="C27" t="s">
        <v>866</v>
      </c>
      <c r="D27">
        <v>24</v>
      </c>
      <c r="E27" t="s">
        <v>867</v>
      </c>
      <c r="F27" t="s">
        <v>868</v>
      </c>
      <c r="G27" t="s">
        <v>869</v>
      </c>
      <c r="H27" t="s">
        <v>870</v>
      </c>
      <c r="I27" t="s">
        <v>871</v>
      </c>
      <c r="J27" t="b">
        <v>0</v>
      </c>
      <c r="K27" t="b">
        <v>0</v>
      </c>
      <c r="L27" t="b">
        <v>0</v>
      </c>
      <c r="M27" t="b">
        <v>1</v>
      </c>
      <c r="N27" t="b">
        <v>0</v>
      </c>
      <c r="O27" t="b">
        <v>0</v>
      </c>
      <c r="P27" t="b">
        <v>0</v>
      </c>
      <c r="Q27" t="b">
        <v>0</v>
      </c>
      <c r="S27" t="str">
        <v>100.33.225.142</v>
      </c>
      <c r="T27">
        <v>24</v>
      </c>
      <c r="U27" t="str">
        <v>100.33.225.0/24</v>
      </c>
      <c r="V27" t="str">
        <v>100.33.225.0</v>
      </c>
      <c r="W27" t="str">
        <v>100.33.225.255</v>
      </c>
      <c r="X27" t="str">
        <v>100.33.225.1</v>
      </c>
      <c r="Y27" t="str">
        <v>100.33.225.254</v>
      </c>
      <c r="Z27" t="b">
        <v>0</v>
      </c>
      <c r="AA27" t="b">
        <v>0</v>
      </c>
      <c r="AB27" t="b">
        <v>0</v>
      </c>
      <c r="AC27" t="b">
        <v>1</v>
      </c>
      <c r="AD27" t="b">
        <v>0</v>
      </c>
      <c r="AE27" t="b">
        <v>0</v>
      </c>
      <c r="AF27" t="b">
        <v>0</v>
      </c>
      <c r="AG27" t="b">
        <v>0</v>
      </c>
    </row>
    <row r="28" spans="1:33" x14ac:dyDescent="0.2">
      <c r="A28">
        <v>27</v>
      </c>
      <c r="B28" t="s">
        <v>872</v>
      </c>
      <c r="C28" t="s">
        <v>873</v>
      </c>
      <c r="D28">
        <v>26</v>
      </c>
      <c r="E28" t="s">
        <v>874</v>
      </c>
      <c r="F28" t="s">
        <v>875</v>
      </c>
      <c r="G28" t="s">
        <v>876</v>
      </c>
      <c r="H28" t="s">
        <v>877</v>
      </c>
      <c r="I28" t="s">
        <v>878</v>
      </c>
      <c r="J28" t="b">
        <v>1</v>
      </c>
      <c r="K28" t="b">
        <v>0</v>
      </c>
      <c r="L28" t="b">
        <v>0</v>
      </c>
      <c r="M28" t="b">
        <v>1</v>
      </c>
      <c r="N28" t="b">
        <v>0</v>
      </c>
      <c r="O28" t="b">
        <v>0</v>
      </c>
      <c r="P28" t="b">
        <v>0</v>
      </c>
      <c r="Q28" t="b">
        <v>0</v>
      </c>
      <c r="S28" t="str">
        <v>235.182.254.4</v>
      </c>
      <c r="T28">
        <v>26</v>
      </c>
      <c r="U28" t="str">
        <v>235.182.254.0/26</v>
      </c>
      <c r="V28" t="str">
        <v>235.182.254.0</v>
      </c>
      <c r="W28" t="str">
        <v>235.182.254.63</v>
      </c>
      <c r="X28" t="str">
        <v>235.182.254.1</v>
      </c>
      <c r="Y28" t="str">
        <v>235.182.254.62</v>
      </c>
      <c r="Z28" t="b">
        <v>1</v>
      </c>
      <c r="AA28" t="b">
        <v>0</v>
      </c>
      <c r="AB28" t="b">
        <v>0</v>
      </c>
      <c r="AC28" t="b">
        <v>1</v>
      </c>
      <c r="AD28" t="b">
        <v>0</v>
      </c>
      <c r="AE28" t="b">
        <v>0</v>
      </c>
      <c r="AF28" t="b">
        <v>0</v>
      </c>
      <c r="AG28" t="b">
        <v>0</v>
      </c>
    </row>
    <row r="29" spans="1:33" x14ac:dyDescent="0.2">
      <c r="A29">
        <v>28</v>
      </c>
      <c r="B29" t="s">
        <v>879</v>
      </c>
      <c r="C29" t="s">
        <v>880</v>
      </c>
      <c r="D29">
        <v>32</v>
      </c>
      <c r="E29" t="s">
        <v>879</v>
      </c>
      <c r="F29" t="s">
        <v>880</v>
      </c>
      <c r="G29" t="s">
        <v>880</v>
      </c>
      <c r="H29" t="s">
        <v>880</v>
      </c>
      <c r="I29" t="s">
        <v>880</v>
      </c>
      <c r="J29" t="b">
        <v>0</v>
      </c>
      <c r="K29" t="b">
        <v>0</v>
      </c>
      <c r="L29" t="b">
        <v>0</v>
      </c>
      <c r="M29" t="b">
        <v>1</v>
      </c>
      <c r="N29" t="b">
        <v>0</v>
      </c>
      <c r="O29" t="b">
        <v>0</v>
      </c>
      <c r="P29" t="b">
        <v>0</v>
      </c>
      <c r="Q29" t="b">
        <v>0</v>
      </c>
      <c r="S29" t="str">
        <v>82.81.207.162</v>
      </c>
      <c r="T29">
        <v>32</v>
      </c>
      <c r="U29" t="str">
        <v>82.81.207.162/32</v>
      </c>
      <c r="V29" t="str">
        <v>82.81.207.162</v>
      </c>
      <c r="W29" t="str">
        <v>82.81.207.162</v>
      </c>
      <c r="X29" t="str">
        <v>82.81.207.162</v>
      </c>
      <c r="Y29" t="str">
        <v>82.81.207.162</v>
      </c>
      <c r="Z29" t="b">
        <v>0</v>
      </c>
      <c r="AA29" t="b">
        <v>0</v>
      </c>
      <c r="AB29" t="b">
        <v>0</v>
      </c>
      <c r="AC29" t="b">
        <v>1</v>
      </c>
      <c r="AD29" t="b">
        <v>0</v>
      </c>
      <c r="AE29" t="b">
        <v>0</v>
      </c>
      <c r="AF29" t="b">
        <v>0</v>
      </c>
      <c r="AG29" t="b">
        <v>0</v>
      </c>
    </row>
    <row r="30" spans="1:33" x14ac:dyDescent="0.2">
      <c r="A30">
        <v>29</v>
      </c>
      <c r="B30" t="s">
        <v>881</v>
      </c>
      <c r="C30" t="s">
        <v>882</v>
      </c>
      <c r="D30">
        <v>24</v>
      </c>
      <c r="E30" t="s">
        <v>883</v>
      </c>
      <c r="F30" t="s">
        <v>884</v>
      </c>
      <c r="G30" t="s">
        <v>885</v>
      </c>
      <c r="H30" t="s">
        <v>886</v>
      </c>
      <c r="I30" t="s">
        <v>887</v>
      </c>
      <c r="J30" t="b">
        <v>1</v>
      </c>
      <c r="K30" t="b">
        <v>0</v>
      </c>
      <c r="L30" t="b">
        <v>0</v>
      </c>
      <c r="M30" t="b">
        <v>1</v>
      </c>
      <c r="N30" t="b">
        <v>0</v>
      </c>
      <c r="O30" t="b">
        <v>0</v>
      </c>
      <c r="P30" t="b">
        <v>0</v>
      </c>
      <c r="Q30" t="b">
        <v>0</v>
      </c>
      <c r="S30" t="str">
        <v>229.69.146.203</v>
      </c>
      <c r="T30">
        <v>24</v>
      </c>
      <c r="U30" t="str">
        <v>229.69.146.0/24</v>
      </c>
      <c r="V30" t="str">
        <v>229.69.146.0</v>
      </c>
      <c r="W30" t="str">
        <v>229.69.146.255</v>
      </c>
      <c r="X30" t="str">
        <v>229.69.146.1</v>
      </c>
      <c r="Y30" t="str">
        <v>229.69.146.254</v>
      </c>
      <c r="Z30" t="b">
        <v>1</v>
      </c>
      <c r="AA30" t="b">
        <v>0</v>
      </c>
      <c r="AB30" t="b">
        <v>0</v>
      </c>
      <c r="AC30" t="b">
        <v>1</v>
      </c>
      <c r="AD30" t="b">
        <v>0</v>
      </c>
      <c r="AE30" t="b">
        <v>0</v>
      </c>
      <c r="AF30" t="b">
        <v>0</v>
      </c>
      <c r="AG30" t="b">
        <v>0</v>
      </c>
    </row>
    <row r="31" spans="1:33" x14ac:dyDescent="0.2">
      <c r="A31">
        <v>30</v>
      </c>
      <c r="B31" t="s">
        <v>888</v>
      </c>
      <c r="C31" t="s">
        <v>889</v>
      </c>
      <c r="D31">
        <v>27</v>
      </c>
      <c r="E31" t="s">
        <v>890</v>
      </c>
      <c r="F31" t="s">
        <v>891</v>
      </c>
      <c r="G31" t="s">
        <v>892</v>
      </c>
      <c r="H31" t="s">
        <v>893</v>
      </c>
      <c r="I31" t="s">
        <v>894</v>
      </c>
      <c r="J31" t="b">
        <v>0</v>
      </c>
      <c r="K31" t="b">
        <v>1</v>
      </c>
      <c r="L31" t="b">
        <v>0</v>
      </c>
      <c r="M31" t="b">
        <v>0</v>
      </c>
      <c r="N31" t="b">
        <v>0</v>
      </c>
      <c r="O31" t="b">
        <v>1</v>
      </c>
      <c r="P31" t="b">
        <v>0</v>
      </c>
      <c r="Q31" t="b">
        <v>0</v>
      </c>
      <c r="S31" t="str">
        <v>244.97.1.86</v>
      </c>
      <c r="T31">
        <v>27</v>
      </c>
      <c r="U31" t="str">
        <v>244.97.1.64/27</v>
      </c>
      <c r="V31" t="str">
        <v>244.97.1.64</v>
      </c>
      <c r="W31" t="str">
        <v>244.97.1.95</v>
      </c>
      <c r="X31" t="str">
        <v>244.97.1.65</v>
      </c>
      <c r="Y31" t="str">
        <v>244.97.1.94</v>
      </c>
      <c r="Z31" t="b">
        <v>0</v>
      </c>
      <c r="AA31" t="b">
        <v>1</v>
      </c>
      <c r="AB31" t="b">
        <v>0</v>
      </c>
      <c r="AC31" t="b">
        <v>0</v>
      </c>
      <c r="AD31" t="b">
        <v>0</v>
      </c>
      <c r="AE31" t="b">
        <v>1</v>
      </c>
      <c r="AF31" t="b">
        <v>0</v>
      </c>
      <c r="AG31" t="b">
        <v>0</v>
      </c>
    </row>
    <row r="32" spans="1:33" x14ac:dyDescent="0.2">
      <c r="A32">
        <v>31</v>
      </c>
      <c r="B32" t="s">
        <v>895</v>
      </c>
      <c r="C32" t="s">
        <v>896</v>
      </c>
      <c r="D32">
        <v>24</v>
      </c>
      <c r="E32" t="s">
        <v>897</v>
      </c>
      <c r="F32" t="s">
        <v>898</v>
      </c>
      <c r="G32" t="s">
        <v>899</v>
      </c>
      <c r="H32" t="s">
        <v>900</v>
      </c>
      <c r="I32" t="s">
        <v>901</v>
      </c>
      <c r="J32" t="b">
        <v>0</v>
      </c>
      <c r="K32" t="b">
        <v>1</v>
      </c>
      <c r="L32" t="b">
        <v>0</v>
      </c>
      <c r="M32" t="b">
        <v>0</v>
      </c>
      <c r="N32" t="b">
        <v>0</v>
      </c>
      <c r="O32" t="b">
        <v>1</v>
      </c>
      <c r="P32" t="b">
        <v>0</v>
      </c>
      <c r="Q32" t="b">
        <v>0</v>
      </c>
      <c r="S32" t="str">
        <v>244.71.142.79</v>
      </c>
      <c r="T32">
        <v>24</v>
      </c>
      <c r="U32" t="str">
        <v>244.71.142.0/24</v>
      </c>
      <c r="V32" t="str">
        <v>244.71.142.0</v>
      </c>
      <c r="W32" t="str">
        <v>244.71.142.255</v>
      </c>
      <c r="X32" t="str">
        <v>244.71.142.1</v>
      </c>
      <c r="Y32" t="str">
        <v>244.71.142.254</v>
      </c>
      <c r="Z32" t="b">
        <v>0</v>
      </c>
      <c r="AA32" t="b">
        <v>1</v>
      </c>
      <c r="AB32" t="b">
        <v>0</v>
      </c>
      <c r="AC32" t="b">
        <v>0</v>
      </c>
      <c r="AD32" t="b">
        <v>0</v>
      </c>
      <c r="AE32" t="b">
        <v>1</v>
      </c>
      <c r="AF32" t="b">
        <v>0</v>
      </c>
      <c r="AG32" t="b">
        <v>0</v>
      </c>
    </row>
    <row r="33" spans="1:33" x14ac:dyDescent="0.2">
      <c r="A33">
        <v>32</v>
      </c>
      <c r="B33" t="s">
        <v>902</v>
      </c>
      <c r="C33" t="s">
        <v>903</v>
      </c>
      <c r="D33">
        <v>28</v>
      </c>
      <c r="E33" t="s">
        <v>904</v>
      </c>
      <c r="F33" t="s">
        <v>905</v>
      </c>
      <c r="G33" t="s">
        <v>906</v>
      </c>
      <c r="H33" t="s">
        <v>907</v>
      </c>
      <c r="I33" t="s">
        <v>908</v>
      </c>
      <c r="J33" t="b">
        <v>0</v>
      </c>
      <c r="K33" t="b">
        <v>0</v>
      </c>
      <c r="L33" t="b">
        <v>0</v>
      </c>
      <c r="M33" t="b">
        <v>1</v>
      </c>
      <c r="N33" t="b">
        <v>0</v>
      </c>
      <c r="O33" t="b">
        <v>0</v>
      </c>
      <c r="P33" t="b">
        <v>0</v>
      </c>
      <c r="Q33" t="b">
        <v>0</v>
      </c>
      <c r="S33" t="str">
        <v>185.237.235.69</v>
      </c>
      <c r="T33">
        <v>28</v>
      </c>
      <c r="U33" t="str">
        <v>185.237.235.64/28</v>
      </c>
      <c r="V33" t="str">
        <v>185.237.235.64</v>
      </c>
      <c r="W33" t="str">
        <v>185.237.235.79</v>
      </c>
      <c r="X33" t="str">
        <v>185.237.235.65</v>
      </c>
      <c r="Y33" t="str">
        <v>185.237.235.78</v>
      </c>
      <c r="Z33" t="b">
        <v>0</v>
      </c>
      <c r="AA33" t="b">
        <v>0</v>
      </c>
      <c r="AB33" t="b">
        <v>0</v>
      </c>
      <c r="AC33" t="b">
        <v>1</v>
      </c>
      <c r="AD33" t="b">
        <v>0</v>
      </c>
      <c r="AE33" t="b">
        <v>0</v>
      </c>
      <c r="AF33" t="b">
        <v>0</v>
      </c>
      <c r="AG33" t="b">
        <v>0</v>
      </c>
    </row>
    <row r="34" spans="1:33" x14ac:dyDescent="0.2">
      <c r="A34">
        <v>33</v>
      </c>
      <c r="B34" t="s">
        <v>909</v>
      </c>
      <c r="C34" t="s">
        <v>910</v>
      </c>
      <c r="D34">
        <v>24</v>
      </c>
      <c r="E34" t="s">
        <v>911</v>
      </c>
      <c r="F34" t="s">
        <v>912</v>
      </c>
      <c r="G34" t="s">
        <v>913</v>
      </c>
      <c r="H34" t="s">
        <v>914</v>
      </c>
      <c r="I34" t="s">
        <v>915</v>
      </c>
      <c r="J34" t="b">
        <v>0</v>
      </c>
      <c r="K34" t="b">
        <v>0</v>
      </c>
      <c r="L34" t="b">
        <v>0</v>
      </c>
      <c r="M34" t="b">
        <v>1</v>
      </c>
      <c r="N34" t="b">
        <v>0</v>
      </c>
      <c r="O34" t="b">
        <v>0</v>
      </c>
      <c r="P34" t="b">
        <v>0</v>
      </c>
      <c r="Q34" t="b">
        <v>0</v>
      </c>
      <c r="S34" t="str">
        <v>68.183.188.146</v>
      </c>
      <c r="T34">
        <v>24</v>
      </c>
      <c r="U34" t="str">
        <v>68.183.188.0/24</v>
      </c>
      <c r="V34" t="str">
        <v>68.183.188.0</v>
      </c>
      <c r="W34" t="str">
        <v>68.183.188.255</v>
      </c>
      <c r="X34" t="str">
        <v>68.183.188.1</v>
      </c>
      <c r="Y34" t="str">
        <v>68.183.188.254</v>
      </c>
      <c r="Z34" t="b">
        <v>0</v>
      </c>
      <c r="AA34" t="b">
        <v>0</v>
      </c>
      <c r="AB34" t="b">
        <v>0</v>
      </c>
      <c r="AC34" t="b">
        <v>1</v>
      </c>
      <c r="AD34" t="b">
        <v>0</v>
      </c>
      <c r="AE34" t="b">
        <v>0</v>
      </c>
      <c r="AF34" t="b">
        <v>0</v>
      </c>
      <c r="AG34" t="b">
        <v>0</v>
      </c>
    </row>
    <row r="35" spans="1:33" x14ac:dyDescent="0.2">
      <c r="A35">
        <v>34</v>
      </c>
      <c r="B35" t="s">
        <v>916</v>
      </c>
      <c r="C35" t="s">
        <v>917</v>
      </c>
      <c r="D35">
        <v>29</v>
      </c>
      <c r="E35" t="s">
        <v>918</v>
      </c>
      <c r="F35" t="s">
        <v>919</v>
      </c>
      <c r="G35" t="s">
        <v>920</v>
      </c>
      <c r="H35" t="s">
        <v>917</v>
      </c>
      <c r="I35" t="s">
        <v>921</v>
      </c>
      <c r="J35" t="b">
        <v>0</v>
      </c>
      <c r="K35" t="b">
        <v>0</v>
      </c>
      <c r="L35" t="b">
        <v>0</v>
      </c>
      <c r="M35" t="b">
        <v>1</v>
      </c>
      <c r="N35" t="b">
        <v>0</v>
      </c>
      <c r="O35" t="b">
        <v>0</v>
      </c>
      <c r="P35" t="b">
        <v>0</v>
      </c>
      <c r="Q35" t="b">
        <v>0</v>
      </c>
      <c r="S35" t="str">
        <v>163.54.27.89</v>
      </c>
      <c r="T35">
        <v>29</v>
      </c>
      <c r="U35" t="str">
        <v>163.54.27.88/29</v>
      </c>
      <c r="V35" t="str">
        <v>163.54.27.88</v>
      </c>
      <c r="W35" t="str">
        <v>163.54.27.95</v>
      </c>
      <c r="X35" t="str">
        <v>163.54.27.89</v>
      </c>
      <c r="Y35" t="str">
        <v>163.54.27.94</v>
      </c>
      <c r="Z35" t="b">
        <v>0</v>
      </c>
      <c r="AA35" t="b">
        <v>0</v>
      </c>
      <c r="AB35" t="b">
        <v>0</v>
      </c>
      <c r="AC35" t="b">
        <v>1</v>
      </c>
      <c r="AD35" t="b">
        <v>0</v>
      </c>
      <c r="AE35" t="b">
        <v>0</v>
      </c>
      <c r="AF35" t="b">
        <v>0</v>
      </c>
      <c r="AG35" t="b">
        <v>0</v>
      </c>
    </row>
    <row r="36" spans="1:33" x14ac:dyDescent="0.2">
      <c r="A36">
        <v>35</v>
      </c>
      <c r="B36" t="s">
        <v>922</v>
      </c>
      <c r="C36" t="s">
        <v>923</v>
      </c>
      <c r="D36">
        <v>27</v>
      </c>
      <c r="E36" t="s">
        <v>924</v>
      </c>
      <c r="F36" t="s">
        <v>925</v>
      </c>
      <c r="G36" t="s">
        <v>926</v>
      </c>
      <c r="H36" t="s">
        <v>927</v>
      </c>
      <c r="I36" t="s">
        <v>928</v>
      </c>
      <c r="J36" t="b">
        <v>0</v>
      </c>
      <c r="K36" t="b">
        <v>0</v>
      </c>
      <c r="L36" t="b">
        <v>0</v>
      </c>
      <c r="M36" t="b">
        <v>1</v>
      </c>
      <c r="N36" t="b">
        <v>0</v>
      </c>
      <c r="O36" t="b">
        <v>0</v>
      </c>
      <c r="P36" t="b">
        <v>0</v>
      </c>
      <c r="Q36" t="b">
        <v>0</v>
      </c>
      <c r="S36" t="str">
        <v>144.56.252.212</v>
      </c>
      <c r="T36">
        <v>27</v>
      </c>
      <c r="U36" t="str">
        <v>144.56.252.192/27</v>
      </c>
      <c r="V36" t="str">
        <v>144.56.252.192</v>
      </c>
      <c r="W36" t="str">
        <v>144.56.252.223</v>
      </c>
      <c r="X36" t="str">
        <v>144.56.252.193</v>
      </c>
      <c r="Y36" t="str">
        <v>144.56.252.222</v>
      </c>
      <c r="Z36" t="b">
        <v>0</v>
      </c>
      <c r="AA36" t="b">
        <v>0</v>
      </c>
      <c r="AB36" t="b">
        <v>0</v>
      </c>
      <c r="AC36" t="b">
        <v>1</v>
      </c>
      <c r="AD36" t="b">
        <v>0</v>
      </c>
      <c r="AE36" t="b">
        <v>0</v>
      </c>
      <c r="AF36" t="b">
        <v>0</v>
      </c>
      <c r="AG36" t="b">
        <v>0</v>
      </c>
    </row>
    <row r="37" spans="1:33" x14ac:dyDescent="0.2">
      <c r="A37">
        <v>36</v>
      </c>
      <c r="B37" t="s">
        <v>929</v>
      </c>
      <c r="C37" t="s">
        <v>930</v>
      </c>
      <c r="D37">
        <v>31</v>
      </c>
      <c r="E37" t="s">
        <v>929</v>
      </c>
      <c r="F37" t="s">
        <v>930</v>
      </c>
      <c r="G37" t="s">
        <v>931</v>
      </c>
      <c r="H37" t="s">
        <v>930</v>
      </c>
      <c r="I37" t="s">
        <v>931</v>
      </c>
      <c r="J37" t="b">
        <v>0</v>
      </c>
      <c r="K37" t="b">
        <v>0</v>
      </c>
      <c r="L37" t="b">
        <v>0</v>
      </c>
      <c r="M37" t="b">
        <v>1</v>
      </c>
      <c r="N37" t="b">
        <v>0</v>
      </c>
      <c r="O37" t="b">
        <v>0</v>
      </c>
      <c r="P37" t="b">
        <v>0</v>
      </c>
      <c r="Q37" t="b">
        <v>0</v>
      </c>
      <c r="S37" t="str">
        <v>171.107.145.190</v>
      </c>
      <c r="T37">
        <v>31</v>
      </c>
      <c r="U37" t="str">
        <v>171.107.145.190/31</v>
      </c>
      <c r="V37" t="str">
        <v>171.107.145.190</v>
      </c>
      <c r="W37" t="str">
        <v>171.107.145.191</v>
      </c>
      <c r="X37" t="str">
        <v>171.107.145.190</v>
      </c>
      <c r="Y37" t="str">
        <v>171.107.145.191</v>
      </c>
      <c r="Z37" t="b">
        <v>0</v>
      </c>
      <c r="AA37" t="b">
        <v>0</v>
      </c>
      <c r="AB37" t="b">
        <v>0</v>
      </c>
      <c r="AC37" t="b">
        <v>1</v>
      </c>
      <c r="AD37" t="b">
        <v>0</v>
      </c>
      <c r="AE37" t="b">
        <v>0</v>
      </c>
      <c r="AF37" t="b">
        <v>0</v>
      </c>
      <c r="AG37" t="b">
        <v>0</v>
      </c>
    </row>
    <row r="38" spans="1:33" x14ac:dyDescent="0.2">
      <c r="A38">
        <v>37</v>
      </c>
      <c r="B38" t="s">
        <v>932</v>
      </c>
      <c r="C38" t="s">
        <v>933</v>
      </c>
      <c r="D38">
        <v>28</v>
      </c>
      <c r="E38" t="s">
        <v>932</v>
      </c>
      <c r="F38" t="s">
        <v>933</v>
      </c>
      <c r="G38" t="s">
        <v>934</v>
      </c>
      <c r="H38" t="s">
        <v>935</v>
      </c>
      <c r="I38" t="s">
        <v>936</v>
      </c>
      <c r="J38" t="b">
        <v>0</v>
      </c>
      <c r="K38" t="b">
        <v>0</v>
      </c>
      <c r="L38" t="b">
        <v>0</v>
      </c>
      <c r="M38" t="b">
        <v>1</v>
      </c>
      <c r="N38" t="b">
        <v>0</v>
      </c>
      <c r="O38" t="b">
        <v>0</v>
      </c>
      <c r="P38" t="b">
        <v>0</v>
      </c>
      <c r="Q38" t="b">
        <v>0</v>
      </c>
      <c r="S38" t="str">
        <v>3.233.216.0</v>
      </c>
      <c r="T38">
        <v>28</v>
      </c>
      <c r="U38" t="str">
        <v>3.233.216.0/28</v>
      </c>
      <c r="V38" t="str">
        <v>3.233.216.0</v>
      </c>
      <c r="W38" t="str">
        <v>3.233.216.15</v>
      </c>
      <c r="X38" t="str">
        <v>3.233.216.1</v>
      </c>
      <c r="Y38" t="str">
        <v>3.233.216.14</v>
      </c>
      <c r="Z38" t="b">
        <v>0</v>
      </c>
      <c r="AA38" t="b">
        <v>0</v>
      </c>
      <c r="AB38" t="b">
        <v>0</v>
      </c>
      <c r="AC38" t="b">
        <v>1</v>
      </c>
      <c r="AD38" t="b">
        <v>0</v>
      </c>
      <c r="AE38" t="b">
        <v>0</v>
      </c>
      <c r="AF38" t="b">
        <v>0</v>
      </c>
      <c r="AG38" t="b">
        <v>0</v>
      </c>
    </row>
    <row r="39" spans="1:33" x14ac:dyDescent="0.2">
      <c r="A39">
        <v>38</v>
      </c>
      <c r="B39" t="s">
        <v>937</v>
      </c>
      <c r="C39" t="s">
        <v>938</v>
      </c>
      <c r="D39">
        <v>31</v>
      </c>
      <c r="E39" t="s">
        <v>939</v>
      </c>
      <c r="F39" t="s">
        <v>940</v>
      </c>
      <c r="G39" t="s">
        <v>938</v>
      </c>
      <c r="H39" t="s">
        <v>940</v>
      </c>
      <c r="I39" t="s">
        <v>938</v>
      </c>
      <c r="J39" t="b">
        <v>0</v>
      </c>
      <c r="K39" t="b">
        <v>0</v>
      </c>
      <c r="L39" t="b">
        <v>0</v>
      </c>
      <c r="M39" t="b">
        <v>1</v>
      </c>
      <c r="N39" t="b">
        <v>0</v>
      </c>
      <c r="O39" t="b">
        <v>0</v>
      </c>
      <c r="P39" t="b">
        <v>0</v>
      </c>
      <c r="Q39" t="b">
        <v>0</v>
      </c>
      <c r="S39" t="str">
        <v>16.224.215.77</v>
      </c>
      <c r="T39">
        <v>31</v>
      </c>
      <c r="U39" t="str">
        <v>16.224.215.76/31</v>
      </c>
      <c r="V39" t="str">
        <v>16.224.215.76</v>
      </c>
      <c r="W39" t="str">
        <v>16.224.215.77</v>
      </c>
      <c r="X39" t="str">
        <v>16.224.215.76</v>
      </c>
      <c r="Y39" t="str">
        <v>16.224.215.77</v>
      </c>
      <c r="Z39" t="b">
        <v>0</v>
      </c>
      <c r="AA39" t="b">
        <v>0</v>
      </c>
      <c r="AB39" t="b">
        <v>0</v>
      </c>
      <c r="AC39" t="b">
        <v>1</v>
      </c>
      <c r="AD39" t="b">
        <v>0</v>
      </c>
      <c r="AE39" t="b">
        <v>0</v>
      </c>
      <c r="AF39" t="b">
        <v>0</v>
      </c>
      <c r="AG39" t="b">
        <v>0</v>
      </c>
    </row>
    <row r="40" spans="1:33" x14ac:dyDescent="0.2">
      <c r="A40">
        <v>39</v>
      </c>
      <c r="B40" t="s">
        <v>941</v>
      </c>
      <c r="C40" t="s">
        <v>942</v>
      </c>
      <c r="D40">
        <v>24</v>
      </c>
      <c r="E40" t="s">
        <v>943</v>
      </c>
      <c r="F40" t="s">
        <v>944</v>
      </c>
      <c r="G40" t="s">
        <v>945</v>
      </c>
      <c r="H40" t="s">
        <v>942</v>
      </c>
      <c r="I40" t="s">
        <v>946</v>
      </c>
      <c r="J40" t="b">
        <v>0</v>
      </c>
      <c r="K40" t="b">
        <v>0</v>
      </c>
      <c r="L40" t="b">
        <v>0</v>
      </c>
      <c r="M40" t="b">
        <v>1</v>
      </c>
      <c r="N40" t="b">
        <v>0</v>
      </c>
      <c r="O40" t="b">
        <v>0</v>
      </c>
      <c r="P40" t="b">
        <v>0</v>
      </c>
      <c r="Q40" t="b">
        <v>0</v>
      </c>
      <c r="S40" t="str">
        <v>115.86.231.1</v>
      </c>
      <c r="T40">
        <v>24</v>
      </c>
      <c r="U40" t="str">
        <v>115.86.231.0/24</v>
      </c>
      <c r="V40" t="str">
        <v>115.86.231.0</v>
      </c>
      <c r="W40" t="str">
        <v>115.86.231.255</v>
      </c>
      <c r="X40" t="str">
        <v>115.86.231.1</v>
      </c>
      <c r="Y40" t="str">
        <v>115.86.231.254</v>
      </c>
      <c r="Z40" t="b">
        <v>0</v>
      </c>
      <c r="AA40" t="b">
        <v>0</v>
      </c>
      <c r="AB40" t="b">
        <v>0</v>
      </c>
      <c r="AC40" t="b">
        <v>1</v>
      </c>
      <c r="AD40" t="b">
        <v>0</v>
      </c>
      <c r="AE40" t="b">
        <v>0</v>
      </c>
      <c r="AF40" t="b">
        <v>0</v>
      </c>
      <c r="AG40" t="b">
        <v>0</v>
      </c>
    </row>
    <row r="41" spans="1:33" x14ac:dyDescent="0.2">
      <c r="A41">
        <v>40</v>
      </c>
      <c r="B41" t="s">
        <v>947</v>
      </c>
      <c r="C41" t="s">
        <v>948</v>
      </c>
      <c r="D41">
        <v>25</v>
      </c>
      <c r="E41" t="s">
        <v>949</v>
      </c>
      <c r="F41" t="s">
        <v>950</v>
      </c>
      <c r="G41" t="s">
        <v>951</v>
      </c>
      <c r="H41" t="s">
        <v>952</v>
      </c>
      <c r="I41" t="s">
        <v>953</v>
      </c>
      <c r="J41" t="b">
        <v>0</v>
      </c>
      <c r="K41" t="b">
        <v>0</v>
      </c>
      <c r="L41" t="b">
        <v>0</v>
      </c>
      <c r="M41" t="b">
        <v>1</v>
      </c>
      <c r="N41" t="b">
        <v>0</v>
      </c>
      <c r="O41" t="b">
        <v>0</v>
      </c>
      <c r="P41" t="b">
        <v>0</v>
      </c>
      <c r="Q41" t="b">
        <v>0</v>
      </c>
      <c r="S41" t="str">
        <v>63.30.210.27</v>
      </c>
      <c r="T41">
        <v>25</v>
      </c>
      <c r="U41" t="str">
        <v>63.30.210.0/25</v>
      </c>
      <c r="V41" t="str">
        <v>63.30.210.0</v>
      </c>
      <c r="W41" t="str">
        <v>63.30.210.127</v>
      </c>
      <c r="X41" t="str">
        <v>63.30.210.1</v>
      </c>
      <c r="Y41" t="str">
        <v>63.30.210.126</v>
      </c>
      <c r="Z41" t="b">
        <v>0</v>
      </c>
      <c r="AA41" t="b">
        <v>0</v>
      </c>
      <c r="AB41" t="b">
        <v>0</v>
      </c>
      <c r="AC41" t="b">
        <v>1</v>
      </c>
      <c r="AD41" t="b">
        <v>0</v>
      </c>
      <c r="AE41" t="b">
        <v>0</v>
      </c>
      <c r="AF41" t="b">
        <v>0</v>
      </c>
      <c r="AG41" t="b">
        <v>0</v>
      </c>
    </row>
    <row r="42" spans="1:33" x14ac:dyDescent="0.2">
      <c r="A42">
        <v>41</v>
      </c>
      <c r="B42" t="s">
        <v>954</v>
      </c>
      <c r="C42" t="s">
        <v>955</v>
      </c>
      <c r="D42">
        <v>24</v>
      </c>
      <c r="E42" t="s">
        <v>956</v>
      </c>
      <c r="F42" t="s">
        <v>957</v>
      </c>
      <c r="G42" t="s">
        <v>958</v>
      </c>
      <c r="H42" t="s">
        <v>959</v>
      </c>
      <c r="I42" t="s">
        <v>960</v>
      </c>
      <c r="J42" t="b">
        <v>0</v>
      </c>
      <c r="K42" t="b">
        <v>0</v>
      </c>
      <c r="L42" t="b">
        <v>0</v>
      </c>
      <c r="M42" t="b">
        <v>1</v>
      </c>
      <c r="N42" t="b">
        <v>0</v>
      </c>
      <c r="O42" t="b">
        <v>0</v>
      </c>
      <c r="P42" t="b">
        <v>0</v>
      </c>
      <c r="Q42" t="b">
        <v>0</v>
      </c>
      <c r="S42" t="str">
        <v>169.61.171.47</v>
      </c>
      <c r="T42">
        <v>24</v>
      </c>
      <c r="U42" t="str">
        <v>169.61.171.0/24</v>
      </c>
      <c r="V42" t="str">
        <v>169.61.171.0</v>
      </c>
      <c r="W42" t="str">
        <v>169.61.171.255</v>
      </c>
      <c r="X42" t="str">
        <v>169.61.171.1</v>
      </c>
      <c r="Y42" t="str">
        <v>169.61.171.254</v>
      </c>
      <c r="Z42" t="b">
        <v>0</v>
      </c>
      <c r="AA42" t="b">
        <v>0</v>
      </c>
      <c r="AB42" t="b">
        <v>0</v>
      </c>
      <c r="AC42" t="b">
        <v>1</v>
      </c>
      <c r="AD42" t="b">
        <v>0</v>
      </c>
      <c r="AE42" t="b">
        <v>0</v>
      </c>
      <c r="AF42" t="b">
        <v>0</v>
      </c>
      <c r="AG42" t="b">
        <v>0</v>
      </c>
    </row>
    <row r="43" spans="1:33" x14ac:dyDescent="0.2">
      <c r="A43">
        <v>42</v>
      </c>
      <c r="B43" t="s">
        <v>961</v>
      </c>
      <c r="C43" t="s">
        <v>962</v>
      </c>
      <c r="D43">
        <v>27</v>
      </c>
      <c r="E43" t="s">
        <v>963</v>
      </c>
      <c r="F43" t="s">
        <v>964</v>
      </c>
      <c r="G43" t="s">
        <v>965</v>
      </c>
      <c r="H43" t="s">
        <v>966</v>
      </c>
      <c r="I43" t="s">
        <v>967</v>
      </c>
      <c r="J43" t="b">
        <v>0</v>
      </c>
      <c r="K43" t="b">
        <v>0</v>
      </c>
      <c r="L43" t="b">
        <v>0</v>
      </c>
      <c r="M43" t="b">
        <v>1</v>
      </c>
      <c r="N43" t="b">
        <v>0</v>
      </c>
      <c r="O43" t="b">
        <v>0</v>
      </c>
      <c r="P43" t="b">
        <v>0</v>
      </c>
      <c r="Q43" t="b">
        <v>0</v>
      </c>
      <c r="S43" t="str">
        <v>202.152.5.247</v>
      </c>
      <c r="T43">
        <v>27</v>
      </c>
      <c r="U43" t="str">
        <v>202.152.5.224/27</v>
      </c>
      <c r="V43" t="str">
        <v>202.152.5.224</v>
      </c>
      <c r="W43" t="str">
        <v>202.152.5.255</v>
      </c>
      <c r="X43" t="str">
        <v>202.152.5.225</v>
      </c>
      <c r="Y43" t="str">
        <v>202.152.5.254</v>
      </c>
      <c r="Z43" t="b">
        <v>0</v>
      </c>
      <c r="AA43" t="b">
        <v>0</v>
      </c>
      <c r="AB43" t="b">
        <v>0</v>
      </c>
      <c r="AC43" t="b">
        <v>1</v>
      </c>
      <c r="AD43" t="b">
        <v>0</v>
      </c>
      <c r="AE43" t="b">
        <v>0</v>
      </c>
      <c r="AF43" t="b">
        <v>0</v>
      </c>
      <c r="AG43" t="b">
        <v>0</v>
      </c>
    </row>
    <row r="44" spans="1:33" x14ac:dyDescent="0.2">
      <c r="A44">
        <v>43</v>
      </c>
      <c r="B44" t="s">
        <v>968</v>
      </c>
      <c r="C44" t="s">
        <v>969</v>
      </c>
      <c r="D44">
        <v>29</v>
      </c>
      <c r="E44" t="s">
        <v>970</v>
      </c>
      <c r="F44" t="s">
        <v>971</v>
      </c>
      <c r="G44" t="s">
        <v>972</v>
      </c>
      <c r="H44" t="s">
        <v>969</v>
      </c>
      <c r="I44" t="s">
        <v>973</v>
      </c>
      <c r="J44" t="b">
        <v>0</v>
      </c>
      <c r="K44" t="b">
        <v>0</v>
      </c>
      <c r="L44" t="b">
        <v>0</v>
      </c>
      <c r="M44" t="b">
        <v>1</v>
      </c>
      <c r="N44" t="b">
        <v>0</v>
      </c>
      <c r="O44" t="b">
        <v>0</v>
      </c>
      <c r="P44" t="b">
        <v>0</v>
      </c>
      <c r="Q44" t="b">
        <v>0</v>
      </c>
      <c r="S44" t="str">
        <v>100.163.132.129</v>
      </c>
      <c r="T44">
        <v>29</v>
      </c>
      <c r="U44" t="str">
        <v>100.163.132.128/29</v>
      </c>
      <c r="V44" t="str">
        <v>100.163.132.128</v>
      </c>
      <c r="W44" t="str">
        <v>100.163.132.135</v>
      </c>
      <c r="X44" t="str">
        <v>100.163.132.129</v>
      </c>
      <c r="Y44" t="str">
        <v>100.163.132.134</v>
      </c>
      <c r="Z44" t="b">
        <v>0</v>
      </c>
      <c r="AA44" t="b">
        <v>0</v>
      </c>
      <c r="AB44" t="b">
        <v>0</v>
      </c>
      <c r="AC44" t="b">
        <v>1</v>
      </c>
      <c r="AD44" t="b">
        <v>0</v>
      </c>
      <c r="AE44" t="b">
        <v>0</v>
      </c>
      <c r="AF44" t="b">
        <v>0</v>
      </c>
      <c r="AG44" t="b">
        <v>0</v>
      </c>
    </row>
    <row r="45" spans="1:33" x14ac:dyDescent="0.2">
      <c r="A45">
        <v>44</v>
      </c>
      <c r="B45" t="s">
        <v>974</v>
      </c>
      <c r="C45" t="s">
        <v>975</v>
      </c>
      <c r="D45">
        <v>24</v>
      </c>
      <c r="E45" t="s">
        <v>976</v>
      </c>
      <c r="F45" t="s">
        <v>977</v>
      </c>
      <c r="G45" t="s">
        <v>978</v>
      </c>
      <c r="H45" t="s">
        <v>979</v>
      </c>
      <c r="I45" t="s">
        <v>980</v>
      </c>
      <c r="J45" t="b">
        <v>0</v>
      </c>
      <c r="K45" t="b">
        <v>0</v>
      </c>
      <c r="L45" t="b">
        <v>0</v>
      </c>
      <c r="M45" t="b">
        <v>1</v>
      </c>
      <c r="N45" t="b">
        <v>0</v>
      </c>
      <c r="O45" t="b">
        <v>0</v>
      </c>
      <c r="P45" t="b">
        <v>0</v>
      </c>
      <c r="Q45" t="b">
        <v>0</v>
      </c>
      <c r="S45" t="str">
        <v>110.131.246.125</v>
      </c>
      <c r="T45">
        <v>24</v>
      </c>
      <c r="U45" t="str">
        <v>110.131.246.0/24</v>
      </c>
      <c r="V45" t="str">
        <v>110.131.246.0</v>
      </c>
      <c r="W45" t="str">
        <v>110.131.246.255</v>
      </c>
      <c r="X45" t="str">
        <v>110.131.246.1</v>
      </c>
      <c r="Y45" t="str">
        <v>110.131.246.254</v>
      </c>
      <c r="Z45" t="b">
        <v>0</v>
      </c>
      <c r="AA45" t="b">
        <v>0</v>
      </c>
      <c r="AB45" t="b">
        <v>0</v>
      </c>
      <c r="AC45" t="b">
        <v>1</v>
      </c>
      <c r="AD45" t="b">
        <v>0</v>
      </c>
      <c r="AE45" t="b">
        <v>0</v>
      </c>
      <c r="AF45" t="b">
        <v>0</v>
      </c>
      <c r="AG45" t="b">
        <v>0</v>
      </c>
    </row>
    <row r="46" spans="1:33" x14ac:dyDescent="0.2">
      <c r="A46">
        <v>45</v>
      </c>
      <c r="B46" t="s">
        <v>981</v>
      </c>
      <c r="C46" t="s">
        <v>982</v>
      </c>
      <c r="D46">
        <v>29</v>
      </c>
      <c r="E46" t="s">
        <v>983</v>
      </c>
      <c r="F46" t="s">
        <v>984</v>
      </c>
      <c r="G46" t="s">
        <v>985</v>
      </c>
      <c r="H46" t="s">
        <v>982</v>
      </c>
      <c r="I46" t="s">
        <v>986</v>
      </c>
      <c r="J46" t="b">
        <v>0</v>
      </c>
      <c r="K46" t="b">
        <v>0</v>
      </c>
      <c r="L46" t="b">
        <v>0</v>
      </c>
      <c r="M46" t="b">
        <v>1</v>
      </c>
      <c r="N46" t="b">
        <v>0</v>
      </c>
      <c r="O46" t="b">
        <v>0</v>
      </c>
      <c r="P46" t="b">
        <v>0</v>
      </c>
      <c r="Q46" t="b">
        <v>0</v>
      </c>
      <c r="S46" t="str">
        <v>69.121.168.9</v>
      </c>
      <c r="T46">
        <v>29</v>
      </c>
      <c r="U46" t="str">
        <v>69.121.168.8/29</v>
      </c>
      <c r="V46" t="str">
        <v>69.121.168.8</v>
      </c>
      <c r="W46" t="str">
        <v>69.121.168.15</v>
      </c>
      <c r="X46" t="str">
        <v>69.121.168.9</v>
      </c>
      <c r="Y46" t="str">
        <v>69.121.168.14</v>
      </c>
      <c r="Z46" t="b">
        <v>0</v>
      </c>
      <c r="AA46" t="b">
        <v>0</v>
      </c>
      <c r="AB46" t="b">
        <v>0</v>
      </c>
      <c r="AC46" t="b">
        <v>1</v>
      </c>
      <c r="AD46" t="b">
        <v>0</v>
      </c>
      <c r="AE46" t="b">
        <v>0</v>
      </c>
      <c r="AF46" t="b">
        <v>0</v>
      </c>
      <c r="AG46" t="b">
        <v>0</v>
      </c>
    </row>
    <row r="47" spans="1:33" x14ac:dyDescent="0.2">
      <c r="A47">
        <v>46</v>
      </c>
      <c r="B47" t="s">
        <v>987</v>
      </c>
      <c r="C47" t="s">
        <v>988</v>
      </c>
      <c r="D47">
        <v>24</v>
      </c>
      <c r="E47" t="s">
        <v>989</v>
      </c>
      <c r="F47" t="s">
        <v>990</v>
      </c>
      <c r="G47" t="s">
        <v>991</v>
      </c>
      <c r="H47" t="s">
        <v>992</v>
      </c>
      <c r="I47" t="s">
        <v>993</v>
      </c>
      <c r="J47" t="b">
        <v>1</v>
      </c>
      <c r="K47" t="b">
        <v>0</v>
      </c>
      <c r="L47" t="b">
        <v>0</v>
      </c>
      <c r="M47" t="b">
        <v>1</v>
      </c>
      <c r="N47" t="b">
        <v>0</v>
      </c>
      <c r="O47" t="b">
        <v>0</v>
      </c>
      <c r="P47" t="b">
        <v>0</v>
      </c>
      <c r="Q47" t="b">
        <v>0</v>
      </c>
      <c r="S47" t="str">
        <v>233.37.150.129</v>
      </c>
      <c r="T47">
        <v>24</v>
      </c>
      <c r="U47" t="str">
        <v>233.37.150.0/24</v>
      </c>
      <c r="V47" t="str">
        <v>233.37.150.0</v>
      </c>
      <c r="W47" t="str">
        <v>233.37.150.255</v>
      </c>
      <c r="X47" t="str">
        <v>233.37.150.1</v>
      </c>
      <c r="Y47" t="str">
        <v>233.37.150.254</v>
      </c>
      <c r="Z47" t="b">
        <v>1</v>
      </c>
      <c r="AA47" t="b">
        <v>0</v>
      </c>
      <c r="AB47" t="b">
        <v>0</v>
      </c>
      <c r="AC47" t="b">
        <v>1</v>
      </c>
      <c r="AD47" t="b">
        <v>0</v>
      </c>
      <c r="AE47" t="b">
        <v>0</v>
      </c>
      <c r="AF47" t="b">
        <v>0</v>
      </c>
      <c r="AG47" t="b">
        <v>0</v>
      </c>
    </row>
    <row r="48" spans="1:33" x14ac:dyDescent="0.2">
      <c r="A48">
        <v>47</v>
      </c>
      <c r="B48" t="s">
        <v>994</v>
      </c>
      <c r="C48" t="s">
        <v>995</v>
      </c>
      <c r="D48">
        <v>30</v>
      </c>
      <c r="E48" t="s">
        <v>996</v>
      </c>
      <c r="F48" t="s">
        <v>997</v>
      </c>
      <c r="G48" t="s">
        <v>995</v>
      </c>
      <c r="H48" t="s">
        <v>998</v>
      </c>
      <c r="I48" t="s">
        <v>999</v>
      </c>
      <c r="J48" t="b">
        <v>0</v>
      </c>
      <c r="K48" t="b">
        <v>0</v>
      </c>
      <c r="L48" t="b">
        <v>0</v>
      </c>
      <c r="M48" t="b">
        <v>1</v>
      </c>
      <c r="N48" t="b">
        <v>0</v>
      </c>
      <c r="O48" t="b">
        <v>0</v>
      </c>
      <c r="P48" t="b">
        <v>0</v>
      </c>
      <c r="Q48" t="b">
        <v>0</v>
      </c>
      <c r="S48" t="str">
        <v>147.77.45.103</v>
      </c>
      <c r="T48">
        <v>30</v>
      </c>
      <c r="U48" t="str">
        <v>147.77.45.100/30</v>
      </c>
      <c r="V48" t="str">
        <v>147.77.45.100</v>
      </c>
      <c r="W48" t="str">
        <v>147.77.45.103</v>
      </c>
      <c r="X48" t="str">
        <v>147.77.45.101</v>
      </c>
      <c r="Y48" t="str">
        <v>147.77.45.102</v>
      </c>
      <c r="Z48" t="b">
        <v>0</v>
      </c>
      <c r="AA48" t="b">
        <v>0</v>
      </c>
      <c r="AB48" t="b">
        <v>0</v>
      </c>
      <c r="AC48" t="b">
        <v>1</v>
      </c>
      <c r="AD48" t="b">
        <v>0</v>
      </c>
      <c r="AE48" t="b">
        <v>0</v>
      </c>
      <c r="AF48" t="b">
        <v>0</v>
      </c>
      <c r="AG48" t="b">
        <v>0</v>
      </c>
    </row>
    <row r="49" spans="1:33" x14ac:dyDescent="0.2">
      <c r="A49">
        <v>48</v>
      </c>
      <c r="B49" t="s">
        <v>1000</v>
      </c>
      <c r="C49" t="s">
        <v>1001</v>
      </c>
      <c r="D49">
        <v>26</v>
      </c>
      <c r="E49" t="s">
        <v>1002</v>
      </c>
      <c r="F49" t="s">
        <v>1003</v>
      </c>
      <c r="G49" t="s">
        <v>1004</v>
      </c>
      <c r="H49" t="s">
        <v>1005</v>
      </c>
      <c r="I49" t="s">
        <v>1006</v>
      </c>
      <c r="J49" t="b">
        <v>0</v>
      </c>
      <c r="K49" t="b">
        <v>0</v>
      </c>
      <c r="L49" t="b">
        <v>0</v>
      </c>
      <c r="M49" t="b">
        <v>1</v>
      </c>
      <c r="N49" t="b">
        <v>0</v>
      </c>
      <c r="O49" t="b">
        <v>0</v>
      </c>
      <c r="P49" t="b">
        <v>0</v>
      </c>
      <c r="Q49" t="b">
        <v>0</v>
      </c>
      <c r="S49" t="str">
        <v>33.159.186.169</v>
      </c>
      <c r="T49">
        <v>26</v>
      </c>
      <c r="U49" t="str">
        <v>33.159.186.128/26</v>
      </c>
      <c r="V49" t="str">
        <v>33.159.186.128</v>
      </c>
      <c r="W49" t="str">
        <v>33.159.186.191</v>
      </c>
      <c r="X49" t="str">
        <v>33.159.186.129</v>
      </c>
      <c r="Y49" t="str">
        <v>33.159.186.190</v>
      </c>
      <c r="Z49" t="b">
        <v>0</v>
      </c>
      <c r="AA49" t="b">
        <v>0</v>
      </c>
      <c r="AB49" t="b">
        <v>0</v>
      </c>
      <c r="AC49" t="b">
        <v>1</v>
      </c>
      <c r="AD49" t="b">
        <v>0</v>
      </c>
      <c r="AE49" t="b">
        <v>0</v>
      </c>
      <c r="AF49" t="b">
        <v>0</v>
      </c>
      <c r="AG49" t="b">
        <v>0</v>
      </c>
    </row>
    <row r="50" spans="1:33" x14ac:dyDescent="0.2">
      <c r="A50">
        <v>49</v>
      </c>
      <c r="B50" t="s">
        <v>1007</v>
      </c>
      <c r="C50" t="s">
        <v>1008</v>
      </c>
      <c r="D50">
        <v>26</v>
      </c>
      <c r="E50" t="s">
        <v>1009</v>
      </c>
      <c r="F50" t="s">
        <v>1010</v>
      </c>
      <c r="G50" t="s">
        <v>1011</v>
      </c>
      <c r="H50" t="s">
        <v>1012</v>
      </c>
      <c r="I50" t="s">
        <v>1013</v>
      </c>
      <c r="J50" t="b">
        <v>0</v>
      </c>
      <c r="K50" t="b">
        <v>0</v>
      </c>
      <c r="L50" t="b">
        <v>0</v>
      </c>
      <c r="M50" t="b">
        <v>1</v>
      </c>
      <c r="N50" t="b">
        <v>0</v>
      </c>
      <c r="O50" t="b">
        <v>0</v>
      </c>
      <c r="P50" t="b">
        <v>0</v>
      </c>
      <c r="Q50" t="b">
        <v>0</v>
      </c>
      <c r="S50" t="str">
        <v>3.32.253.36</v>
      </c>
      <c r="T50">
        <v>26</v>
      </c>
      <c r="U50" t="str">
        <v>3.32.253.0/26</v>
      </c>
      <c r="V50" t="str">
        <v>3.32.253.0</v>
      </c>
      <c r="W50" t="str">
        <v>3.32.253.63</v>
      </c>
      <c r="X50" t="str">
        <v>3.32.253.1</v>
      </c>
      <c r="Y50" t="str">
        <v>3.32.253.62</v>
      </c>
      <c r="Z50" t="b">
        <v>0</v>
      </c>
      <c r="AA50" t="b">
        <v>0</v>
      </c>
      <c r="AB50" t="b">
        <v>0</v>
      </c>
      <c r="AC50" t="b">
        <v>1</v>
      </c>
      <c r="AD50" t="b">
        <v>0</v>
      </c>
      <c r="AE50" t="b">
        <v>0</v>
      </c>
      <c r="AF50" t="b">
        <v>0</v>
      </c>
      <c r="AG50" t="b">
        <v>0</v>
      </c>
    </row>
    <row r="51" spans="1:33" x14ac:dyDescent="0.2">
      <c r="A51">
        <v>50</v>
      </c>
      <c r="B51" t="s">
        <v>1014</v>
      </c>
      <c r="C51" t="s">
        <v>1015</v>
      </c>
      <c r="D51">
        <v>24</v>
      </c>
      <c r="E51" t="s">
        <v>1016</v>
      </c>
      <c r="F51" t="s">
        <v>1017</v>
      </c>
      <c r="G51" t="s">
        <v>1018</v>
      </c>
      <c r="H51" t="s">
        <v>1019</v>
      </c>
      <c r="I51" t="s">
        <v>1020</v>
      </c>
      <c r="J51" t="b">
        <v>0</v>
      </c>
      <c r="K51" t="b">
        <v>0</v>
      </c>
      <c r="L51" t="b">
        <v>0</v>
      </c>
      <c r="M51" t="b">
        <v>1</v>
      </c>
      <c r="N51" t="b">
        <v>0</v>
      </c>
      <c r="O51" t="b">
        <v>0</v>
      </c>
      <c r="P51" t="b">
        <v>0</v>
      </c>
      <c r="Q51" t="b">
        <v>0</v>
      </c>
      <c r="S51" t="str">
        <v>93.137.77.173</v>
      </c>
      <c r="T51">
        <v>24</v>
      </c>
      <c r="U51" t="str">
        <v>93.137.77.0/24</v>
      </c>
      <c r="V51" t="str">
        <v>93.137.77.0</v>
      </c>
      <c r="W51" t="str">
        <v>93.137.77.255</v>
      </c>
      <c r="X51" t="str">
        <v>93.137.77.1</v>
      </c>
      <c r="Y51" t="str">
        <v>93.137.77.254</v>
      </c>
      <c r="Z51" t="b">
        <v>0</v>
      </c>
      <c r="AA51" t="b">
        <v>0</v>
      </c>
      <c r="AB51" t="b">
        <v>0</v>
      </c>
      <c r="AC51" t="b">
        <v>1</v>
      </c>
      <c r="AD51" t="b">
        <v>0</v>
      </c>
      <c r="AE51" t="b">
        <v>0</v>
      </c>
      <c r="AF51" t="b">
        <v>0</v>
      </c>
      <c r="AG51" t="b">
        <v>0</v>
      </c>
    </row>
    <row r="52" spans="1:33" x14ac:dyDescent="0.2">
      <c r="A52">
        <v>51</v>
      </c>
      <c r="B52" t="s">
        <v>1021</v>
      </c>
      <c r="C52" t="s">
        <v>1022</v>
      </c>
      <c r="D52">
        <v>28</v>
      </c>
      <c r="E52" t="s">
        <v>1023</v>
      </c>
      <c r="F52" t="s">
        <v>1024</v>
      </c>
      <c r="G52" t="s">
        <v>1025</v>
      </c>
      <c r="H52" t="s">
        <v>1026</v>
      </c>
      <c r="I52" t="s">
        <v>1027</v>
      </c>
      <c r="J52" t="b">
        <v>0</v>
      </c>
      <c r="K52" t="b">
        <v>0</v>
      </c>
      <c r="L52" t="b">
        <v>0</v>
      </c>
      <c r="M52" t="b">
        <v>1</v>
      </c>
      <c r="N52" t="b">
        <v>0</v>
      </c>
      <c r="O52" t="b">
        <v>0</v>
      </c>
      <c r="P52" t="b">
        <v>0</v>
      </c>
      <c r="Q52" t="b">
        <v>0</v>
      </c>
      <c r="S52" t="str">
        <v>114.244.15.8</v>
      </c>
      <c r="T52">
        <v>28</v>
      </c>
      <c r="U52" t="str">
        <v>114.244.15.0/28</v>
      </c>
      <c r="V52" t="str">
        <v>114.244.15.0</v>
      </c>
      <c r="W52" t="str">
        <v>114.244.15.15</v>
      </c>
      <c r="X52" t="str">
        <v>114.244.15.1</v>
      </c>
      <c r="Y52" t="str">
        <v>114.244.15.14</v>
      </c>
      <c r="Z52" t="b">
        <v>0</v>
      </c>
      <c r="AA52" t="b">
        <v>0</v>
      </c>
      <c r="AB52" t="b">
        <v>0</v>
      </c>
      <c r="AC52" t="b">
        <v>1</v>
      </c>
      <c r="AD52" t="b">
        <v>0</v>
      </c>
      <c r="AE52" t="b">
        <v>0</v>
      </c>
      <c r="AF52" t="b">
        <v>0</v>
      </c>
      <c r="AG52" t="b">
        <v>0</v>
      </c>
    </row>
    <row r="53" spans="1:33" x14ac:dyDescent="0.2">
      <c r="A53">
        <v>52</v>
      </c>
      <c r="B53" t="s">
        <v>1028</v>
      </c>
      <c r="C53" t="s">
        <v>1029</v>
      </c>
      <c r="D53">
        <v>30</v>
      </c>
      <c r="E53" t="s">
        <v>1030</v>
      </c>
      <c r="F53" t="s">
        <v>1031</v>
      </c>
      <c r="G53" t="s">
        <v>1029</v>
      </c>
      <c r="H53" t="s">
        <v>1032</v>
      </c>
      <c r="I53" t="s">
        <v>1033</v>
      </c>
      <c r="J53" t="b">
        <v>0</v>
      </c>
      <c r="K53" t="b">
        <v>0</v>
      </c>
      <c r="L53" t="b">
        <v>0</v>
      </c>
      <c r="M53" t="b">
        <v>1</v>
      </c>
      <c r="N53" t="b">
        <v>0</v>
      </c>
      <c r="O53" t="b">
        <v>0</v>
      </c>
      <c r="P53" t="b">
        <v>0</v>
      </c>
      <c r="Q53" t="b">
        <v>0</v>
      </c>
      <c r="S53" t="str">
        <v>25.60.36.99</v>
      </c>
      <c r="T53">
        <v>30</v>
      </c>
      <c r="U53" t="str">
        <v>25.60.36.96/30</v>
      </c>
      <c r="V53" t="str">
        <v>25.60.36.96</v>
      </c>
      <c r="W53" t="str">
        <v>25.60.36.99</v>
      </c>
      <c r="X53" t="str">
        <v>25.60.36.97</v>
      </c>
      <c r="Y53" t="str">
        <v>25.60.36.98</v>
      </c>
      <c r="Z53" t="b">
        <v>0</v>
      </c>
      <c r="AA53" t="b">
        <v>0</v>
      </c>
      <c r="AB53" t="b">
        <v>0</v>
      </c>
      <c r="AC53" t="b">
        <v>1</v>
      </c>
      <c r="AD53" t="b">
        <v>0</v>
      </c>
      <c r="AE53" t="b">
        <v>0</v>
      </c>
      <c r="AF53" t="b">
        <v>0</v>
      </c>
      <c r="AG53" t="b">
        <v>0</v>
      </c>
    </row>
    <row r="54" spans="1:33" x14ac:dyDescent="0.2">
      <c r="A54">
        <v>53</v>
      </c>
      <c r="B54" t="s">
        <v>1034</v>
      </c>
      <c r="C54" t="s">
        <v>1035</v>
      </c>
      <c r="D54">
        <v>26</v>
      </c>
      <c r="E54" t="s">
        <v>1036</v>
      </c>
      <c r="F54" t="s">
        <v>1037</v>
      </c>
      <c r="G54" t="s">
        <v>1038</v>
      </c>
      <c r="H54" t="s">
        <v>1039</v>
      </c>
      <c r="I54" t="s">
        <v>1040</v>
      </c>
      <c r="J54" t="b">
        <v>0</v>
      </c>
      <c r="K54" t="b">
        <v>0</v>
      </c>
      <c r="L54" t="b">
        <v>0</v>
      </c>
      <c r="M54" t="b">
        <v>1</v>
      </c>
      <c r="N54" t="b">
        <v>0</v>
      </c>
      <c r="O54" t="b">
        <v>0</v>
      </c>
      <c r="P54" t="b">
        <v>0</v>
      </c>
      <c r="Q54" t="b">
        <v>0</v>
      </c>
      <c r="S54" t="str">
        <v>180.15.65.174</v>
      </c>
      <c r="T54">
        <v>26</v>
      </c>
      <c r="U54" t="str">
        <v>180.15.65.128/26</v>
      </c>
      <c r="V54" t="str">
        <v>180.15.65.128</v>
      </c>
      <c r="W54" t="str">
        <v>180.15.65.191</v>
      </c>
      <c r="X54" t="str">
        <v>180.15.65.129</v>
      </c>
      <c r="Y54" t="str">
        <v>180.15.65.190</v>
      </c>
      <c r="Z54" t="b">
        <v>0</v>
      </c>
      <c r="AA54" t="b">
        <v>0</v>
      </c>
      <c r="AB54" t="b">
        <v>0</v>
      </c>
      <c r="AC54" t="b">
        <v>1</v>
      </c>
      <c r="AD54" t="b">
        <v>0</v>
      </c>
      <c r="AE54" t="b">
        <v>0</v>
      </c>
      <c r="AF54" t="b">
        <v>0</v>
      </c>
      <c r="AG54" t="b">
        <v>0</v>
      </c>
    </row>
    <row r="55" spans="1:33" x14ac:dyDescent="0.2">
      <c r="A55">
        <v>54</v>
      </c>
      <c r="B55" t="s">
        <v>1041</v>
      </c>
      <c r="C55" t="s">
        <v>1042</v>
      </c>
      <c r="D55">
        <v>30</v>
      </c>
      <c r="E55" t="s">
        <v>1043</v>
      </c>
      <c r="F55" t="s">
        <v>1044</v>
      </c>
      <c r="G55" t="s">
        <v>1042</v>
      </c>
      <c r="H55" t="s">
        <v>1045</v>
      </c>
      <c r="I55" t="s">
        <v>1046</v>
      </c>
      <c r="J55" t="b">
        <v>0</v>
      </c>
      <c r="K55" t="b">
        <v>0</v>
      </c>
      <c r="L55" t="b">
        <v>0</v>
      </c>
      <c r="M55" t="b">
        <v>1</v>
      </c>
      <c r="N55" t="b">
        <v>0</v>
      </c>
      <c r="O55" t="b">
        <v>0</v>
      </c>
      <c r="P55" t="b">
        <v>0</v>
      </c>
      <c r="Q55" t="b">
        <v>0</v>
      </c>
      <c r="S55" t="str">
        <v>42.59.171.47</v>
      </c>
      <c r="T55">
        <v>30</v>
      </c>
      <c r="U55" t="str">
        <v>42.59.171.44/30</v>
      </c>
      <c r="V55" t="str">
        <v>42.59.171.44</v>
      </c>
      <c r="W55" t="str">
        <v>42.59.171.47</v>
      </c>
      <c r="X55" t="str">
        <v>42.59.171.45</v>
      </c>
      <c r="Y55" t="str">
        <v>42.59.171.46</v>
      </c>
      <c r="Z55" t="b">
        <v>0</v>
      </c>
      <c r="AA55" t="b">
        <v>0</v>
      </c>
      <c r="AB55" t="b">
        <v>0</v>
      </c>
      <c r="AC55" t="b">
        <v>1</v>
      </c>
      <c r="AD55" t="b">
        <v>0</v>
      </c>
      <c r="AE55" t="b">
        <v>0</v>
      </c>
      <c r="AF55" t="b">
        <v>0</v>
      </c>
      <c r="AG55" t="b">
        <v>0</v>
      </c>
    </row>
    <row r="56" spans="1:33" x14ac:dyDescent="0.2">
      <c r="A56">
        <v>55</v>
      </c>
      <c r="B56" t="s">
        <v>1047</v>
      </c>
      <c r="C56" t="s">
        <v>1048</v>
      </c>
      <c r="D56">
        <v>29</v>
      </c>
      <c r="E56" t="s">
        <v>1049</v>
      </c>
      <c r="F56" t="s">
        <v>1050</v>
      </c>
      <c r="G56" t="s">
        <v>1048</v>
      </c>
      <c r="H56" t="s">
        <v>1051</v>
      </c>
      <c r="I56" t="s">
        <v>1052</v>
      </c>
      <c r="J56" t="b">
        <v>0</v>
      </c>
      <c r="K56" t="b">
        <v>0</v>
      </c>
      <c r="L56" t="b">
        <v>0</v>
      </c>
      <c r="M56" t="b">
        <v>1</v>
      </c>
      <c r="N56" t="b">
        <v>0</v>
      </c>
      <c r="O56" t="b">
        <v>0</v>
      </c>
      <c r="P56" t="b">
        <v>0</v>
      </c>
      <c r="Q56" t="b">
        <v>0</v>
      </c>
      <c r="S56" t="str">
        <v>219.61.148.111</v>
      </c>
      <c r="T56">
        <v>29</v>
      </c>
      <c r="U56" t="str">
        <v>219.61.148.104/29</v>
      </c>
      <c r="V56" t="str">
        <v>219.61.148.104</v>
      </c>
      <c r="W56" t="str">
        <v>219.61.148.111</v>
      </c>
      <c r="X56" t="str">
        <v>219.61.148.105</v>
      </c>
      <c r="Y56" t="str">
        <v>219.61.148.110</v>
      </c>
      <c r="Z56" t="b">
        <v>0</v>
      </c>
      <c r="AA56" t="b">
        <v>0</v>
      </c>
      <c r="AB56" t="b">
        <v>0</v>
      </c>
      <c r="AC56" t="b">
        <v>1</v>
      </c>
      <c r="AD56" t="b">
        <v>0</v>
      </c>
      <c r="AE56" t="b">
        <v>0</v>
      </c>
      <c r="AF56" t="b">
        <v>0</v>
      </c>
      <c r="AG56" t="b">
        <v>0</v>
      </c>
    </row>
    <row r="57" spans="1:33" x14ac:dyDescent="0.2">
      <c r="A57">
        <v>56</v>
      </c>
      <c r="B57" t="s">
        <v>1053</v>
      </c>
      <c r="C57" t="s">
        <v>1054</v>
      </c>
      <c r="D57">
        <v>31</v>
      </c>
      <c r="E57" t="s">
        <v>1053</v>
      </c>
      <c r="F57" t="s">
        <v>1054</v>
      </c>
      <c r="G57" t="s">
        <v>1055</v>
      </c>
      <c r="H57" t="s">
        <v>1054</v>
      </c>
      <c r="I57" t="s">
        <v>1055</v>
      </c>
      <c r="J57" t="b">
        <v>0</v>
      </c>
      <c r="K57" t="b">
        <v>0</v>
      </c>
      <c r="L57" t="b">
        <v>0</v>
      </c>
      <c r="M57" t="b">
        <v>1</v>
      </c>
      <c r="N57" t="b">
        <v>0</v>
      </c>
      <c r="O57" t="b">
        <v>0</v>
      </c>
      <c r="P57" t="b">
        <v>0</v>
      </c>
      <c r="Q57" t="b">
        <v>0</v>
      </c>
      <c r="S57" t="str">
        <v>86.190.34.188</v>
      </c>
      <c r="T57">
        <v>31</v>
      </c>
      <c r="U57" t="str">
        <v>86.190.34.188/31</v>
      </c>
      <c r="V57" t="str">
        <v>86.190.34.188</v>
      </c>
      <c r="W57" t="str">
        <v>86.190.34.189</v>
      </c>
      <c r="X57" t="str">
        <v>86.190.34.188</v>
      </c>
      <c r="Y57" t="str">
        <v>86.190.34.189</v>
      </c>
      <c r="Z57" t="b">
        <v>0</v>
      </c>
      <c r="AA57" t="b">
        <v>0</v>
      </c>
      <c r="AB57" t="b">
        <v>0</v>
      </c>
      <c r="AC57" t="b">
        <v>1</v>
      </c>
      <c r="AD57" t="b">
        <v>0</v>
      </c>
      <c r="AE57" t="b">
        <v>0</v>
      </c>
      <c r="AF57" t="b">
        <v>0</v>
      </c>
      <c r="AG57" t="b">
        <v>0</v>
      </c>
    </row>
    <row r="58" spans="1:33" x14ac:dyDescent="0.2">
      <c r="A58">
        <v>57</v>
      </c>
      <c r="B58" t="s">
        <v>1056</v>
      </c>
      <c r="C58" t="s">
        <v>1057</v>
      </c>
      <c r="D58">
        <v>26</v>
      </c>
      <c r="E58" t="s">
        <v>1058</v>
      </c>
      <c r="F58" t="s">
        <v>1059</v>
      </c>
      <c r="G58" t="s">
        <v>1060</v>
      </c>
      <c r="H58" t="s">
        <v>1061</v>
      </c>
      <c r="I58" t="s">
        <v>1062</v>
      </c>
      <c r="J58" t="b">
        <v>0</v>
      </c>
      <c r="K58" t="b">
        <v>0</v>
      </c>
      <c r="L58" t="b">
        <v>0</v>
      </c>
      <c r="M58" t="b">
        <v>1</v>
      </c>
      <c r="N58" t="b">
        <v>0</v>
      </c>
      <c r="O58" t="b">
        <v>0</v>
      </c>
      <c r="P58" t="b">
        <v>0</v>
      </c>
      <c r="Q58" t="b">
        <v>0</v>
      </c>
      <c r="S58" t="str">
        <v>220.30.38.82</v>
      </c>
      <c r="T58">
        <v>26</v>
      </c>
      <c r="U58" t="str">
        <v>220.30.38.64/26</v>
      </c>
      <c r="V58" t="str">
        <v>220.30.38.64</v>
      </c>
      <c r="W58" t="str">
        <v>220.30.38.127</v>
      </c>
      <c r="X58" t="str">
        <v>220.30.38.65</v>
      </c>
      <c r="Y58" t="str">
        <v>220.30.38.126</v>
      </c>
      <c r="Z58" t="b">
        <v>0</v>
      </c>
      <c r="AA58" t="b">
        <v>0</v>
      </c>
      <c r="AB58" t="b">
        <v>0</v>
      </c>
      <c r="AC58" t="b">
        <v>1</v>
      </c>
      <c r="AD58" t="b">
        <v>0</v>
      </c>
      <c r="AE58" t="b">
        <v>0</v>
      </c>
      <c r="AF58" t="b">
        <v>0</v>
      </c>
      <c r="AG58" t="b">
        <v>0</v>
      </c>
    </row>
    <row r="59" spans="1:33" x14ac:dyDescent="0.2">
      <c r="A59">
        <v>58</v>
      </c>
      <c r="B59" t="s">
        <v>1063</v>
      </c>
      <c r="C59" t="s">
        <v>1064</v>
      </c>
      <c r="D59">
        <v>25</v>
      </c>
      <c r="E59" t="s">
        <v>1065</v>
      </c>
      <c r="F59" t="s">
        <v>1066</v>
      </c>
      <c r="G59" t="s">
        <v>1067</v>
      </c>
      <c r="H59" t="s">
        <v>1068</v>
      </c>
      <c r="I59" t="s">
        <v>1069</v>
      </c>
      <c r="J59" t="b">
        <v>0</v>
      </c>
      <c r="K59" t="b">
        <v>0</v>
      </c>
      <c r="L59" t="b">
        <v>0</v>
      </c>
      <c r="M59" t="b">
        <v>1</v>
      </c>
      <c r="N59" t="b">
        <v>0</v>
      </c>
      <c r="O59" t="b">
        <v>0</v>
      </c>
      <c r="P59" t="b">
        <v>0</v>
      </c>
      <c r="Q59" t="b">
        <v>0</v>
      </c>
      <c r="S59" t="str">
        <v>206.251.58.59</v>
      </c>
      <c r="T59">
        <v>25</v>
      </c>
      <c r="U59" t="str">
        <v>206.251.58.0/25</v>
      </c>
      <c r="V59" t="str">
        <v>206.251.58.0</v>
      </c>
      <c r="W59" t="str">
        <v>206.251.58.127</v>
      </c>
      <c r="X59" t="str">
        <v>206.251.58.1</v>
      </c>
      <c r="Y59" t="str">
        <v>206.251.58.126</v>
      </c>
      <c r="Z59" t="b">
        <v>0</v>
      </c>
      <c r="AA59" t="b">
        <v>0</v>
      </c>
      <c r="AB59" t="b">
        <v>0</v>
      </c>
      <c r="AC59" t="b">
        <v>1</v>
      </c>
      <c r="AD59" t="b">
        <v>0</v>
      </c>
      <c r="AE59" t="b">
        <v>0</v>
      </c>
      <c r="AF59" t="b">
        <v>0</v>
      </c>
      <c r="AG59" t="b">
        <v>0</v>
      </c>
    </row>
    <row r="60" spans="1:33" x14ac:dyDescent="0.2">
      <c r="A60">
        <v>59</v>
      </c>
      <c r="B60" t="s">
        <v>1070</v>
      </c>
      <c r="C60" t="s">
        <v>1071</v>
      </c>
      <c r="D60">
        <v>31</v>
      </c>
      <c r="E60" t="s">
        <v>1072</v>
      </c>
      <c r="F60" t="s">
        <v>1073</v>
      </c>
      <c r="G60" t="s">
        <v>1071</v>
      </c>
      <c r="H60" t="s">
        <v>1073</v>
      </c>
      <c r="I60" t="s">
        <v>1071</v>
      </c>
      <c r="J60" t="b">
        <v>0</v>
      </c>
      <c r="K60" t="b">
        <v>0</v>
      </c>
      <c r="L60" t="b">
        <v>0</v>
      </c>
      <c r="M60" t="b">
        <v>1</v>
      </c>
      <c r="N60" t="b">
        <v>0</v>
      </c>
      <c r="O60" t="b">
        <v>0</v>
      </c>
      <c r="P60" t="b">
        <v>0</v>
      </c>
      <c r="Q60" t="b">
        <v>0</v>
      </c>
      <c r="S60" t="str">
        <v>99.26.55.137</v>
      </c>
      <c r="T60">
        <v>31</v>
      </c>
      <c r="U60" t="str">
        <v>99.26.55.136/31</v>
      </c>
      <c r="V60" t="str">
        <v>99.26.55.136</v>
      </c>
      <c r="W60" t="str">
        <v>99.26.55.137</v>
      </c>
      <c r="X60" t="str">
        <v>99.26.55.136</v>
      </c>
      <c r="Y60" t="str">
        <v>99.26.55.137</v>
      </c>
      <c r="Z60" t="b">
        <v>0</v>
      </c>
      <c r="AA60" t="b">
        <v>0</v>
      </c>
      <c r="AB60" t="b">
        <v>0</v>
      </c>
      <c r="AC60" t="b">
        <v>1</v>
      </c>
      <c r="AD60" t="b">
        <v>0</v>
      </c>
      <c r="AE60" t="b">
        <v>0</v>
      </c>
      <c r="AF60" t="b">
        <v>0</v>
      </c>
      <c r="AG60" t="b">
        <v>0</v>
      </c>
    </row>
    <row r="61" spans="1:33" x14ac:dyDescent="0.2">
      <c r="A61">
        <v>60</v>
      </c>
      <c r="B61" t="s">
        <v>1074</v>
      </c>
      <c r="C61" t="s">
        <v>1075</v>
      </c>
      <c r="D61">
        <v>30</v>
      </c>
      <c r="E61" t="s">
        <v>1076</v>
      </c>
      <c r="F61" t="s">
        <v>1077</v>
      </c>
      <c r="G61" t="s">
        <v>1075</v>
      </c>
      <c r="H61" t="s">
        <v>1078</v>
      </c>
      <c r="I61" t="s">
        <v>1079</v>
      </c>
      <c r="J61" t="b">
        <v>0</v>
      </c>
      <c r="K61" t="b">
        <v>0</v>
      </c>
      <c r="L61" t="b">
        <v>0</v>
      </c>
      <c r="M61" t="b">
        <v>1</v>
      </c>
      <c r="N61" t="b">
        <v>0</v>
      </c>
      <c r="O61" t="b">
        <v>0</v>
      </c>
      <c r="P61" t="b">
        <v>0</v>
      </c>
      <c r="Q61" t="b">
        <v>0</v>
      </c>
      <c r="S61" t="str">
        <v>34.169.124.19</v>
      </c>
      <c r="T61">
        <v>30</v>
      </c>
      <c r="U61" t="str">
        <v>34.169.124.16/30</v>
      </c>
      <c r="V61" t="str">
        <v>34.169.124.16</v>
      </c>
      <c r="W61" t="str">
        <v>34.169.124.19</v>
      </c>
      <c r="X61" t="str">
        <v>34.169.124.17</v>
      </c>
      <c r="Y61" t="str">
        <v>34.169.124.18</v>
      </c>
      <c r="Z61" t="b">
        <v>0</v>
      </c>
      <c r="AA61" t="b">
        <v>0</v>
      </c>
      <c r="AB61" t="b">
        <v>0</v>
      </c>
      <c r="AC61" t="b">
        <v>1</v>
      </c>
      <c r="AD61" t="b">
        <v>0</v>
      </c>
      <c r="AE61" t="b">
        <v>0</v>
      </c>
      <c r="AF61" t="b">
        <v>0</v>
      </c>
      <c r="AG61" t="b">
        <v>0</v>
      </c>
    </row>
    <row r="62" spans="1:33" x14ac:dyDescent="0.2">
      <c r="A62">
        <v>61</v>
      </c>
      <c r="B62" t="s">
        <v>1080</v>
      </c>
      <c r="C62" t="s">
        <v>1081</v>
      </c>
      <c r="D62">
        <v>28</v>
      </c>
      <c r="E62" t="s">
        <v>1082</v>
      </c>
      <c r="F62" t="s">
        <v>1083</v>
      </c>
      <c r="G62" t="s">
        <v>1084</v>
      </c>
      <c r="H62" t="s">
        <v>1085</v>
      </c>
      <c r="I62" t="s">
        <v>1086</v>
      </c>
      <c r="J62" t="b">
        <v>0</v>
      </c>
      <c r="K62" t="b">
        <v>0</v>
      </c>
      <c r="L62" t="b">
        <v>0</v>
      </c>
      <c r="M62" t="b">
        <v>1</v>
      </c>
      <c r="N62" t="b">
        <v>0</v>
      </c>
      <c r="O62" t="b">
        <v>0</v>
      </c>
      <c r="P62" t="b">
        <v>0</v>
      </c>
      <c r="Q62" t="b">
        <v>0</v>
      </c>
      <c r="S62" t="str">
        <v>45.208.112.108</v>
      </c>
      <c r="T62">
        <v>28</v>
      </c>
      <c r="U62" t="str">
        <v>45.208.112.96/28</v>
      </c>
      <c r="V62" t="str">
        <v>45.208.112.96</v>
      </c>
      <c r="W62" t="str">
        <v>45.208.112.111</v>
      </c>
      <c r="X62" t="str">
        <v>45.208.112.97</v>
      </c>
      <c r="Y62" t="str">
        <v>45.208.112.110</v>
      </c>
      <c r="Z62" t="b">
        <v>0</v>
      </c>
      <c r="AA62" t="b">
        <v>0</v>
      </c>
      <c r="AB62" t="b">
        <v>0</v>
      </c>
      <c r="AC62" t="b">
        <v>1</v>
      </c>
      <c r="AD62" t="b">
        <v>0</v>
      </c>
      <c r="AE62" t="b">
        <v>0</v>
      </c>
      <c r="AF62" t="b">
        <v>0</v>
      </c>
      <c r="AG62" t="b">
        <v>0</v>
      </c>
    </row>
    <row r="63" spans="1:33" x14ac:dyDescent="0.2">
      <c r="A63">
        <v>62</v>
      </c>
      <c r="B63" t="s">
        <v>1087</v>
      </c>
      <c r="C63" t="s">
        <v>1088</v>
      </c>
      <c r="D63">
        <v>25</v>
      </c>
      <c r="E63" t="s">
        <v>1089</v>
      </c>
      <c r="F63" t="s">
        <v>1090</v>
      </c>
      <c r="G63" t="s">
        <v>1091</v>
      </c>
      <c r="H63" t="s">
        <v>1092</v>
      </c>
      <c r="I63" t="s">
        <v>1093</v>
      </c>
      <c r="J63" t="b">
        <v>1</v>
      </c>
      <c r="K63" t="b">
        <v>0</v>
      </c>
      <c r="L63" t="b">
        <v>0</v>
      </c>
      <c r="M63" t="b">
        <v>1</v>
      </c>
      <c r="N63" t="b">
        <v>0</v>
      </c>
      <c r="O63" t="b">
        <v>0</v>
      </c>
      <c r="P63" t="b">
        <v>0</v>
      </c>
      <c r="Q63" t="b">
        <v>0</v>
      </c>
      <c r="S63" t="str">
        <v>232.125.17.13</v>
      </c>
      <c r="T63">
        <v>25</v>
      </c>
      <c r="U63" t="str">
        <v>232.125.17.0/25</v>
      </c>
      <c r="V63" t="str">
        <v>232.125.17.0</v>
      </c>
      <c r="W63" t="str">
        <v>232.125.17.127</v>
      </c>
      <c r="X63" t="str">
        <v>232.125.17.1</v>
      </c>
      <c r="Y63" t="str">
        <v>232.125.17.126</v>
      </c>
      <c r="Z63" t="b">
        <v>1</v>
      </c>
      <c r="AA63" t="b">
        <v>0</v>
      </c>
      <c r="AB63" t="b">
        <v>0</v>
      </c>
      <c r="AC63" t="b">
        <v>1</v>
      </c>
      <c r="AD63" t="b">
        <v>0</v>
      </c>
      <c r="AE63" t="b">
        <v>0</v>
      </c>
      <c r="AF63" t="b">
        <v>0</v>
      </c>
      <c r="AG63" t="b">
        <v>0</v>
      </c>
    </row>
    <row r="64" spans="1:33" x14ac:dyDescent="0.2">
      <c r="A64">
        <v>63</v>
      </c>
      <c r="B64" t="s">
        <v>1094</v>
      </c>
      <c r="C64" t="s">
        <v>1095</v>
      </c>
      <c r="D64">
        <v>25</v>
      </c>
      <c r="E64" t="s">
        <v>1096</v>
      </c>
      <c r="F64" t="s">
        <v>1097</v>
      </c>
      <c r="G64" t="s">
        <v>1098</v>
      </c>
      <c r="H64" t="s">
        <v>1099</v>
      </c>
      <c r="I64" t="s">
        <v>1100</v>
      </c>
      <c r="J64" t="b">
        <v>1</v>
      </c>
      <c r="K64" t="b">
        <v>0</v>
      </c>
      <c r="L64" t="b">
        <v>0</v>
      </c>
      <c r="M64" t="b">
        <v>1</v>
      </c>
      <c r="N64" t="b">
        <v>0</v>
      </c>
      <c r="O64" t="b">
        <v>0</v>
      </c>
      <c r="P64" t="b">
        <v>0</v>
      </c>
      <c r="Q64" t="b">
        <v>0</v>
      </c>
      <c r="S64" t="str">
        <v>229.144.254.47</v>
      </c>
      <c r="T64">
        <v>25</v>
      </c>
      <c r="U64" t="str">
        <v>229.144.254.0/25</v>
      </c>
      <c r="V64" t="str">
        <v>229.144.254.0</v>
      </c>
      <c r="W64" t="str">
        <v>229.144.254.127</v>
      </c>
      <c r="X64" t="str">
        <v>229.144.254.1</v>
      </c>
      <c r="Y64" t="str">
        <v>229.144.254.126</v>
      </c>
      <c r="Z64" t="b">
        <v>1</v>
      </c>
      <c r="AA64" t="b">
        <v>0</v>
      </c>
      <c r="AB64" t="b">
        <v>0</v>
      </c>
      <c r="AC64" t="b">
        <v>1</v>
      </c>
      <c r="AD64" t="b">
        <v>0</v>
      </c>
      <c r="AE64" t="b">
        <v>0</v>
      </c>
      <c r="AF64" t="b">
        <v>0</v>
      </c>
      <c r="AG64" t="b">
        <v>0</v>
      </c>
    </row>
    <row r="65" spans="1:33" x14ac:dyDescent="0.2">
      <c r="A65">
        <v>64</v>
      </c>
      <c r="B65" t="s">
        <v>1101</v>
      </c>
      <c r="C65" t="s">
        <v>1102</v>
      </c>
      <c r="D65">
        <v>24</v>
      </c>
      <c r="E65" t="s">
        <v>1103</v>
      </c>
      <c r="F65" t="s">
        <v>1104</v>
      </c>
      <c r="G65" t="s">
        <v>1105</v>
      </c>
      <c r="H65" t="s">
        <v>1106</v>
      </c>
      <c r="I65" t="s">
        <v>1107</v>
      </c>
      <c r="J65" t="b">
        <v>0</v>
      </c>
      <c r="K65" t="b">
        <v>0</v>
      </c>
      <c r="L65" t="b">
        <v>0</v>
      </c>
      <c r="M65" t="b">
        <v>1</v>
      </c>
      <c r="N65" t="b">
        <v>0</v>
      </c>
      <c r="O65" t="b">
        <v>0</v>
      </c>
      <c r="P65" t="b">
        <v>0</v>
      </c>
      <c r="Q65" t="b">
        <v>0</v>
      </c>
      <c r="S65" t="str">
        <v>171.48.155.251</v>
      </c>
      <c r="T65">
        <v>24</v>
      </c>
      <c r="U65" t="str">
        <v>171.48.155.0/24</v>
      </c>
      <c r="V65" t="str">
        <v>171.48.155.0</v>
      </c>
      <c r="W65" t="str">
        <v>171.48.155.255</v>
      </c>
      <c r="X65" t="str">
        <v>171.48.155.1</v>
      </c>
      <c r="Y65" t="str">
        <v>171.48.155.254</v>
      </c>
      <c r="Z65" t="b">
        <v>0</v>
      </c>
      <c r="AA65" t="b">
        <v>0</v>
      </c>
      <c r="AB65" t="b">
        <v>0</v>
      </c>
      <c r="AC65" t="b">
        <v>1</v>
      </c>
      <c r="AD65" t="b">
        <v>0</v>
      </c>
      <c r="AE65" t="b">
        <v>0</v>
      </c>
      <c r="AF65" t="b">
        <v>0</v>
      </c>
      <c r="AG65" t="b">
        <v>0</v>
      </c>
    </row>
    <row r="66" spans="1:33" x14ac:dyDescent="0.2">
      <c r="A66">
        <v>65</v>
      </c>
      <c r="B66" t="s">
        <v>1108</v>
      </c>
      <c r="C66" t="s">
        <v>1109</v>
      </c>
      <c r="D66">
        <v>30</v>
      </c>
      <c r="E66" t="s">
        <v>1110</v>
      </c>
      <c r="F66" t="s">
        <v>1111</v>
      </c>
      <c r="G66" t="s">
        <v>1112</v>
      </c>
      <c r="H66" t="s">
        <v>1113</v>
      </c>
      <c r="I66" t="s">
        <v>1109</v>
      </c>
      <c r="J66" t="b">
        <v>0</v>
      </c>
      <c r="K66" t="b">
        <v>0</v>
      </c>
      <c r="L66" t="b">
        <v>0</v>
      </c>
      <c r="M66" t="b">
        <v>1</v>
      </c>
      <c r="N66" t="b">
        <v>0</v>
      </c>
      <c r="O66" t="b">
        <v>0</v>
      </c>
      <c r="P66" t="b">
        <v>0</v>
      </c>
      <c r="Q66" t="b">
        <v>0</v>
      </c>
      <c r="S66" t="str">
        <v>198.243.196.58</v>
      </c>
      <c r="T66">
        <v>30</v>
      </c>
      <c r="U66" t="str">
        <v>198.243.196.56/30</v>
      </c>
      <c r="V66" t="str">
        <v>198.243.196.56</v>
      </c>
      <c r="W66" t="str">
        <v>198.243.196.59</v>
      </c>
      <c r="X66" t="str">
        <v>198.243.196.57</v>
      </c>
      <c r="Y66" t="str">
        <v>198.243.196.58</v>
      </c>
      <c r="Z66" t="b">
        <v>0</v>
      </c>
      <c r="AA66" t="b">
        <v>0</v>
      </c>
      <c r="AB66" t="b">
        <v>0</v>
      </c>
      <c r="AC66" t="b">
        <v>1</v>
      </c>
      <c r="AD66" t="b">
        <v>0</v>
      </c>
      <c r="AE66" t="b">
        <v>0</v>
      </c>
      <c r="AF66" t="b">
        <v>0</v>
      </c>
      <c r="AG66" t="b">
        <v>0</v>
      </c>
    </row>
    <row r="67" spans="1:33" x14ac:dyDescent="0.2">
      <c r="A67">
        <v>66</v>
      </c>
      <c r="B67" t="s">
        <v>1114</v>
      </c>
      <c r="C67" t="s">
        <v>1115</v>
      </c>
      <c r="D67">
        <v>28</v>
      </c>
      <c r="E67" t="s">
        <v>1116</v>
      </c>
      <c r="F67" t="s">
        <v>1117</v>
      </c>
      <c r="G67" t="s">
        <v>1118</v>
      </c>
      <c r="H67" t="s">
        <v>1119</v>
      </c>
      <c r="I67" t="s">
        <v>1120</v>
      </c>
      <c r="J67" t="b">
        <v>0</v>
      </c>
      <c r="K67" t="b">
        <v>0</v>
      </c>
      <c r="L67" t="b">
        <v>0</v>
      </c>
      <c r="M67" t="b">
        <v>1</v>
      </c>
      <c r="N67" t="b">
        <v>0</v>
      </c>
      <c r="O67" t="b">
        <v>0</v>
      </c>
      <c r="P67" t="b">
        <v>0</v>
      </c>
      <c r="Q67" t="b">
        <v>0</v>
      </c>
      <c r="S67" t="str">
        <v>158.160.172.151</v>
      </c>
      <c r="T67">
        <v>28</v>
      </c>
      <c r="U67" t="str">
        <v>158.160.172.144/28</v>
      </c>
      <c r="V67" t="str">
        <v>158.160.172.144</v>
      </c>
      <c r="W67" t="str">
        <v>158.160.172.159</v>
      </c>
      <c r="X67" t="str">
        <v>158.160.172.145</v>
      </c>
      <c r="Y67" t="str">
        <v>158.160.172.158</v>
      </c>
      <c r="Z67" t="b">
        <v>0</v>
      </c>
      <c r="AA67" t="b">
        <v>0</v>
      </c>
      <c r="AB67" t="b">
        <v>0</v>
      </c>
      <c r="AC67" t="b">
        <v>1</v>
      </c>
      <c r="AD67" t="b">
        <v>0</v>
      </c>
      <c r="AE67" t="b">
        <v>0</v>
      </c>
      <c r="AF67" t="b">
        <v>0</v>
      </c>
      <c r="AG67" t="b">
        <v>0</v>
      </c>
    </row>
    <row r="68" spans="1:33" x14ac:dyDescent="0.2">
      <c r="A68">
        <v>67</v>
      </c>
      <c r="B68" t="s">
        <v>1121</v>
      </c>
      <c r="C68" t="s">
        <v>1122</v>
      </c>
      <c r="D68">
        <v>28</v>
      </c>
      <c r="E68" t="s">
        <v>1121</v>
      </c>
      <c r="F68" t="s">
        <v>1122</v>
      </c>
      <c r="G68" t="s">
        <v>1123</v>
      </c>
      <c r="H68" t="s">
        <v>1124</v>
      </c>
      <c r="I68" t="s">
        <v>1125</v>
      </c>
      <c r="J68" t="b">
        <v>0</v>
      </c>
      <c r="K68" t="b">
        <v>1</v>
      </c>
      <c r="L68" t="b">
        <v>0</v>
      </c>
      <c r="M68" t="b">
        <v>0</v>
      </c>
      <c r="N68" t="b">
        <v>0</v>
      </c>
      <c r="O68" t="b">
        <v>1</v>
      </c>
      <c r="P68" t="b">
        <v>0</v>
      </c>
      <c r="Q68" t="b">
        <v>0</v>
      </c>
      <c r="S68" t="str">
        <v>244.92.12.176</v>
      </c>
      <c r="T68">
        <v>28</v>
      </c>
      <c r="U68" t="str">
        <v>244.92.12.176/28</v>
      </c>
      <c r="V68" t="str">
        <v>244.92.12.176</v>
      </c>
      <c r="W68" t="str">
        <v>244.92.12.191</v>
      </c>
      <c r="X68" t="str">
        <v>244.92.12.177</v>
      </c>
      <c r="Y68" t="str">
        <v>244.92.12.190</v>
      </c>
      <c r="Z68" t="b">
        <v>0</v>
      </c>
      <c r="AA68" t="b">
        <v>1</v>
      </c>
      <c r="AB68" t="b">
        <v>0</v>
      </c>
      <c r="AC68" t="b">
        <v>0</v>
      </c>
      <c r="AD68" t="b">
        <v>0</v>
      </c>
      <c r="AE68" t="b">
        <v>1</v>
      </c>
      <c r="AF68" t="b">
        <v>0</v>
      </c>
      <c r="AG68" t="b">
        <v>0</v>
      </c>
    </row>
    <row r="69" spans="1:33" x14ac:dyDescent="0.2">
      <c r="A69">
        <v>68</v>
      </c>
      <c r="B69" t="s">
        <v>1126</v>
      </c>
      <c r="C69" t="s">
        <v>1127</v>
      </c>
      <c r="D69">
        <v>32</v>
      </c>
      <c r="E69" t="s">
        <v>1126</v>
      </c>
      <c r="F69" t="s">
        <v>1127</v>
      </c>
      <c r="G69" t="s">
        <v>1127</v>
      </c>
      <c r="H69" t="s">
        <v>1127</v>
      </c>
      <c r="I69" t="s">
        <v>1127</v>
      </c>
      <c r="J69" t="b">
        <v>0</v>
      </c>
      <c r="K69" t="b">
        <v>0</v>
      </c>
      <c r="L69" t="b">
        <v>0</v>
      </c>
      <c r="M69" t="b">
        <v>1</v>
      </c>
      <c r="N69" t="b">
        <v>0</v>
      </c>
      <c r="O69" t="b">
        <v>0</v>
      </c>
      <c r="P69" t="b">
        <v>0</v>
      </c>
      <c r="Q69" t="b">
        <v>0</v>
      </c>
      <c r="S69" t="str">
        <v>32.200.179.177</v>
      </c>
      <c r="T69">
        <v>32</v>
      </c>
      <c r="U69" t="str">
        <v>32.200.179.177/32</v>
      </c>
      <c r="V69" t="str">
        <v>32.200.179.177</v>
      </c>
      <c r="W69" t="str">
        <v>32.200.179.177</v>
      </c>
      <c r="X69" t="str">
        <v>32.200.179.177</v>
      </c>
      <c r="Y69" t="str">
        <v>32.200.179.177</v>
      </c>
      <c r="Z69" t="b">
        <v>0</v>
      </c>
      <c r="AA69" t="b">
        <v>0</v>
      </c>
      <c r="AB69" t="b">
        <v>0</v>
      </c>
      <c r="AC69" t="b">
        <v>1</v>
      </c>
      <c r="AD69" t="b">
        <v>0</v>
      </c>
      <c r="AE69" t="b">
        <v>0</v>
      </c>
      <c r="AF69" t="b">
        <v>0</v>
      </c>
      <c r="AG69" t="b">
        <v>0</v>
      </c>
    </row>
    <row r="70" spans="1:33" x14ac:dyDescent="0.2">
      <c r="A70">
        <v>69</v>
      </c>
      <c r="B70" t="s">
        <v>1128</v>
      </c>
      <c r="C70" t="s">
        <v>1129</v>
      </c>
      <c r="D70">
        <v>30</v>
      </c>
      <c r="E70" t="s">
        <v>1128</v>
      </c>
      <c r="F70" t="s">
        <v>1129</v>
      </c>
      <c r="G70" t="s">
        <v>1130</v>
      </c>
      <c r="H70" t="s">
        <v>1131</v>
      </c>
      <c r="I70" t="s">
        <v>1132</v>
      </c>
      <c r="J70" t="b">
        <v>0</v>
      </c>
      <c r="K70" t="b">
        <v>0</v>
      </c>
      <c r="L70" t="b">
        <v>0</v>
      </c>
      <c r="M70" t="b">
        <v>1</v>
      </c>
      <c r="N70" t="b">
        <v>0</v>
      </c>
      <c r="O70" t="b">
        <v>0</v>
      </c>
      <c r="P70" t="b">
        <v>0</v>
      </c>
      <c r="Q70" t="b">
        <v>0</v>
      </c>
      <c r="S70" t="str">
        <v>8.82.137.208</v>
      </c>
      <c r="T70">
        <v>30</v>
      </c>
      <c r="U70" t="str">
        <v>8.82.137.208/30</v>
      </c>
      <c r="V70" t="str">
        <v>8.82.137.208</v>
      </c>
      <c r="W70" t="str">
        <v>8.82.137.211</v>
      </c>
      <c r="X70" t="str">
        <v>8.82.137.209</v>
      </c>
      <c r="Y70" t="str">
        <v>8.82.137.210</v>
      </c>
      <c r="Z70" t="b">
        <v>0</v>
      </c>
      <c r="AA70" t="b">
        <v>0</v>
      </c>
      <c r="AB70" t="b">
        <v>0</v>
      </c>
      <c r="AC70" t="b">
        <v>1</v>
      </c>
      <c r="AD70" t="b">
        <v>0</v>
      </c>
      <c r="AE70" t="b">
        <v>0</v>
      </c>
      <c r="AF70" t="b">
        <v>0</v>
      </c>
      <c r="AG70" t="b">
        <v>0</v>
      </c>
    </row>
    <row r="71" spans="1:33" x14ac:dyDescent="0.2">
      <c r="A71">
        <v>70</v>
      </c>
      <c r="B71" t="s">
        <v>1133</v>
      </c>
      <c r="C71" t="s">
        <v>1134</v>
      </c>
      <c r="D71">
        <v>31</v>
      </c>
      <c r="E71" t="s">
        <v>1133</v>
      </c>
      <c r="F71" t="s">
        <v>1134</v>
      </c>
      <c r="G71" t="s">
        <v>1135</v>
      </c>
      <c r="H71" t="s">
        <v>1134</v>
      </c>
      <c r="I71" t="s">
        <v>1135</v>
      </c>
      <c r="J71" t="b">
        <v>0</v>
      </c>
      <c r="K71" t="b">
        <v>0</v>
      </c>
      <c r="L71" t="b">
        <v>0</v>
      </c>
      <c r="M71" t="b">
        <v>1</v>
      </c>
      <c r="N71" t="b">
        <v>0</v>
      </c>
      <c r="O71" t="b">
        <v>0</v>
      </c>
      <c r="P71" t="b">
        <v>0</v>
      </c>
      <c r="Q71" t="b">
        <v>0</v>
      </c>
      <c r="S71" t="str">
        <v>163.159.33.100</v>
      </c>
      <c r="T71">
        <v>31</v>
      </c>
      <c r="U71" t="str">
        <v>163.159.33.100/31</v>
      </c>
      <c r="V71" t="str">
        <v>163.159.33.100</v>
      </c>
      <c r="W71" t="str">
        <v>163.159.33.101</v>
      </c>
      <c r="X71" t="str">
        <v>163.159.33.100</v>
      </c>
      <c r="Y71" t="str">
        <v>163.159.33.101</v>
      </c>
      <c r="Z71" t="b">
        <v>0</v>
      </c>
      <c r="AA71" t="b">
        <v>0</v>
      </c>
      <c r="AB71" t="b">
        <v>0</v>
      </c>
      <c r="AC71" t="b">
        <v>1</v>
      </c>
      <c r="AD71" t="b">
        <v>0</v>
      </c>
      <c r="AE71" t="b">
        <v>0</v>
      </c>
      <c r="AF71" t="b">
        <v>0</v>
      </c>
      <c r="AG71" t="b">
        <v>0</v>
      </c>
    </row>
    <row r="72" spans="1:33" x14ac:dyDescent="0.2">
      <c r="A72">
        <v>71</v>
      </c>
      <c r="B72" t="s">
        <v>1136</v>
      </c>
      <c r="C72" t="s">
        <v>1137</v>
      </c>
      <c r="D72">
        <v>25</v>
      </c>
      <c r="E72" t="s">
        <v>1138</v>
      </c>
      <c r="F72" t="s">
        <v>1139</v>
      </c>
      <c r="G72" t="s">
        <v>1140</v>
      </c>
      <c r="H72" t="s">
        <v>1141</v>
      </c>
      <c r="I72" t="s">
        <v>1142</v>
      </c>
      <c r="J72" t="b">
        <v>0</v>
      </c>
      <c r="K72" t="b">
        <v>0</v>
      </c>
      <c r="L72" t="b">
        <v>0</v>
      </c>
      <c r="M72" t="b">
        <v>1</v>
      </c>
      <c r="N72" t="b">
        <v>0</v>
      </c>
      <c r="O72" t="b">
        <v>0</v>
      </c>
      <c r="P72" t="b">
        <v>0</v>
      </c>
      <c r="Q72" t="b">
        <v>0</v>
      </c>
      <c r="S72" t="str">
        <v>27.68.229.93</v>
      </c>
      <c r="T72">
        <v>25</v>
      </c>
      <c r="U72" t="str">
        <v>27.68.229.0/25</v>
      </c>
      <c r="V72" t="str">
        <v>27.68.229.0</v>
      </c>
      <c r="W72" t="str">
        <v>27.68.229.127</v>
      </c>
      <c r="X72" t="str">
        <v>27.68.229.1</v>
      </c>
      <c r="Y72" t="str">
        <v>27.68.229.126</v>
      </c>
      <c r="Z72" t="b">
        <v>0</v>
      </c>
      <c r="AA72" t="b">
        <v>0</v>
      </c>
      <c r="AB72" t="b">
        <v>0</v>
      </c>
      <c r="AC72" t="b">
        <v>1</v>
      </c>
      <c r="AD72" t="b">
        <v>0</v>
      </c>
      <c r="AE72" t="b">
        <v>0</v>
      </c>
      <c r="AF72" t="b">
        <v>0</v>
      </c>
      <c r="AG72" t="b">
        <v>0</v>
      </c>
    </row>
    <row r="73" spans="1:33" x14ac:dyDescent="0.2">
      <c r="A73">
        <v>72</v>
      </c>
      <c r="B73" t="s">
        <v>1143</v>
      </c>
      <c r="C73" t="s">
        <v>1144</v>
      </c>
      <c r="D73">
        <v>24</v>
      </c>
      <c r="E73" t="s">
        <v>1145</v>
      </c>
      <c r="F73" t="s">
        <v>1146</v>
      </c>
      <c r="G73" t="s">
        <v>1147</v>
      </c>
      <c r="H73" t="s">
        <v>1148</v>
      </c>
      <c r="I73" t="s">
        <v>1149</v>
      </c>
      <c r="J73" t="b">
        <v>0</v>
      </c>
      <c r="K73" t="b">
        <v>0</v>
      </c>
      <c r="L73" t="b">
        <v>0</v>
      </c>
      <c r="M73" t="b">
        <v>1</v>
      </c>
      <c r="N73" t="b">
        <v>0</v>
      </c>
      <c r="O73" t="b">
        <v>0</v>
      </c>
      <c r="P73" t="b">
        <v>0</v>
      </c>
      <c r="Q73" t="b">
        <v>0</v>
      </c>
      <c r="S73" t="str">
        <v>103.134.14.163</v>
      </c>
      <c r="T73">
        <v>24</v>
      </c>
      <c r="U73" t="str">
        <v>103.134.14.0/24</v>
      </c>
      <c r="V73" t="str">
        <v>103.134.14.0</v>
      </c>
      <c r="W73" t="str">
        <v>103.134.14.255</v>
      </c>
      <c r="X73" t="str">
        <v>103.134.14.1</v>
      </c>
      <c r="Y73" t="str">
        <v>103.134.14.254</v>
      </c>
      <c r="Z73" t="b">
        <v>0</v>
      </c>
      <c r="AA73" t="b">
        <v>0</v>
      </c>
      <c r="AB73" t="b">
        <v>0</v>
      </c>
      <c r="AC73" t="b">
        <v>1</v>
      </c>
      <c r="AD73" t="b">
        <v>0</v>
      </c>
      <c r="AE73" t="b">
        <v>0</v>
      </c>
      <c r="AF73" t="b">
        <v>0</v>
      </c>
      <c r="AG73" t="b">
        <v>0</v>
      </c>
    </row>
    <row r="74" spans="1:33" x14ac:dyDescent="0.2">
      <c r="A74">
        <v>73</v>
      </c>
      <c r="B74" t="s">
        <v>1150</v>
      </c>
      <c r="C74" t="s">
        <v>1151</v>
      </c>
      <c r="D74">
        <v>27</v>
      </c>
      <c r="E74" t="s">
        <v>1152</v>
      </c>
      <c r="F74" t="s">
        <v>1153</v>
      </c>
      <c r="G74" t="s">
        <v>1154</v>
      </c>
      <c r="H74" t="s">
        <v>1155</v>
      </c>
      <c r="I74" t="s">
        <v>1156</v>
      </c>
      <c r="J74" t="b">
        <v>1</v>
      </c>
      <c r="K74" t="b">
        <v>0</v>
      </c>
      <c r="L74" t="b">
        <v>0</v>
      </c>
      <c r="M74" t="b">
        <v>1</v>
      </c>
      <c r="N74" t="b">
        <v>0</v>
      </c>
      <c r="O74" t="b">
        <v>0</v>
      </c>
      <c r="P74" t="b">
        <v>0</v>
      </c>
      <c r="Q74" t="b">
        <v>0</v>
      </c>
      <c r="S74" t="str">
        <v>229.18.235.2</v>
      </c>
      <c r="T74">
        <v>27</v>
      </c>
      <c r="U74" t="str">
        <v>229.18.235.0/27</v>
      </c>
      <c r="V74" t="str">
        <v>229.18.235.0</v>
      </c>
      <c r="W74" t="str">
        <v>229.18.235.31</v>
      </c>
      <c r="X74" t="str">
        <v>229.18.235.1</v>
      </c>
      <c r="Y74" t="str">
        <v>229.18.235.30</v>
      </c>
      <c r="Z74" t="b">
        <v>1</v>
      </c>
      <c r="AA74" t="b">
        <v>0</v>
      </c>
      <c r="AB74" t="b">
        <v>0</v>
      </c>
      <c r="AC74" t="b">
        <v>1</v>
      </c>
      <c r="AD74" t="b">
        <v>0</v>
      </c>
      <c r="AE74" t="b">
        <v>0</v>
      </c>
      <c r="AF74" t="b">
        <v>0</v>
      </c>
      <c r="AG74" t="b">
        <v>0</v>
      </c>
    </row>
    <row r="75" spans="1:33" x14ac:dyDescent="0.2">
      <c r="A75">
        <v>74</v>
      </c>
      <c r="B75" t="s">
        <v>1157</v>
      </c>
      <c r="C75" t="s">
        <v>1158</v>
      </c>
      <c r="D75">
        <v>29</v>
      </c>
      <c r="E75" t="s">
        <v>1159</v>
      </c>
      <c r="F75" t="s">
        <v>1160</v>
      </c>
      <c r="G75" t="s">
        <v>1161</v>
      </c>
      <c r="H75" t="s">
        <v>1162</v>
      </c>
      <c r="I75" t="s">
        <v>1163</v>
      </c>
      <c r="J75" t="b">
        <v>0</v>
      </c>
      <c r="K75" t="b">
        <v>0</v>
      </c>
      <c r="L75" t="b">
        <v>0</v>
      </c>
      <c r="M75" t="b">
        <v>1</v>
      </c>
      <c r="N75" t="b">
        <v>0</v>
      </c>
      <c r="O75" t="b">
        <v>0</v>
      </c>
      <c r="P75" t="b">
        <v>0</v>
      </c>
      <c r="Q75" t="b">
        <v>0</v>
      </c>
      <c r="S75" t="str">
        <v>141.91.196.197</v>
      </c>
      <c r="T75">
        <v>29</v>
      </c>
      <c r="U75" t="str">
        <v>141.91.196.192/29</v>
      </c>
      <c r="V75" t="str">
        <v>141.91.196.192</v>
      </c>
      <c r="W75" t="str">
        <v>141.91.196.199</v>
      </c>
      <c r="X75" t="str">
        <v>141.91.196.193</v>
      </c>
      <c r="Y75" t="str">
        <v>141.91.196.198</v>
      </c>
      <c r="Z75" t="b">
        <v>0</v>
      </c>
      <c r="AA75" t="b">
        <v>0</v>
      </c>
      <c r="AB75" t="b">
        <v>0</v>
      </c>
      <c r="AC75" t="b">
        <v>1</v>
      </c>
      <c r="AD75" t="b">
        <v>0</v>
      </c>
      <c r="AE75" t="b">
        <v>0</v>
      </c>
      <c r="AF75" t="b">
        <v>0</v>
      </c>
      <c r="AG75" t="b">
        <v>0</v>
      </c>
    </row>
    <row r="76" spans="1:33" x14ac:dyDescent="0.2">
      <c r="A76">
        <v>75</v>
      </c>
      <c r="B76" t="s">
        <v>1164</v>
      </c>
      <c r="C76" t="s">
        <v>1165</v>
      </c>
      <c r="D76">
        <v>26</v>
      </c>
      <c r="E76" t="s">
        <v>1166</v>
      </c>
      <c r="F76" t="s">
        <v>1167</v>
      </c>
      <c r="G76" t="s">
        <v>1168</v>
      </c>
      <c r="H76" t="s">
        <v>1169</v>
      </c>
      <c r="I76" t="s">
        <v>1170</v>
      </c>
      <c r="J76" t="b">
        <v>0</v>
      </c>
      <c r="K76" t="b">
        <v>0</v>
      </c>
      <c r="L76" t="b">
        <v>0</v>
      </c>
      <c r="M76" t="b">
        <v>1</v>
      </c>
      <c r="N76" t="b">
        <v>0</v>
      </c>
      <c r="O76" t="b">
        <v>0</v>
      </c>
      <c r="P76" t="b">
        <v>0</v>
      </c>
      <c r="Q76" t="b">
        <v>0</v>
      </c>
      <c r="S76" t="str">
        <v>212.196.26.162</v>
      </c>
      <c r="T76">
        <v>26</v>
      </c>
      <c r="U76" t="str">
        <v>212.196.26.128/26</v>
      </c>
      <c r="V76" t="str">
        <v>212.196.26.128</v>
      </c>
      <c r="W76" t="str">
        <v>212.196.26.191</v>
      </c>
      <c r="X76" t="str">
        <v>212.196.26.129</v>
      </c>
      <c r="Y76" t="str">
        <v>212.196.26.190</v>
      </c>
      <c r="Z76" t="b">
        <v>0</v>
      </c>
      <c r="AA76" t="b">
        <v>0</v>
      </c>
      <c r="AB76" t="b">
        <v>0</v>
      </c>
      <c r="AC76" t="b">
        <v>1</v>
      </c>
      <c r="AD76" t="b">
        <v>0</v>
      </c>
      <c r="AE76" t="b">
        <v>0</v>
      </c>
      <c r="AF76" t="b">
        <v>0</v>
      </c>
      <c r="AG76" t="b">
        <v>0</v>
      </c>
    </row>
    <row r="77" spans="1:33" x14ac:dyDescent="0.2">
      <c r="A77">
        <v>76</v>
      </c>
      <c r="B77" t="s">
        <v>1171</v>
      </c>
      <c r="C77" t="s">
        <v>1172</v>
      </c>
      <c r="D77">
        <v>30</v>
      </c>
      <c r="E77" t="s">
        <v>1173</v>
      </c>
      <c r="F77" t="s">
        <v>1174</v>
      </c>
      <c r="G77" t="s">
        <v>1175</v>
      </c>
      <c r="H77" t="s">
        <v>1172</v>
      </c>
      <c r="I77" t="s">
        <v>1176</v>
      </c>
      <c r="J77" t="b">
        <v>0</v>
      </c>
      <c r="K77" t="b">
        <v>1</v>
      </c>
      <c r="L77" t="b">
        <v>0</v>
      </c>
      <c r="M77" t="b">
        <v>0</v>
      </c>
      <c r="N77" t="b">
        <v>0</v>
      </c>
      <c r="O77" t="b">
        <v>1</v>
      </c>
      <c r="P77" t="b">
        <v>0</v>
      </c>
      <c r="Q77" t="b">
        <v>0</v>
      </c>
      <c r="S77" t="str">
        <v>244.161.205.69</v>
      </c>
      <c r="T77">
        <v>30</v>
      </c>
      <c r="U77" t="str">
        <v>244.161.205.68/30</v>
      </c>
      <c r="V77" t="str">
        <v>244.161.205.68</v>
      </c>
      <c r="W77" t="str">
        <v>244.161.205.71</v>
      </c>
      <c r="X77" t="str">
        <v>244.161.205.69</v>
      </c>
      <c r="Y77" t="str">
        <v>244.161.205.70</v>
      </c>
      <c r="Z77" t="b">
        <v>0</v>
      </c>
      <c r="AA77" t="b">
        <v>1</v>
      </c>
      <c r="AB77" t="b">
        <v>0</v>
      </c>
      <c r="AC77" t="b">
        <v>0</v>
      </c>
      <c r="AD77" t="b">
        <v>0</v>
      </c>
      <c r="AE77" t="b">
        <v>1</v>
      </c>
      <c r="AF77" t="b">
        <v>0</v>
      </c>
      <c r="AG77" t="b">
        <v>0</v>
      </c>
    </row>
    <row r="78" spans="1:33" x14ac:dyDescent="0.2">
      <c r="A78">
        <v>77</v>
      </c>
      <c r="B78" t="s">
        <v>1177</v>
      </c>
      <c r="C78" t="s">
        <v>1178</v>
      </c>
      <c r="D78">
        <v>29</v>
      </c>
      <c r="E78" t="s">
        <v>1179</v>
      </c>
      <c r="F78" t="s">
        <v>1180</v>
      </c>
      <c r="G78" t="s">
        <v>1181</v>
      </c>
      <c r="H78" t="s">
        <v>1182</v>
      </c>
      <c r="I78" t="s">
        <v>1183</v>
      </c>
      <c r="J78" t="b">
        <v>0</v>
      </c>
      <c r="K78" t="b">
        <v>1</v>
      </c>
      <c r="L78" t="b">
        <v>0</v>
      </c>
      <c r="M78" t="b">
        <v>0</v>
      </c>
      <c r="N78" t="b">
        <v>0</v>
      </c>
      <c r="O78" t="b">
        <v>1</v>
      </c>
      <c r="P78" t="b">
        <v>0</v>
      </c>
      <c r="Q78" t="b">
        <v>0</v>
      </c>
      <c r="S78" t="str">
        <v>243.210.141.44</v>
      </c>
      <c r="T78">
        <v>29</v>
      </c>
      <c r="U78" t="str">
        <v>243.210.141.40/29</v>
      </c>
      <c r="V78" t="str">
        <v>243.210.141.40</v>
      </c>
      <c r="W78" t="str">
        <v>243.210.141.47</v>
      </c>
      <c r="X78" t="str">
        <v>243.210.141.41</v>
      </c>
      <c r="Y78" t="str">
        <v>243.210.141.46</v>
      </c>
      <c r="Z78" t="b">
        <v>0</v>
      </c>
      <c r="AA78" t="b">
        <v>1</v>
      </c>
      <c r="AB78" t="b">
        <v>0</v>
      </c>
      <c r="AC78" t="b">
        <v>0</v>
      </c>
      <c r="AD78" t="b">
        <v>0</v>
      </c>
      <c r="AE78" t="b">
        <v>1</v>
      </c>
      <c r="AF78" t="b">
        <v>0</v>
      </c>
      <c r="AG78" t="b">
        <v>0</v>
      </c>
    </row>
    <row r="79" spans="1:33" x14ac:dyDescent="0.2">
      <c r="A79">
        <v>78</v>
      </c>
      <c r="B79" t="s">
        <v>1184</v>
      </c>
      <c r="C79" t="s">
        <v>1185</v>
      </c>
      <c r="D79">
        <v>30</v>
      </c>
      <c r="E79" t="s">
        <v>1184</v>
      </c>
      <c r="F79" t="s">
        <v>1185</v>
      </c>
      <c r="G79" t="s">
        <v>1186</v>
      </c>
      <c r="H79" t="s">
        <v>1187</v>
      </c>
      <c r="I79" t="s">
        <v>1188</v>
      </c>
      <c r="J79" t="b">
        <v>0</v>
      </c>
      <c r="K79" t="b">
        <v>0</v>
      </c>
      <c r="L79" t="b">
        <v>0</v>
      </c>
      <c r="M79" t="b">
        <v>1</v>
      </c>
      <c r="N79" t="b">
        <v>0</v>
      </c>
      <c r="O79" t="b">
        <v>0</v>
      </c>
      <c r="P79" t="b">
        <v>0</v>
      </c>
      <c r="Q79" t="b">
        <v>0</v>
      </c>
      <c r="S79" t="str">
        <v>123.20.146.36</v>
      </c>
      <c r="T79">
        <v>30</v>
      </c>
      <c r="U79" t="str">
        <v>123.20.146.36/30</v>
      </c>
      <c r="V79" t="str">
        <v>123.20.146.36</v>
      </c>
      <c r="W79" t="str">
        <v>123.20.146.39</v>
      </c>
      <c r="X79" t="str">
        <v>123.20.146.37</v>
      </c>
      <c r="Y79" t="str">
        <v>123.20.146.38</v>
      </c>
      <c r="Z79" t="b">
        <v>0</v>
      </c>
      <c r="AA79" t="b">
        <v>0</v>
      </c>
      <c r="AB79" t="b">
        <v>0</v>
      </c>
      <c r="AC79" t="b">
        <v>1</v>
      </c>
      <c r="AD79" t="b">
        <v>0</v>
      </c>
      <c r="AE79" t="b">
        <v>0</v>
      </c>
      <c r="AF79" t="b">
        <v>0</v>
      </c>
      <c r="AG79" t="b">
        <v>0</v>
      </c>
    </row>
    <row r="80" spans="1:33" x14ac:dyDescent="0.2">
      <c r="A80">
        <v>79</v>
      </c>
      <c r="B80" t="s">
        <v>1189</v>
      </c>
      <c r="C80" t="s">
        <v>1190</v>
      </c>
      <c r="D80">
        <v>30</v>
      </c>
      <c r="E80" t="s">
        <v>1191</v>
      </c>
      <c r="F80" t="s">
        <v>1192</v>
      </c>
      <c r="G80" t="s">
        <v>1190</v>
      </c>
      <c r="H80" t="s">
        <v>1193</v>
      </c>
      <c r="I80" t="s">
        <v>1194</v>
      </c>
      <c r="J80" t="b">
        <v>0</v>
      </c>
      <c r="K80" t="b">
        <v>0</v>
      </c>
      <c r="L80" t="b">
        <v>0</v>
      </c>
      <c r="M80" t="b">
        <v>1</v>
      </c>
      <c r="N80" t="b">
        <v>0</v>
      </c>
      <c r="O80" t="b">
        <v>0</v>
      </c>
      <c r="P80" t="b">
        <v>0</v>
      </c>
      <c r="Q80" t="b">
        <v>0</v>
      </c>
      <c r="S80" t="str">
        <v>175.32.152.87</v>
      </c>
      <c r="T80">
        <v>30</v>
      </c>
      <c r="U80" t="str">
        <v>175.32.152.84/30</v>
      </c>
      <c r="V80" t="str">
        <v>175.32.152.84</v>
      </c>
      <c r="W80" t="str">
        <v>175.32.152.87</v>
      </c>
      <c r="X80" t="str">
        <v>175.32.152.85</v>
      </c>
      <c r="Y80" t="str">
        <v>175.32.152.86</v>
      </c>
      <c r="Z80" t="b">
        <v>0</v>
      </c>
      <c r="AA80" t="b">
        <v>0</v>
      </c>
      <c r="AB80" t="b">
        <v>0</v>
      </c>
      <c r="AC80" t="b">
        <v>1</v>
      </c>
      <c r="AD80" t="b">
        <v>0</v>
      </c>
      <c r="AE80" t="b">
        <v>0</v>
      </c>
      <c r="AF80" t="b">
        <v>0</v>
      </c>
      <c r="AG80" t="b">
        <v>0</v>
      </c>
    </row>
    <row r="81" spans="1:33" x14ac:dyDescent="0.2">
      <c r="A81">
        <v>80</v>
      </c>
      <c r="B81" t="s">
        <v>1195</v>
      </c>
      <c r="C81" t="s">
        <v>1196</v>
      </c>
      <c r="D81">
        <v>26</v>
      </c>
      <c r="E81" t="s">
        <v>1197</v>
      </c>
      <c r="F81" t="s">
        <v>1198</v>
      </c>
      <c r="G81" t="s">
        <v>1199</v>
      </c>
      <c r="H81" t="s">
        <v>1200</v>
      </c>
      <c r="I81" t="s">
        <v>1201</v>
      </c>
      <c r="J81" t="b">
        <v>0</v>
      </c>
      <c r="K81" t="b">
        <v>0</v>
      </c>
      <c r="L81" t="b">
        <v>0</v>
      </c>
      <c r="M81" t="b">
        <v>1</v>
      </c>
      <c r="N81" t="b">
        <v>0</v>
      </c>
      <c r="O81" t="b">
        <v>0</v>
      </c>
      <c r="P81" t="b">
        <v>0</v>
      </c>
      <c r="Q81" t="b">
        <v>0</v>
      </c>
      <c r="S81" t="str">
        <v>66.149.212.177</v>
      </c>
      <c r="T81">
        <v>26</v>
      </c>
      <c r="U81" t="str">
        <v>66.149.212.128/26</v>
      </c>
      <c r="V81" t="str">
        <v>66.149.212.128</v>
      </c>
      <c r="W81" t="str">
        <v>66.149.212.191</v>
      </c>
      <c r="X81" t="str">
        <v>66.149.212.129</v>
      </c>
      <c r="Y81" t="str">
        <v>66.149.212.190</v>
      </c>
      <c r="Z81" t="b">
        <v>0</v>
      </c>
      <c r="AA81" t="b">
        <v>0</v>
      </c>
      <c r="AB81" t="b">
        <v>0</v>
      </c>
      <c r="AC81" t="b">
        <v>1</v>
      </c>
      <c r="AD81" t="b">
        <v>0</v>
      </c>
      <c r="AE81" t="b">
        <v>0</v>
      </c>
      <c r="AF81" t="b">
        <v>0</v>
      </c>
      <c r="AG81" t="b">
        <v>0</v>
      </c>
    </row>
    <row r="82" spans="1:33" x14ac:dyDescent="0.2">
      <c r="A82">
        <v>81</v>
      </c>
      <c r="B82" t="s">
        <v>1202</v>
      </c>
      <c r="C82" t="s">
        <v>1203</v>
      </c>
      <c r="D82">
        <v>31</v>
      </c>
      <c r="E82" t="s">
        <v>1202</v>
      </c>
      <c r="F82" t="s">
        <v>1203</v>
      </c>
      <c r="G82" t="s">
        <v>1204</v>
      </c>
      <c r="H82" t="s">
        <v>1203</v>
      </c>
      <c r="I82" t="s">
        <v>1204</v>
      </c>
      <c r="J82" t="b">
        <v>0</v>
      </c>
      <c r="K82" t="b">
        <v>0</v>
      </c>
      <c r="L82" t="b">
        <v>0</v>
      </c>
      <c r="M82" t="b">
        <v>1</v>
      </c>
      <c r="N82" t="b">
        <v>0</v>
      </c>
      <c r="O82" t="b">
        <v>0</v>
      </c>
      <c r="P82" t="b">
        <v>0</v>
      </c>
      <c r="Q82" t="b">
        <v>0</v>
      </c>
      <c r="S82" t="str">
        <v>126.233.7.146</v>
      </c>
      <c r="T82">
        <v>31</v>
      </c>
      <c r="U82" t="str">
        <v>126.233.7.146/31</v>
      </c>
      <c r="V82" t="str">
        <v>126.233.7.146</v>
      </c>
      <c r="W82" t="str">
        <v>126.233.7.147</v>
      </c>
      <c r="X82" t="str">
        <v>126.233.7.146</v>
      </c>
      <c r="Y82" t="str">
        <v>126.233.7.147</v>
      </c>
      <c r="Z82" t="b">
        <v>0</v>
      </c>
      <c r="AA82" t="b">
        <v>0</v>
      </c>
      <c r="AB82" t="b">
        <v>0</v>
      </c>
      <c r="AC82" t="b">
        <v>1</v>
      </c>
      <c r="AD82" t="b">
        <v>0</v>
      </c>
      <c r="AE82" t="b">
        <v>0</v>
      </c>
      <c r="AF82" t="b">
        <v>0</v>
      </c>
      <c r="AG82" t="b">
        <v>0</v>
      </c>
    </row>
    <row r="83" spans="1:33" x14ac:dyDescent="0.2">
      <c r="A83">
        <v>82</v>
      </c>
      <c r="B83" t="s">
        <v>1205</v>
      </c>
      <c r="C83" t="s">
        <v>1206</v>
      </c>
      <c r="D83">
        <v>25</v>
      </c>
      <c r="E83" t="s">
        <v>1207</v>
      </c>
      <c r="F83" t="s">
        <v>1208</v>
      </c>
      <c r="G83" t="s">
        <v>1209</v>
      </c>
      <c r="H83" t="s">
        <v>1210</v>
      </c>
      <c r="I83" t="s">
        <v>1211</v>
      </c>
      <c r="J83" t="b">
        <v>0</v>
      </c>
      <c r="K83" t="b">
        <v>0</v>
      </c>
      <c r="L83" t="b">
        <v>0</v>
      </c>
      <c r="M83" t="b">
        <v>1</v>
      </c>
      <c r="N83" t="b">
        <v>0</v>
      </c>
      <c r="O83" t="b">
        <v>0</v>
      </c>
      <c r="P83" t="b">
        <v>0</v>
      </c>
      <c r="Q83" t="b">
        <v>0</v>
      </c>
      <c r="S83" t="str">
        <v>94.140.85.4</v>
      </c>
      <c r="T83">
        <v>25</v>
      </c>
      <c r="U83" t="str">
        <v>94.140.85.0/25</v>
      </c>
      <c r="V83" t="str">
        <v>94.140.85.0</v>
      </c>
      <c r="W83" t="str">
        <v>94.140.85.127</v>
      </c>
      <c r="X83" t="str">
        <v>94.140.85.1</v>
      </c>
      <c r="Y83" t="str">
        <v>94.140.85.126</v>
      </c>
      <c r="Z83" t="b">
        <v>0</v>
      </c>
      <c r="AA83" t="b">
        <v>0</v>
      </c>
      <c r="AB83" t="b">
        <v>0</v>
      </c>
      <c r="AC83" t="b">
        <v>1</v>
      </c>
      <c r="AD83" t="b">
        <v>0</v>
      </c>
      <c r="AE83" t="b">
        <v>0</v>
      </c>
      <c r="AF83" t="b">
        <v>0</v>
      </c>
      <c r="AG83" t="b">
        <v>0</v>
      </c>
    </row>
    <row r="84" spans="1:33" x14ac:dyDescent="0.2">
      <c r="A84">
        <v>83</v>
      </c>
      <c r="B84" t="s">
        <v>1212</v>
      </c>
      <c r="C84" t="s">
        <v>1213</v>
      </c>
      <c r="D84">
        <v>31</v>
      </c>
      <c r="E84" t="s">
        <v>1214</v>
      </c>
      <c r="F84" t="s">
        <v>1215</v>
      </c>
      <c r="G84" t="s">
        <v>1213</v>
      </c>
      <c r="H84" t="s">
        <v>1215</v>
      </c>
      <c r="I84" t="s">
        <v>1213</v>
      </c>
      <c r="J84" t="b">
        <v>0</v>
      </c>
      <c r="K84" t="b">
        <v>0</v>
      </c>
      <c r="L84" t="b">
        <v>0</v>
      </c>
      <c r="M84" t="b">
        <v>1</v>
      </c>
      <c r="N84" t="b">
        <v>0</v>
      </c>
      <c r="O84" t="b">
        <v>0</v>
      </c>
      <c r="P84" t="b">
        <v>0</v>
      </c>
      <c r="Q84" t="b">
        <v>0</v>
      </c>
      <c r="S84" t="str">
        <v>111.136.42.23</v>
      </c>
      <c r="T84">
        <v>31</v>
      </c>
      <c r="U84" t="str">
        <v>111.136.42.22/31</v>
      </c>
      <c r="V84" t="str">
        <v>111.136.42.22</v>
      </c>
      <c r="W84" t="str">
        <v>111.136.42.23</v>
      </c>
      <c r="X84" t="str">
        <v>111.136.42.22</v>
      </c>
      <c r="Y84" t="str">
        <v>111.136.42.23</v>
      </c>
      <c r="Z84" t="b">
        <v>0</v>
      </c>
      <c r="AA84" t="b">
        <v>0</v>
      </c>
      <c r="AB84" t="b">
        <v>0</v>
      </c>
      <c r="AC84" t="b">
        <v>1</v>
      </c>
      <c r="AD84" t="b">
        <v>0</v>
      </c>
      <c r="AE84" t="b">
        <v>0</v>
      </c>
      <c r="AF84" t="b">
        <v>0</v>
      </c>
      <c r="AG84" t="b">
        <v>0</v>
      </c>
    </row>
    <row r="85" spans="1:33" x14ac:dyDescent="0.2">
      <c r="A85">
        <v>84</v>
      </c>
      <c r="B85" t="s">
        <v>1216</v>
      </c>
      <c r="C85" t="s">
        <v>1217</v>
      </c>
      <c r="D85">
        <v>27</v>
      </c>
      <c r="E85" t="s">
        <v>1218</v>
      </c>
      <c r="F85" t="s">
        <v>1219</v>
      </c>
      <c r="G85" t="s">
        <v>1220</v>
      </c>
      <c r="H85" t="s">
        <v>1221</v>
      </c>
      <c r="I85" t="s">
        <v>1222</v>
      </c>
      <c r="J85" t="b">
        <v>0</v>
      </c>
      <c r="K85" t="b">
        <v>0</v>
      </c>
      <c r="L85" t="b">
        <v>0</v>
      </c>
      <c r="M85" t="b">
        <v>1</v>
      </c>
      <c r="N85" t="b">
        <v>0</v>
      </c>
      <c r="O85" t="b">
        <v>0</v>
      </c>
      <c r="P85" t="b">
        <v>0</v>
      </c>
      <c r="Q85" t="b">
        <v>0</v>
      </c>
      <c r="S85" t="str">
        <v>89.96.97.202</v>
      </c>
      <c r="T85">
        <v>27</v>
      </c>
      <c r="U85" t="str">
        <v>89.96.97.192/27</v>
      </c>
      <c r="V85" t="str">
        <v>89.96.97.192</v>
      </c>
      <c r="W85" t="str">
        <v>89.96.97.223</v>
      </c>
      <c r="X85" t="str">
        <v>89.96.97.193</v>
      </c>
      <c r="Y85" t="str">
        <v>89.96.97.222</v>
      </c>
      <c r="Z85" t="b">
        <v>0</v>
      </c>
      <c r="AA85" t="b">
        <v>0</v>
      </c>
      <c r="AB85" t="b">
        <v>0</v>
      </c>
      <c r="AC85" t="b">
        <v>1</v>
      </c>
      <c r="AD85" t="b">
        <v>0</v>
      </c>
      <c r="AE85" t="b">
        <v>0</v>
      </c>
      <c r="AF85" t="b">
        <v>0</v>
      </c>
      <c r="AG85" t="b">
        <v>0</v>
      </c>
    </row>
    <row r="86" spans="1:33" x14ac:dyDescent="0.2">
      <c r="A86">
        <v>85</v>
      </c>
      <c r="B86" t="s">
        <v>1223</v>
      </c>
      <c r="C86" t="s">
        <v>1224</v>
      </c>
      <c r="D86">
        <v>31</v>
      </c>
      <c r="E86" t="s">
        <v>1225</v>
      </c>
      <c r="F86" t="s">
        <v>1226</v>
      </c>
      <c r="G86" t="s">
        <v>1224</v>
      </c>
      <c r="H86" t="s">
        <v>1226</v>
      </c>
      <c r="I86" t="s">
        <v>1224</v>
      </c>
      <c r="J86" t="b">
        <v>0</v>
      </c>
      <c r="K86" t="b">
        <v>0</v>
      </c>
      <c r="L86" t="b">
        <v>0</v>
      </c>
      <c r="M86" t="b">
        <v>1</v>
      </c>
      <c r="N86" t="b">
        <v>0</v>
      </c>
      <c r="O86" t="b">
        <v>0</v>
      </c>
      <c r="P86" t="b">
        <v>0</v>
      </c>
      <c r="Q86" t="b">
        <v>0</v>
      </c>
      <c r="S86" t="str">
        <v>70.56.37.221</v>
      </c>
      <c r="T86">
        <v>31</v>
      </c>
      <c r="U86" t="str">
        <v>70.56.37.220/31</v>
      </c>
      <c r="V86" t="str">
        <v>70.56.37.220</v>
      </c>
      <c r="W86" t="str">
        <v>70.56.37.221</v>
      </c>
      <c r="X86" t="str">
        <v>70.56.37.220</v>
      </c>
      <c r="Y86" t="str">
        <v>70.56.37.221</v>
      </c>
      <c r="Z86" t="b">
        <v>0</v>
      </c>
      <c r="AA86" t="b">
        <v>0</v>
      </c>
      <c r="AB86" t="b">
        <v>0</v>
      </c>
      <c r="AC86" t="b">
        <v>1</v>
      </c>
      <c r="AD86" t="b">
        <v>0</v>
      </c>
      <c r="AE86" t="b">
        <v>0</v>
      </c>
      <c r="AF86" t="b">
        <v>0</v>
      </c>
      <c r="AG86" t="b">
        <v>0</v>
      </c>
    </row>
    <row r="87" spans="1:33" x14ac:dyDescent="0.2">
      <c r="A87">
        <v>86</v>
      </c>
      <c r="B87" t="s">
        <v>1227</v>
      </c>
      <c r="C87" t="s">
        <v>1228</v>
      </c>
      <c r="D87">
        <v>27</v>
      </c>
      <c r="E87" t="s">
        <v>1229</v>
      </c>
      <c r="F87" t="s">
        <v>1230</v>
      </c>
      <c r="G87" t="s">
        <v>1228</v>
      </c>
      <c r="H87" t="s">
        <v>1231</v>
      </c>
      <c r="I87" t="s">
        <v>1232</v>
      </c>
      <c r="J87" t="b">
        <v>0</v>
      </c>
      <c r="K87" t="b">
        <v>0</v>
      </c>
      <c r="L87" t="b">
        <v>0</v>
      </c>
      <c r="M87" t="b">
        <v>1</v>
      </c>
      <c r="N87" t="b">
        <v>0</v>
      </c>
      <c r="O87" t="b">
        <v>0</v>
      </c>
      <c r="P87" t="b">
        <v>0</v>
      </c>
      <c r="Q87" t="b">
        <v>0</v>
      </c>
      <c r="S87" t="str">
        <v>58.27.138.31</v>
      </c>
      <c r="T87">
        <v>27</v>
      </c>
      <c r="U87" t="str">
        <v>58.27.138.0/27</v>
      </c>
      <c r="V87" t="str">
        <v>58.27.138.0</v>
      </c>
      <c r="W87" t="str">
        <v>58.27.138.31</v>
      </c>
      <c r="X87" t="str">
        <v>58.27.138.1</v>
      </c>
      <c r="Y87" t="str">
        <v>58.27.138.30</v>
      </c>
      <c r="Z87" t="b">
        <v>0</v>
      </c>
      <c r="AA87" t="b">
        <v>0</v>
      </c>
      <c r="AB87" t="b">
        <v>0</v>
      </c>
      <c r="AC87" t="b">
        <v>1</v>
      </c>
      <c r="AD87" t="b">
        <v>0</v>
      </c>
      <c r="AE87" t="b">
        <v>0</v>
      </c>
      <c r="AF87" t="b">
        <v>0</v>
      </c>
      <c r="AG87" t="b">
        <v>0</v>
      </c>
    </row>
    <row r="88" spans="1:33" x14ac:dyDescent="0.2">
      <c r="A88">
        <v>87</v>
      </c>
      <c r="B88" t="s">
        <v>1233</v>
      </c>
      <c r="C88" t="s">
        <v>1234</v>
      </c>
      <c r="D88">
        <v>32</v>
      </c>
      <c r="E88" t="s">
        <v>1233</v>
      </c>
      <c r="F88" t="s">
        <v>1234</v>
      </c>
      <c r="G88" t="s">
        <v>1234</v>
      </c>
      <c r="H88" t="s">
        <v>1234</v>
      </c>
      <c r="I88" t="s">
        <v>1234</v>
      </c>
      <c r="J88" t="b">
        <v>0</v>
      </c>
      <c r="K88" t="b">
        <v>0</v>
      </c>
      <c r="L88" t="b">
        <v>0</v>
      </c>
      <c r="M88" t="b">
        <v>1</v>
      </c>
      <c r="N88" t="b">
        <v>0</v>
      </c>
      <c r="O88" t="b">
        <v>0</v>
      </c>
      <c r="P88" t="b">
        <v>0</v>
      </c>
      <c r="Q88" t="b">
        <v>0</v>
      </c>
      <c r="S88" t="str">
        <v>5.64.58.203</v>
      </c>
      <c r="T88">
        <v>32</v>
      </c>
      <c r="U88" t="str">
        <v>5.64.58.203/32</v>
      </c>
      <c r="V88" t="str">
        <v>5.64.58.203</v>
      </c>
      <c r="W88" t="str">
        <v>5.64.58.203</v>
      </c>
      <c r="X88" t="str">
        <v>5.64.58.203</v>
      </c>
      <c r="Y88" t="str">
        <v>5.64.58.203</v>
      </c>
      <c r="Z88" t="b">
        <v>0</v>
      </c>
      <c r="AA88" t="b">
        <v>0</v>
      </c>
      <c r="AB88" t="b">
        <v>0</v>
      </c>
      <c r="AC88" t="b">
        <v>1</v>
      </c>
      <c r="AD88" t="b">
        <v>0</v>
      </c>
      <c r="AE88" t="b">
        <v>0</v>
      </c>
      <c r="AF88" t="b">
        <v>0</v>
      </c>
      <c r="AG88" t="b">
        <v>0</v>
      </c>
    </row>
    <row r="89" spans="1:33" x14ac:dyDescent="0.2">
      <c r="A89">
        <v>88</v>
      </c>
      <c r="B89" t="s">
        <v>1235</v>
      </c>
      <c r="C89" t="s">
        <v>1236</v>
      </c>
      <c r="D89">
        <v>25</v>
      </c>
      <c r="E89" t="s">
        <v>1237</v>
      </c>
      <c r="F89" t="s">
        <v>1238</v>
      </c>
      <c r="G89" t="s">
        <v>1239</v>
      </c>
      <c r="H89" t="s">
        <v>1240</v>
      </c>
      <c r="I89" t="s">
        <v>1241</v>
      </c>
      <c r="J89" t="b">
        <v>0</v>
      </c>
      <c r="K89" t="b">
        <v>0</v>
      </c>
      <c r="L89" t="b">
        <v>0</v>
      </c>
      <c r="M89" t="b">
        <v>1</v>
      </c>
      <c r="N89" t="b">
        <v>0</v>
      </c>
      <c r="O89" t="b">
        <v>0</v>
      </c>
      <c r="P89" t="b">
        <v>0</v>
      </c>
      <c r="Q89" t="b">
        <v>0</v>
      </c>
      <c r="S89" t="str">
        <v>93.140.134.104</v>
      </c>
      <c r="T89">
        <v>25</v>
      </c>
      <c r="U89" t="str">
        <v>93.140.134.0/25</v>
      </c>
      <c r="V89" t="str">
        <v>93.140.134.0</v>
      </c>
      <c r="W89" t="str">
        <v>93.140.134.127</v>
      </c>
      <c r="X89" t="str">
        <v>93.140.134.1</v>
      </c>
      <c r="Y89" t="str">
        <v>93.140.134.126</v>
      </c>
      <c r="Z89" t="b">
        <v>0</v>
      </c>
      <c r="AA89" t="b">
        <v>0</v>
      </c>
      <c r="AB89" t="b">
        <v>0</v>
      </c>
      <c r="AC89" t="b">
        <v>1</v>
      </c>
      <c r="AD89" t="b">
        <v>0</v>
      </c>
      <c r="AE89" t="b">
        <v>0</v>
      </c>
      <c r="AF89" t="b">
        <v>0</v>
      </c>
      <c r="AG89" t="b">
        <v>0</v>
      </c>
    </row>
    <row r="90" spans="1:33" x14ac:dyDescent="0.2">
      <c r="A90">
        <v>89</v>
      </c>
      <c r="B90" t="s">
        <v>1242</v>
      </c>
      <c r="C90" t="s">
        <v>1243</v>
      </c>
      <c r="D90">
        <v>30</v>
      </c>
      <c r="E90" t="s">
        <v>1242</v>
      </c>
      <c r="F90" t="s">
        <v>1243</v>
      </c>
      <c r="G90" t="s">
        <v>1244</v>
      </c>
      <c r="H90" t="s">
        <v>1245</v>
      </c>
      <c r="I90" t="s">
        <v>1246</v>
      </c>
      <c r="J90" t="b">
        <v>0</v>
      </c>
      <c r="K90" t="b">
        <v>0</v>
      </c>
      <c r="L90" t="b">
        <v>0</v>
      </c>
      <c r="M90" t="b">
        <v>1</v>
      </c>
      <c r="N90" t="b">
        <v>0</v>
      </c>
      <c r="O90" t="b">
        <v>0</v>
      </c>
      <c r="P90" t="b">
        <v>0</v>
      </c>
      <c r="Q90" t="b">
        <v>0</v>
      </c>
      <c r="S90" t="str">
        <v>120.169.201.172</v>
      </c>
      <c r="T90">
        <v>30</v>
      </c>
      <c r="U90" t="str">
        <v>120.169.201.172/30</v>
      </c>
      <c r="V90" t="str">
        <v>120.169.201.172</v>
      </c>
      <c r="W90" t="str">
        <v>120.169.201.175</v>
      </c>
      <c r="X90" t="str">
        <v>120.169.201.173</v>
      </c>
      <c r="Y90" t="str">
        <v>120.169.201.174</v>
      </c>
      <c r="Z90" t="b">
        <v>0</v>
      </c>
      <c r="AA90" t="b">
        <v>0</v>
      </c>
      <c r="AB90" t="b">
        <v>0</v>
      </c>
      <c r="AC90" t="b">
        <v>1</v>
      </c>
      <c r="AD90" t="b">
        <v>0</v>
      </c>
      <c r="AE90" t="b">
        <v>0</v>
      </c>
      <c r="AF90" t="b">
        <v>0</v>
      </c>
      <c r="AG90" t="b">
        <v>0</v>
      </c>
    </row>
    <row r="91" spans="1:33" x14ac:dyDescent="0.2">
      <c r="A91">
        <v>90</v>
      </c>
      <c r="B91" t="s">
        <v>1247</v>
      </c>
      <c r="C91" t="s">
        <v>1248</v>
      </c>
      <c r="D91">
        <v>28</v>
      </c>
      <c r="E91" t="s">
        <v>1249</v>
      </c>
      <c r="F91" t="s">
        <v>1250</v>
      </c>
      <c r="G91" t="s">
        <v>1251</v>
      </c>
      <c r="H91" t="s">
        <v>1252</v>
      </c>
      <c r="I91" t="s">
        <v>1253</v>
      </c>
      <c r="J91" t="b">
        <v>0</v>
      </c>
      <c r="K91" t="b">
        <v>0</v>
      </c>
      <c r="L91" t="b">
        <v>0</v>
      </c>
      <c r="M91" t="b">
        <v>1</v>
      </c>
      <c r="N91" t="b">
        <v>0</v>
      </c>
      <c r="O91" t="b">
        <v>0</v>
      </c>
      <c r="P91" t="b">
        <v>0</v>
      </c>
      <c r="Q91" t="b">
        <v>0</v>
      </c>
      <c r="S91" t="str">
        <v>52.237.127.205</v>
      </c>
      <c r="T91">
        <v>28</v>
      </c>
      <c r="U91" t="str">
        <v>52.237.127.192/28</v>
      </c>
      <c r="V91" t="str">
        <v>52.237.127.192</v>
      </c>
      <c r="W91" t="str">
        <v>52.237.127.207</v>
      </c>
      <c r="X91" t="str">
        <v>52.237.127.193</v>
      </c>
      <c r="Y91" t="str">
        <v>52.237.127.206</v>
      </c>
      <c r="Z91" t="b">
        <v>0</v>
      </c>
      <c r="AA91" t="b">
        <v>0</v>
      </c>
      <c r="AB91" t="b">
        <v>0</v>
      </c>
      <c r="AC91" t="b">
        <v>1</v>
      </c>
      <c r="AD91" t="b">
        <v>0</v>
      </c>
      <c r="AE91" t="b">
        <v>0</v>
      </c>
      <c r="AF91" t="b">
        <v>0</v>
      </c>
      <c r="AG91" t="b">
        <v>0</v>
      </c>
    </row>
    <row r="92" spans="1:33" x14ac:dyDescent="0.2">
      <c r="A92">
        <v>91</v>
      </c>
      <c r="B92" t="s">
        <v>1254</v>
      </c>
      <c r="C92" t="s">
        <v>1255</v>
      </c>
      <c r="D92">
        <v>26</v>
      </c>
      <c r="E92" t="s">
        <v>1256</v>
      </c>
      <c r="F92" t="s">
        <v>1257</v>
      </c>
      <c r="G92" t="s">
        <v>1258</v>
      </c>
      <c r="H92" t="s">
        <v>1259</v>
      </c>
      <c r="I92" t="s">
        <v>1260</v>
      </c>
      <c r="J92" t="b">
        <v>0</v>
      </c>
      <c r="K92" t="b">
        <v>0</v>
      </c>
      <c r="L92" t="b">
        <v>0</v>
      </c>
      <c r="M92" t="b">
        <v>1</v>
      </c>
      <c r="N92" t="b">
        <v>0</v>
      </c>
      <c r="O92" t="b">
        <v>0</v>
      </c>
      <c r="P92" t="b">
        <v>0</v>
      </c>
      <c r="Q92" t="b">
        <v>0</v>
      </c>
      <c r="S92" t="str">
        <v>7.227.245.105</v>
      </c>
      <c r="T92">
        <v>26</v>
      </c>
      <c r="U92" t="str">
        <v>7.227.245.64/26</v>
      </c>
      <c r="V92" t="str">
        <v>7.227.245.64</v>
      </c>
      <c r="W92" t="str">
        <v>7.227.245.127</v>
      </c>
      <c r="X92" t="str">
        <v>7.227.245.65</v>
      </c>
      <c r="Y92" t="str">
        <v>7.227.245.126</v>
      </c>
      <c r="Z92" t="b">
        <v>0</v>
      </c>
      <c r="AA92" t="b">
        <v>0</v>
      </c>
      <c r="AB92" t="b">
        <v>0</v>
      </c>
      <c r="AC92" t="b">
        <v>1</v>
      </c>
      <c r="AD92" t="b">
        <v>0</v>
      </c>
      <c r="AE92" t="b">
        <v>0</v>
      </c>
      <c r="AF92" t="b">
        <v>0</v>
      </c>
      <c r="AG92" t="b">
        <v>0</v>
      </c>
    </row>
    <row r="93" spans="1:33" x14ac:dyDescent="0.2">
      <c r="A93">
        <v>92</v>
      </c>
      <c r="B93" t="s">
        <v>1261</v>
      </c>
      <c r="C93" t="s">
        <v>1262</v>
      </c>
      <c r="D93">
        <v>32</v>
      </c>
      <c r="E93" t="s">
        <v>1261</v>
      </c>
      <c r="F93" t="s">
        <v>1262</v>
      </c>
      <c r="G93" t="s">
        <v>1262</v>
      </c>
      <c r="H93" t="s">
        <v>1262</v>
      </c>
      <c r="I93" t="s">
        <v>1262</v>
      </c>
      <c r="J93" t="b">
        <v>0</v>
      </c>
      <c r="K93" t="b">
        <v>1</v>
      </c>
      <c r="L93" t="b">
        <v>0</v>
      </c>
      <c r="M93" t="b">
        <v>0</v>
      </c>
      <c r="N93" t="b">
        <v>0</v>
      </c>
      <c r="O93" t="b">
        <v>1</v>
      </c>
      <c r="P93" t="b">
        <v>0</v>
      </c>
      <c r="Q93" t="b">
        <v>0</v>
      </c>
      <c r="S93" t="str">
        <v>249.41.62.125</v>
      </c>
      <c r="T93">
        <v>32</v>
      </c>
      <c r="U93" t="str">
        <v>249.41.62.125/32</v>
      </c>
      <c r="V93" t="str">
        <v>249.41.62.125</v>
      </c>
      <c r="W93" t="str">
        <v>249.41.62.125</v>
      </c>
      <c r="X93" t="str">
        <v>249.41.62.125</v>
      </c>
      <c r="Y93" t="str">
        <v>249.41.62.125</v>
      </c>
      <c r="Z93" t="b">
        <v>0</v>
      </c>
      <c r="AA93" t="b">
        <v>1</v>
      </c>
      <c r="AB93" t="b">
        <v>0</v>
      </c>
      <c r="AC93" t="b">
        <v>0</v>
      </c>
      <c r="AD93" t="b">
        <v>0</v>
      </c>
      <c r="AE93" t="b">
        <v>1</v>
      </c>
      <c r="AF93" t="b">
        <v>0</v>
      </c>
      <c r="AG93" t="b">
        <v>0</v>
      </c>
    </row>
    <row r="94" spans="1:33" x14ac:dyDescent="0.2">
      <c r="A94">
        <v>93</v>
      </c>
      <c r="B94" t="s">
        <v>1263</v>
      </c>
      <c r="C94" t="s">
        <v>1264</v>
      </c>
      <c r="D94">
        <v>30</v>
      </c>
      <c r="E94" t="s">
        <v>1263</v>
      </c>
      <c r="F94" t="s">
        <v>1264</v>
      </c>
      <c r="G94" t="s">
        <v>1265</v>
      </c>
      <c r="H94" t="s">
        <v>1266</v>
      </c>
      <c r="I94" t="s">
        <v>1267</v>
      </c>
      <c r="J94" t="b">
        <v>0</v>
      </c>
      <c r="K94" t="b">
        <v>0</v>
      </c>
      <c r="L94" t="b">
        <v>0</v>
      </c>
      <c r="M94" t="b">
        <v>1</v>
      </c>
      <c r="N94" t="b">
        <v>0</v>
      </c>
      <c r="O94" t="b">
        <v>0</v>
      </c>
      <c r="P94" t="b">
        <v>0</v>
      </c>
      <c r="Q94" t="b">
        <v>0</v>
      </c>
      <c r="S94" t="str">
        <v>56.119.200.104</v>
      </c>
      <c r="T94">
        <v>30</v>
      </c>
      <c r="U94" t="str">
        <v>56.119.200.104/30</v>
      </c>
      <c r="V94" t="str">
        <v>56.119.200.104</v>
      </c>
      <c r="W94" t="str">
        <v>56.119.200.107</v>
      </c>
      <c r="X94" t="str">
        <v>56.119.200.105</v>
      </c>
      <c r="Y94" t="str">
        <v>56.119.200.106</v>
      </c>
      <c r="Z94" t="b">
        <v>0</v>
      </c>
      <c r="AA94" t="b">
        <v>0</v>
      </c>
      <c r="AB94" t="b">
        <v>0</v>
      </c>
      <c r="AC94" t="b">
        <v>1</v>
      </c>
      <c r="AD94" t="b">
        <v>0</v>
      </c>
      <c r="AE94" t="b">
        <v>0</v>
      </c>
      <c r="AF94" t="b">
        <v>0</v>
      </c>
      <c r="AG94" t="b">
        <v>0</v>
      </c>
    </row>
    <row r="95" spans="1:33" x14ac:dyDescent="0.2">
      <c r="A95">
        <v>94</v>
      </c>
      <c r="B95" t="s">
        <v>1268</v>
      </c>
      <c r="C95" t="s">
        <v>1269</v>
      </c>
      <c r="D95">
        <v>31</v>
      </c>
      <c r="E95" t="s">
        <v>1268</v>
      </c>
      <c r="F95" t="s">
        <v>1269</v>
      </c>
      <c r="G95" t="s">
        <v>1270</v>
      </c>
      <c r="H95" t="s">
        <v>1269</v>
      </c>
      <c r="I95" t="s">
        <v>1270</v>
      </c>
      <c r="J95" t="b">
        <v>0</v>
      </c>
      <c r="K95" t="b">
        <v>0</v>
      </c>
      <c r="L95" t="b">
        <v>0</v>
      </c>
      <c r="M95" t="b">
        <v>1</v>
      </c>
      <c r="N95" t="b">
        <v>0</v>
      </c>
      <c r="O95" t="b">
        <v>0</v>
      </c>
      <c r="P95" t="b">
        <v>0</v>
      </c>
      <c r="Q95" t="b">
        <v>0</v>
      </c>
      <c r="S95" t="str">
        <v>178.58.138.200</v>
      </c>
      <c r="T95">
        <v>31</v>
      </c>
      <c r="U95" t="str">
        <v>178.58.138.200/31</v>
      </c>
      <c r="V95" t="str">
        <v>178.58.138.200</v>
      </c>
      <c r="W95" t="str">
        <v>178.58.138.201</v>
      </c>
      <c r="X95" t="str">
        <v>178.58.138.200</v>
      </c>
      <c r="Y95" t="str">
        <v>178.58.138.201</v>
      </c>
      <c r="Z95" t="b">
        <v>0</v>
      </c>
      <c r="AA95" t="b">
        <v>0</v>
      </c>
      <c r="AB95" t="b">
        <v>0</v>
      </c>
      <c r="AC95" t="b">
        <v>1</v>
      </c>
      <c r="AD95" t="b">
        <v>0</v>
      </c>
      <c r="AE95" t="b">
        <v>0</v>
      </c>
      <c r="AF95" t="b">
        <v>0</v>
      </c>
      <c r="AG95" t="b">
        <v>0</v>
      </c>
    </row>
    <row r="96" spans="1:33" x14ac:dyDescent="0.2">
      <c r="A96">
        <v>95</v>
      </c>
      <c r="B96" t="s">
        <v>1271</v>
      </c>
      <c r="C96" t="s">
        <v>1272</v>
      </c>
      <c r="D96">
        <v>28</v>
      </c>
      <c r="E96" t="s">
        <v>1273</v>
      </c>
      <c r="F96" t="s">
        <v>1274</v>
      </c>
      <c r="G96" t="s">
        <v>1275</v>
      </c>
      <c r="H96" t="s">
        <v>1276</v>
      </c>
      <c r="I96" t="s">
        <v>1277</v>
      </c>
      <c r="J96" t="b">
        <v>0</v>
      </c>
      <c r="K96" t="b">
        <v>0</v>
      </c>
      <c r="L96" t="b">
        <v>0</v>
      </c>
      <c r="M96" t="b">
        <v>1</v>
      </c>
      <c r="N96" t="b">
        <v>0</v>
      </c>
      <c r="O96" t="b">
        <v>0</v>
      </c>
      <c r="P96" t="b">
        <v>0</v>
      </c>
      <c r="Q96" t="b">
        <v>0</v>
      </c>
      <c r="S96" t="str">
        <v>171.173.113.24</v>
      </c>
      <c r="T96">
        <v>28</v>
      </c>
      <c r="U96" t="str">
        <v>171.173.113.16/28</v>
      </c>
      <c r="V96" t="str">
        <v>171.173.113.16</v>
      </c>
      <c r="W96" t="str">
        <v>171.173.113.31</v>
      </c>
      <c r="X96" t="str">
        <v>171.173.113.17</v>
      </c>
      <c r="Y96" t="str">
        <v>171.173.113.30</v>
      </c>
      <c r="Z96" t="b">
        <v>0</v>
      </c>
      <c r="AA96" t="b">
        <v>0</v>
      </c>
      <c r="AB96" t="b">
        <v>0</v>
      </c>
      <c r="AC96" t="b">
        <v>1</v>
      </c>
      <c r="AD96" t="b">
        <v>0</v>
      </c>
      <c r="AE96" t="b">
        <v>0</v>
      </c>
      <c r="AF96" t="b">
        <v>0</v>
      </c>
      <c r="AG96" t="b">
        <v>0</v>
      </c>
    </row>
    <row r="97" spans="1:33" x14ac:dyDescent="0.2">
      <c r="A97">
        <v>96</v>
      </c>
      <c r="B97" t="s">
        <v>1278</v>
      </c>
      <c r="C97" t="s">
        <v>1279</v>
      </c>
      <c r="D97">
        <v>32</v>
      </c>
      <c r="E97" t="s">
        <v>1278</v>
      </c>
      <c r="F97" t="s">
        <v>1279</v>
      </c>
      <c r="G97" t="s">
        <v>1279</v>
      </c>
      <c r="H97" t="s">
        <v>1279</v>
      </c>
      <c r="I97" t="s">
        <v>1279</v>
      </c>
      <c r="J97" t="b">
        <v>0</v>
      </c>
      <c r="K97" t="b">
        <v>0</v>
      </c>
      <c r="L97" t="b">
        <v>0</v>
      </c>
      <c r="M97" t="b">
        <v>1</v>
      </c>
      <c r="N97" t="b">
        <v>0</v>
      </c>
      <c r="O97" t="b">
        <v>0</v>
      </c>
      <c r="P97" t="b">
        <v>0</v>
      </c>
      <c r="Q97" t="b">
        <v>0</v>
      </c>
      <c r="S97" t="str">
        <v>59.13.122.63</v>
      </c>
      <c r="T97">
        <v>32</v>
      </c>
      <c r="U97" t="str">
        <v>59.13.122.63/32</v>
      </c>
      <c r="V97" t="str">
        <v>59.13.122.63</v>
      </c>
      <c r="W97" t="str">
        <v>59.13.122.63</v>
      </c>
      <c r="X97" t="str">
        <v>59.13.122.63</v>
      </c>
      <c r="Y97" t="str">
        <v>59.13.122.63</v>
      </c>
      <c r="Z97" t="b">
        <v>0</v>
      </c>
      <c r="AA97" t="b">
        <v>0</v>
      </c>
      <c r="AB97" t="b">
        <v>0</v>
      </c>
      <c r="AC97" t="b">
        <v>1</v>
      </c>
      <c r="AD97" t="b">
        <v>0</v>
      </c>
      <c r="AE97" t="b">
        <v>0</v>
      </c>
      <c r="AF97" t="b">
        <v>0</v>
      </c>
      <c r="AG97" t="b">
        <v>0</v>
      </c>
    </row>
    <row r="98" spans="1:33" x14ac:dyDescent="0.2">
      <c r="A98">
        <v>97</v>
      </c>
      <c r="B98" t="s">
        <v>1280</v>
      </c>
      <c r="C98" t="s">
        <v>1281</v>
      </c>
      <c r="D98">
        <v>25</v>
      </c>
      <c r="E98" t="s">
        <v>1282</v>
      </c>
      <c r="F98" t="s">
        <v>1283</v>
      </c>
      <c r="G98" t="s">
        <v>1284</v>
      </c>
      <c r="H98" t="s">
        <v>1285</v>
      </c>
      <c r="I98" t="s">
        <v>1286</v>
      </c>
      <c r="J98" t="b">
        <v>1</v>
      </c>
      <c r="K98" t="b">
        <v>0</v>
      </c>
      <c r="L98" t="b">
        <v>0</v>
      </c>
      <c r="M98" t="b">
        <v>1</v>
      </c>
      <c r="N98" t="b">
        <v>0</v>
      </c>
      <c r="O98" t="b">
        <v>0</v>
      </c>
      <c r="P98" t="b">
        <v>0</v>
      </c>
      <c r="Q98" t="b">
        <v>0</v>
      </c>
      <c r="S98" t="str">
        <v>234.168.108.164</v>
      </c>
      <c r="T98">
        <v>25</v>
      </c>
      <c r="U98" t="str">
        <v>234.168.108.128/25</v>
      </c>
      <c r="V98" t="str">
        <v>234.168.108.128</v>
      </c>
      <c r="W98" t="str">
        <v>234.168.108.255</v>
      </c>
      <c r="X98" t="str">
        <v>234.168.108.129</v>
      </c>
      <c r="Y98" t="str">
        <v>234.168.108.254</v>
      </c>
      <c r="Z98" t="b">
        <v>1</v>
      </c>
      <c r="AA98" t="b">
        <v>0</v>
      </c>
      <c r="AB98" t="b">
        <v>0</v>
      </c>
      <c r="AC98" t="b">
        <v>1</v>
      </c>
      <c r="AD98" t="b">
        <v>0</v>
      </c>
      <c r="AE98" t="b">
        <v>0</v>
      </c>
      <c r="AF98" t="b">
        <v>0</v>
      </c>
      <c r="AG98" t="b">
        <v>0</v>
      </c>
    </row>
    <row r="99" spans="1:33" x14ac:dyDescent="0.2">
      <c r="A99">
        <v>98</v>
      </c>
      <c r="B99" t="s">
        <v>1287</v>
      </c>
      <c r="C99" t="s">
        <v>1288</v>
      </c>
      <c r="D99">
        <v>26</v>
      </c>
      <c r="E99" t="s">
        <v>1289</v>
      </c>
      <c r="F99" t="s">
        <v>1290</v>
      </c>
      <c r="G99" t="s">
        <v>1291</v>
      </c>
      <c r="H99" t="s">
        <v>1292</v>
      </c>
      <c r="I99" t="s">
        <v>1293</v>
      </c>
      <c r="J99" t="b">
        <v>1</v>
      </c>
      <c r="K99" t="b">
        <v>0</v>
      </c>
      <c r="L99" t="b">
        <v>0</v>
      </c>
      <c r="M99" t="b">
        <v>1</v>
      </c>
      <c r="N99" t="b">
        <v>0</v>
      </c>
      <c r="O99" t="b">
        <v>0</v>
      </c>
      <c r="P99" t="b">
        <v>0</v>
      </c>
      <c r="Q99" t="b">
        <v>0</v>
      </c>
      <c r="S99" t="str">
        <v>229.129.79.67</v>
      </c>
      <c r="T99">
        <v>26</v>
      </c>
      <c r="U99" t="str">
        <v>229.129.79.64/26</v>
      </c>
      <c r="V99" t="str">
        <v>229.129.79.64</v>
      </c>
      <c r="W99" t="str">
        <v>229.129.79.127</v>
      </c>
      <c r="X99" t="str">
        <v>229.129.79.65</v>
      </c>
      <c r="Y99" t="str">
        <v>229.129.79.126</v>
      </c>
      <c r="Z99" t="b">
        <v>1</v>
      </c>
      <c r="AA99" t="b">
        <v>0</v>
      </c>
      <c r="AB99" t="b">
        <v>0</v>
      </c>
      <c r="AC99" t="b">
        <v>1</v>
      </c>
      <c r="AD99" t="b">
        <v>0</v>
      </c>
      <c r="AE99" t="b">
        <v>0</v>
      </c>
      <c r="AF99" t="b">
        <v>0</v>
      </c>
      <c r="AG99" t="b">
        <v>0</v>
      </c>
    </row>
    <row r="100" spans="1:33" x14ac:dyDescent="0.2">
      <c r="A100">
        <v>99</v>
      </c>
      <c r="B100" t="s">
        <v>1294</v>
      </c>
      <c r="C100" t="s">
        <v>1295</v>
      </c>
      <c r="D100">
        <v>25</v>
      </c>
      <c r="E100" t="s">
        <v>1296</v>
      </c>
      <c r="F100" t="s">
        <v>1297</v>
      </c>
      <c r="G100" t="s">
        <v>1298</v>
      </c>
      <c r="H100" t="s">
        <v>1299</v>
      </c>
      <c r="I100" t="s">
        <v>1300</v>
      </c>
      <c r="J100" t="b">
        <v>0</v>
      </c>
      <c r="K100" t="b">
        <v>0</v>
      </c>
      <c r="L100" t="b">
        <v>0</v>
      </c>
      <c r="M100" t="b">
        <v>1</v>
      </c>
      <c r="N100" t="b">
        <v>0</v>
      </c>
      <c r="O100" t="b">
        <v>0</v>
      </c>
      <c r="P100" t="b">
        <v>0</v>
      </c>
      <c r="Q100" t="b">
        <v>0</v>
      </c>
      <c r="S100" t="str">
        <v>148.150.122.231</v>
      </c>
      <c r="T100">
        <v>25</v>
      </c>
      <c r="U100" t="str">
        <v>148.150.122.128/25</v>
      </c>
      <c r="V100" t="str">
        <v>148.150.122.128</v>
      </c>
      <c r="W100" t="str">
        <v>148.150.122.255</v>
      </c>
      <c r="X100" t="str">
        <v>148.150.122.129</v>
      </c>
      <c r="Y100" t="str">
        <v>148.150.122.254</v>
      </c>
      <c r="Z100" t="b">
        <v>0</v>
      </c>
      <c r="AA100" t="b">
        <v>0</v>
      </c>
      <c r="AB100" t="b">
        <v>0</v>
      </c>
      <c r="AC100" t="b">
        <v>1</v>
      </c>
      <c r="AD100" t="b">
        <v>0</v>
      </c>
      <c r="AE100" t="b">
        <v>0</v>
      </c>
      <c r="AF100" t="b">
        <v>0</v>
      </c>
      <c r="AG100" t="b">
        <v>0</v>
      </c>
    </row>
  </sheetData>
  <conditionalFormatting sqref="S1:S1048576">
    <cfRule type="expression" dxfId="14" priority="15">
      <formula>$S1=$C1</formula>
    </cfRule>
  </conditionalFormatting>
  <conditionalFormatting sqref="T1:T1048576">
    <cfRule type="expression" dxfId="13" priority="14">
      <formula>$T1=$D1</formula>
    </cfRule>
  </conditionalFormatting>
  <conditionalFormatting sqref="U1:U1048576">
    <cfRule type="expression" dxfId="12" priority="13" stopIfTrue="1">
      <formula>$U1=$E1</formula>
    </cfRule>
  </conditionalFormatting>
  <conditionalFormatting sqref="V1:V1048576">
    <cfRule type="expression" dxfId="11" priority="12">
      <formula>$V1=$F1</formula>
    </cfRule>
  </conditionalFormatting>
  <conditionalFormatting sqref="W1:W1048576">
    <cfRule type="expression" dxfId="10" priority="11">
      <formula>$W1=$G1</formula>
    </cfRule>
  </conditionalFormatting>
  <conditionalFormatting sqref="X1:X1048576">
    <cfRule type="expression" dxfId="9" priority="10">
      <formula>$X1=$H1</formula>
    </cfRule>
  </conditionalFormatting>
  <conditionalFormatting sqref="Y1:Y1048576">
    <cfRule type="expression" dxfId="8" priority="9">
      <formula>$Y1=$I1</formula>
    </cfRule>
  </conditionalFormatting>
  <conditionalFormatting sqref="Z1:Z1048576">
    <cfRule type="expression" dxfId="7" priority="8">
      <formula>$Z1=$J1</formula>
    </cfRule>
  </conditionalFormatting>
  <conditionalFormatting sqref="AA1:AA1048576">
    <cfRule type="expression" dxfId="6" priority="7">
      <formula>$AA1=$K1</formula>
    </cfRule>
  </conditionalFormatting>
  <conditionalFormatting sqref="AB1:AB1048576">
    <cfRule type="expression" dxfId="5" priority="6">
      <formula>$AB1=$L1</formula>
    </cfRule>
  </conditionalFormatting>
  <conditionalFormatting sqref="AC1:AC1048576">
    <cfRule type="expression" dxfId="4" priority="5">
      <formula>$AC1=$M1</formula>
    </cfRule>
  </conditionalFormatting>
  <conditionalFormatting sqref="AD1:AD1048576">
    <cfRule type="expression" dxfId="3" priority="4">
      <formula>$AD1=$N1</formula>
    </cfRule>
  </conditionalFormatting>
  <conditionalFormatting sqref="AE1:AE1048576">
    <cfRule type="expression" dxfId="2" priority="3">
      <formula>$AE1=$O1</formula>
    </cfRule>
  </conditionalFormatting>
  <conditionalFormatting sqref="AF1:AF1048576">
    <cfRule type="expression" dxfId="1" priority="2">
      <formula>$AF1=$P1</formula>
    </cfRule>
  </conditionalFormatting>
  <conditionalFormatting sqref="AG1:AG1048576">
    <cfRule type="expression" dxfId="0" priority="1">
      <formula>$AG1=$Q1</formula>
    </cfRule>
  </conditionalFormatting>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pAHAAIgAsACIAdABlAHgAdAAiADoAIgAvACoAKgBcAG4AIAAqACAARQB4AGMAZQBsACAASQBQACAAQQBkAGQAcgBlAHMAcwAgAE0AYQBuAGkAcAB1AGwAYQB0AGkAbwBuACAARgB1AG4AYwB0AGkAbwBuAHMAXABuACAAKgBcAG4AIAAqACAAaAB0AHQAcABzADoALwAvAGcAaQBzAHQALgBnAGkAdABoAHUAYgAuAGMAbwBtAC8AbgBnAHIAaQBzAG8AbgAvADUANAA4ADMANgBhADIAZQAxADQAZgA3ADkAZABhADcANgAxADIAZgBlADcAYgA0AGMAYQA1AGUAZQA1ADMANgBcAG4AIAAqAFwAbgAgACoAIABBACAAYwBvAG0AcABsAGUAdABlACAAcwB1AGkAdABlACAAbwBmACAARQB4AGMAZQBsACAAZgB1AG4AYwB0AGkAbwBuAHMAIAB0AG8AIABlAGEAcwBpAGwAeQAgAG0AYQBuAGkAcAB1AGwAYQB0AGUAIABJAFAAIABhAGQAZAByAGUAcwBzAGUAcwAuAFwAbgAgACoAIABBAGwAbAAgAGYAdQBuAGMAdABpAG8AbgBzACAAYQByAGUAIABjAG8AbQBwAGEAdABpAGIAbABlACAAdwBpAHQAaAAgAEQAeQBuAGEAbQBpAGMAIABBAHIAcgBhAHkAcwAuAFwAbgAgACoAIABSAGUAYwBvAG0AbQBlAG4AZAAgAHQAbwAgAGkAbgBzAHQAYQBsAGwAIABpAG4AIABhACAAbgBlAHcAIABtAG8AZAB1AGwAZQAgAGMAYQBsAGwAZQBkACAAXAAiAGkAcABcACIAIABzAG8AIABhAGwAbAAgAGYAdQBuAGMAdABpAG8AbgBzAFwAbgAgACoAIABhAHIAZQAgAGEAdgBhAGkAbABhAGIAbABlACAAdQBuAGQAZQByACAAXAAiAGkAcAAuAFwAIgBcAG4AIAAqAFwAbgAgACoAIABDAG8AcAB5AHIAaQBnAGgAdAAgADIAMAAyADUAIABOAGkAYwBvAGwAYQBzACAARwByAGkAcwBvAG4AXABuACAAKgBcAG4AIAAqACAATABpAGMAZQBuAHMAZQBkACAAdQBuAGQAZQByACAAdABoAGUAIABBAHAAYQBjAGgAZQAgAEwAaQBjAGUAbgBzAGUALAAgAFYAZQByAHMAaQBvAG4AIAAyAC4AMAAgACgAdABoAGUAIABcACIATABpAGMAZQBuAHMAZQBcACIAKQA7AFwAbgAgACoAIAB5AG8AdQAgAG0AYQB5ACAAbgBvAHQAIAB1AHMAZQAgAHQAaABpAHMAIABmAGkAbABlACAAZQB4AGMAZQBwAHQAIABpAG4AIABjAG8AbQBwAGwAaQBhAG4AYwBlACAAdwBpAHQAaAAgAHQAaABlACAATABpAGMAZQBuAHMAZQAuAFwAbgAgACoAIABZAG8AdQAgAG0AYQB5ACAAbwBiAHQAYQBpAG4AIABhACAAYwBvAHAAeQAgAG8AZgAgAHQAaABlACAATABpAGMAZQBuAHMAZQAgAGEAdABcAG4AIAAqAFwAbgAgACoAIAAgACAAIAAgAGgAdAB0AHAAOgAvAC8AdwB3AHcALgBhAHAAYQBjAGgAZQAuAG8AcgBnAC8AbABpAGMAZQBuAHMAZQBzAC8ATABJAEMARQBOAFMARQAtADIALgAwAFwAbgAgACoAXABuACAAKgAgAFUAbgBsAGUAcwBzACAAcgBlAHEAdQBpAHIAZQBkACAAYgB5ACAAYQBwAHAAbABpAGMAYQBiAGwAZQAgAGwAYQB3ACAAbwByACAAYQBnAHIAZQBlAGQAIAB0AG8AIABpAG4AIAB3AHIAaQB0AGkAbgBnACwAIABzAG8AZgB0AHcAYQByAGUAXABuACAAKgAgAGQAaQBzAHQAcgBpAGIAdQB0AGUAZAAgAHUAbgBkAGUAcgAgAHQAaABlACAATABpAGMAZQBuAHMAZQAgAGkAcwAgAGQAaQBzAHQAcgBpAGIAdQB0AGUAZAAgAG8AbgAgAGEAbgAgAFwAIgBBAFMAIABJAFMAXAAiACAAQgBBAFMASQBTACwAXABuACAAKgAgAFcASQBUAEgATwBVAFQAIABXAEEAUgBSAEEATgBUAEkARQBTACAATwBSACAAQwBPAE4ARABJAFQASQBPAE4AUwAgAE8ARgAgAEEATgBZACAASwBJAE4ARAAsACAAZQBpAHQAaABlAHIAIABlAHgAcAByAGUAcwBzACAAbwByACAAaQBtAHAAbABpAGUAZAAuAFwAbgAgACoAIABTAGUAZQAgAHQAaABlACAATABpAGMAZQBuAHMAZQAgAGYAbwByACAAdABoAGUAIABzAHAAZQBjAGkAZgBpAGMAIABsAGEAbgBnAHUAYQBnAGUAIABnAG8AdgBlAHIAbgBpAG4AZwAgAHAAZQByAG0AaQBzAHMAaQBvAG4AcwAgAGEAbgBkAFwAbgAgACoAIABsAGkAbQBpAHQAYQB0AGkAbwBuAHMAIAB1AG4AZABlAHIAIAB0AGgAZQAgAEwAaQBjAGUAbgBzAGUALgBcAG4AIAAqAFwAbgAgACoALwBcAG4AXABuAFwAbgAvACoAKgBcAG4AIAAqACAATgBvAHQAZQBzAFwAbgAgACoAIABcAG4AIAAqACAARABpAHIAZQBjAHQAIABuAHUAbQBlAHIAaQBjACAAaQBuAHAAdQB0ADoAXABuACAAKgAgAFwAbgAgACoAIABFAHgAYwBlAGwAIABpAG0AbQBlAGQAaQBhAHQAZQBsAHkAIABjAG8AbgB2AGUAcgB0AHMAIABEAGkAcgBlAGMAdAAgAG4AdQBtAGUAcgBpAGMAIABpAG4AcAB1AHQAIAB0AG8AIABmAGwAbwBhAHQAaQBuAGcALQBwAG8AaQBuAHQAIABhAG4AZABcAG4AIAAqACAAbgB1AG0AYgBlAHIAcwAgAGIAZQB5AG8AbgBkACAAMgBeADMAMQAgACgAMgAxADQANwA0ADgAMwA2ADQAOAApACAAbQBhAHkAIABsAG8AcwBlACAAcAByAGUAYwBpAHMAaQBvAG4ALAAgAHMAbwAgAGkAcwAgAG4AbwB0ACAAcwB1AGkAdABhAGIAbABlACAAXABuACAAKgAgAHQAbwAgAG0AYQBuAGEAZwBlACAAMwAyACAAYgBpAHQAIABpAHAAIABhAGQAZAByAGUAcwBzAGUAcwAuAFwAbgAgACoAIABcAG4AIAAqACAAVwBoAGUAbgAgAHkAbwB1ACAAdQBzAGUAIABWAEEATABVAEUAKABcACIANAAyADkANAA5ADYANwAwADQAMABcACIAKQAsACAARQB4AGMAZQBsACAAcABhAHIAcwBlAHMAIAB0AGgAZQAgAHQAZQB4AHQAIAByAGUAcAByAGUAcwBlAG4AdABhAHQAaQBvAG4AIABvAGYAIAB0AGgAZQAgAG4AdQBtAGIAZQByACAAaQBuAHQAbwAgAGEAIABcAG4AIAAqACAAcAByAGUAYwBpAHMAZQAgAG4AdQBtAGUAcgBpAGMAIABmAG8AcgBtAGEAdAAuAFwAbgAgACoAXABuACAAKgAgAD0ANAAyADkANAA5ADYANwAwADQAMAAgACAALQAtAD4AIABJAG4AYwBvAHIAcgBlAGMAdAAgAHYAYQBsAHUAZQAgAGQAdQBlACAAdABvACAAZgBsAG8AYQB0AGkAbgBnAC0AcABvAGkAbgB0ACAAcgBvAHUAbgBkAGkAbgBnAFwAbgAgACoAIAA9AFYAQQBMAFUARQAoAFwAIgA0ADIAOQA0ADkANgA3ADAANAAwAFwAIgApACAAIAAtAC0APgAgAEMAbwByAHIAZQBjAHQAIAB2AGEAbAB1AGUAIABiAGUAYwBhAHUAcwBlACAAaQB0ACcAcwAgAHAAYQByAHMAZQBkACAAZgByAGUAcwBoAFwAbgAgACoAIABcAG4AIAAqACAAVwBlACAAdABoAGUAcgBlAGYAbwByAGUAIAB1AHMAZQAgAFYAQQBMAFUARQAoACkAIABlAHYAZQByAHkAdwBoAGUAcgBlACAAdwBoAGUAbgAgAGUAbgB0AGUAcgBpAG4AZwAgAEkAUAAgAGEAZABkAHIAZQBzAHMAZQBzACAAaQBuACAAZABlAGMAaQBtAGEAbAAgAGYAbwByAG0AIABmAG8AcgAgAHMAcABlAGUAZAAuAFwAbgAgACoAXABuACAAKgBcAG4AIAAqACAAQQByAHIAYQB5ACAAZgB1AG4AYwB0AGkAbwBuAHMAXABuACAAKgAgAFMAbwAgAHQAaABhAHQAIABhAGwAbAAgAGYAdQBuAGMAdABpAG8AbgBzACAAYQByAGUAIABhAHIAcgBhAHkAIABjAG8AbQBwAGEAdABpAGIAbABlACAAdwBlACAAYQB2AG8AaQBkACAAdQBzAGkAbgBnACAAYgB1AGkAbAB0AC0AaQBuACAARQB4AGMAZQBsACAAZgB1AG4AYwB0AGkAbwBuAHMAIAB0AGgAYQB0AFwAbgAgACoAIABhAHIAZQAgAG4AbwB0ACAAYwBvAG0AcABhAHQAaQBiAGwAZQA6ACAAQQBOAEQAKAApACwAIABPAFIAKAApACwAIABUAEUAWABUAFMAUABMAEkAVAAoACkALgBcAG4AIAAqACAAXABuACAAKgAgAEEATgBEACgAKQA6ACAASQBuAHMAdABlAGEAZAAsACAAdwBlACAAdQBzAGUAIAAoACgAdABlAHMAdAAxACkAIAAqACAAKAB0AGUAcwB0ACAAMgApACkAIAA+ACAAMABcAG4AIAAqACAATwBSACgAKQA6ACAAIABJAG4AcwB0AGUAYQBkACwAIAB3AGUAIAB1AHMAZQAgACgAKAB0AGUAcwB0ADEAKQAgACsAIAAoAHQAZQBzAHQAIAAyACkAKQAgAD4AIAAwAFwAbgAgACoAXABuACAAKgAgAFQARQBYAFQAUwBQAEwASQBUACgAKQA6ACAASQBuAHMAdABlAGEAZAAsACAAdwBlACAAdQBzAGUAIAB0AGgAZQAgAGMAbABhAHMAcwBpAGMAcwAgAEYASQBOAEQAKAApACwAUwBFAEEAUgBDAEgAKAApACwATABFAEYAVAAoACkALABNAEkARAAoACkALAAgAFIASQBHAEgAVAAoACkAXABuACAAKgBcAG4AIAAqAC8AXABuAFwAbgBcAG4AXABuAC8ALwAvAC8ALwAvAC8ALwAvAC8ALwAvAC8ALwAvAC8ALwAvAC8ALwAvAC8ALwAvAC8ALwAvAC8ALwAvAC8ALwAvAC8ALwAvAC8ALwAvAC8ALwAvAC8ALwAvAC8ALwAvAC8ALwBcAG4ALwAvACAAIAAgACAAIABGAE8AUgBNAEEAVABJAE4ARwAgAEYAVQBOAEMAVABJAE8ATgBTAFwAbgAvAC8ALwAvAC8ALwAvAC8ALwAvAC8ALwAvAC8ALwAvAC8ALwAvAC8ALwAvAC8ALwAvAC8ALwAvAC8ALwAvAC8ALwAvAC8ALwAvAC8ALwAvAC8ALwAvAC8ALwAvAC8ALwAvAC8AXABuAFwAbgAvACoAKgBcAG4AIAAqACAATQBvAHMAdAAgAGYAdQBuAGMAdABpAG8AbgBzACAAIABpAG4AcAB1AHQAIABtAHUAcwB0ACAAYgBlACAAaQBuACAAdABoAGUAIABcACIAaQBwAC8AcAByAGUAZgBpAHgAXAAiACAAZgBvAHIAbQBhAHQALgBcAG4AIAAqACAASQBmACAAeQBvAHUAcgAgAGQAYQB0AGEAIABmAG8AcgBtAGEAdAAgAGkAcwAgAGQAaQBmAGYAZQByAGUAbgB0ACwAIAB1AHMAZQAgAHQAaABlAHMAZQAgAGYAdQBuAGMAdABpAG8AbgBzACAAdABvAFwAbgAgACoAIABjAG8AbgB2AGUAcgB0AC4AXABuACAAKgBcAG4AIAAqACAAaQBwAF8AaQBuAHQAZQByAGYAYQBjAGUAcwA6ACAAYQAgAEMAZQBsAGwALAAgAFMAdAByAGkAbgBnACwAIABSAGEAbgBnAGUAIABvAHIAIABBAHIAcgBhAHkAIABjAG8AbgB0AGEAaQBuAGkAbgBnACAAaQBwACAAaQBuAHQAZQByAGYAYQBjAGUAcwBcAG4AIAAqACAAaQBuACAAXAAiAGkAcAAvAHAAcgBlAGYAaQB4AFwAIgAsACAAXAAiAGkAcAAvAG4AZQB0AG0AYQBzAGsAXAAiACAAbwByACAAXAAiAGkAcAAvAGgAbwBzAHQAbQBhAHMAawBcACIAIABmAG8AcgBtAGEAdAAuAFwAbgAgACoAIABbAHMAZQBwAF0AOgAgAE8AcAB0AGkAbwBuAGEAbAAsACAAdABoAGUAIABzAGUAcABhAHIAYQB0AG8AcgAgAHUAcwBlAGQAIAB0AG8AIABzAGUAcABhAHIAYQB0AGUAIAB0AGgAZQAgAEkAUAAgAGYAcgBvAG0AIAB0AGgAZQAgAHAAcgBlAGYAaQB4AC8AbgBlAHQAbQBhAHMAawAvAGgAbwBzAHQAbQBhAHMAawAuAFwAbgAgACoAIABEAGUAZgBhAHUAbAB0ACAAdABvACAAXAAiAC8AXAAiAC4AXABuACAAKgAgAGAAYABgAFwAbgAgACoAIABmAHIAbwBtAF8AcAByAGUAZgBpAHgAbABlAG4AKABcACIAMQA5ADIALgAxADYAOAAuADAALgAxACAAbQBhAHMAawAgADIANABcACIALAAgAFwAIgAgAG0AYQBzAGsAIABcACIAKQAgAD0APQA+ACAAXAAiADEAOQAyAC4AMQA2ADgALgAwAC4AMQAvADIANABcACIAXABuACAAKgAgAGYAcgBvAG0AXwBuAGUAdABtAGEAcwBrACgAXAAiADEAOQAyAC4AMQA2ADgALgAwAC4AMQAvADIANQA1AC4AMgA1ADUALgAyADUANQAuADAAXAAiACkAIAA9AD0APgAgAFwAIgAxADkAMgAuADEANgA4AC4AMAAuADEALwAyADQAXAAiAFwAbgAgACoAIABhAGQAZAByAGUAcwBzACgAXAAiADEAOQAyAC4AMQA2ADgALgAwAC4AMQAgADAALgAwAC4AMAAuADIANQA1AFwAIgApACAAPQA9AD4AIABcACIAMQA5ADIALgAxADYAOAAuADAALgAxAC8AMgA0AFwAIgBcAG4AIAAqACAAYABgAGAAXABuACAAKgBcAG4AIAAqAC8AXABuAGYAcgBvAG0AXwBwAHIAZQBmAGkAeABsAGUAbgAgAD0AIABMAEEATQBCAEQAQQAoAGMAZQBsAGwAcwAsAFsAcwBlAHAAXQAsAFwAbgAgACAAIAAgAEwARQBUACgAXABuACAAIAAgACAAIAAgACAAIABzAGUAcAAsAGkAZgAoAEkAUwBPAE0ASQBUAFQARQBEACgAcwBlAHAAKQAsACAAXAAiAC8AXAAiACwAIABzAGUAcAApACwAXABuACAAIAAgACAAIAAgACAAIABpAHAAXwBzAHQAcgBpAG4AZwAsACAAVABFAFgAVABCAEUARgBPAFIARQAoAGMAZQBsAGwAcwAsACAAcwBlAHAAKQAsAFwAbgAgACAAIAAgACAAIAAgACAAcAByAGUAZgBpAHgAbABlAG4ALAAgAFQARQBYAFQAQQBGAFQARQBSACgAYwBlAGwAbABzACwAIABzAGUAcAApACwAXABuAFwAbgAgACAAIAAgACAAIAAgACAAaQBwAF8AcwB0AHIAaQBuAGcAIAAmACAAXAAiAC8AXAAiACAAJgAgAHAAcgBlAGYAaQB4AGwAZQBuAFwAbgAgACAAIAAgACkAXABuACkAOwBcAG4AXABuAGYAcgBvAG0AXwBuAGUAdABtAGEAcwBrACAAPQAgAEwAQQBNAEIARABBACgAYwBlAGwAbABzACwAWwBzAGUAcABdACwAXABuACAAIAAgACAATABFAFQAKABcAG4AIAAgACAAIAAgACAAIAAgAHMAZQBwACwAaQBmACgASQBTAE8ATQBJAFQAVABFAEQAKABzAGUAcAApACwAIABcACIALwBcACIALAAgAHMAZQBwACkALABcAG4AIAAgACAAIAAgACAAIAAgAGkAcABfAHMAdAByAGkAbgBnACwAIABUAEUAWABUAEIARQBGAE8AUgBFACgAYwBlAGwAbABzACwAIABzAGUAcAApACwAXABuACAAIAAgACAAIAAgACAAIABuAGUAdABtAGEAcwBrACwAIABUAEUAWABUAEEARgBUAEUAUgAoAGMAZQBsAGwAcwAsACAAcwBlAHAAKQAsAFwAbgBcAG4AIAAgACAAIAAgACAAIAAgAGkAcABfAHMAdAByAGkAbgBnACAAJgAgAFwAIgAvAFwAIgAgACYAIABfAGQAbwB0ADIAcABmAHgAKABuAGUAdABtAGEAcwBrACkAXABuACAAIAAgACAAKQBcAG4AKQA7AFwAbgBcAG4AZgByAG8AbQBfAGgAbwBzAHQAbQBhAHMAawAgAD0AIABMAEEATQBCAEQAQQAoAGMAZQBsAGwAcwAsAFsAcwBlAHAAXQAsAFwAbgAgACAAIAAgAEwARQBUACgAXABuACAAIAAgACAAIAAgACAAIABzAGUAcAAsAGkAZgAoAEkAUwBPAE0ASQBUAFQARQBEACgAcwBlAHAAKQAsACAAXAAiAC8AXAAiACwAIABzAGUAcAApACwAXABuACAAIAAgACAAIAAgACAAIABpAHAAXwBzAHQAcgBpAG4AZwAsACAAVABFAFgAVABCAEUARgBPAFIARQAoAGMAZQBsAGwAcwAsACAAcwBlAHAAKQAsAFwAbgAgACAAIAAgACAAIAAgACAAaABvAHMAdABtAGEAcwBrACwAIABUAEUAWABUAEEARgBUAEUAUgAoAGMAZQBsAGwAcwAsACAAcwBlAHAAKQAsAFwAbgAgACAAIAAgACAAIAAgACAAXABuACAAIAAgACAAIAAgACAAIABpAHAAXwBzAHQAcgBpAG4AZwAgACYAIABcACIALwBcACIAIAAmACAAXwBiAGkAbgAyAHAAZgB4ACgAXwBkAGUAYwAyAGIAaQBuACgAQgBJAFQATgBPAFQAKABfAGQAbwB0ADIAZABlAGMAKABoAG8AcwB0AG0AYQBzAGsAKQAsADMAMgApACkAKQBcAG4AIAAgACAAIAApAFwAbgApADsAXABuAFwAbgAvACoAKgBcAG4AIAAqACAAUgBlAHQAdQByAG4AcwAgAGkAcAAgAGEAZABkAHIAZQBzAHMAZQBzACAAdwBpAHQAaAAgAG4AbwAgAHAAcgBlAGYAaQB4ACAAbABlAG4AZwB0AGgAIAB3AGkAdABoACAAdABoAGUAIABjAG8AcgByAGUAYwB0ACAAYwBsAGEAcwBzAGYAdQBsACAAcAByAGUAZgBpAHgAIABsAGUAbgBnAHQAaAAuAFwAbgAgACoAIABJAGYAIAB0AGgAZQAgAGEAZABkAHIAZQBzAHMAIABpAHMAIABmAG8AbABsAG8AdwBlAGQAIABiAHkAIABhACAAcAByAGUAZgBpAHgAIABsAGUAbgBnAHQAaAAsACAAdABoAGEAdAAgAGkAbgB0AGUAcgBmAGEAYwBlACAAaQBzACAAcgBlAHQAdQByAG4AZQBkACAAYwBoAGUAYwBrAGUAZAAgAGIAdQB0AFwAbgAgACoAIAB1AG4AYwBoAGEAbgBnAGUAZAAuAFwAbgAgACoAIABJAGYAIABuAG8AIABwAHIAZQBmAGkAeAAgAGwAZQBuAGcAdABoACAAaQBzACAAcAByAG8AdgBpAGQAZQBkACwAIAB0AGgAZQAgAGQAZQBmAGEAdQBsAHQAIABzAHUAYgBuAGUAdAAgAG0AYQBzAGsAIABmAG8AcgAgAHQAaABlACAAYQBkAGQAcgBlAHMAcwAgAGMAbABhAHMAcwAgAGkAcwAgAGEAZABkAGUAZAAuAFwAbgAgACoAIABcAG4AIAAqACAAaQBwAF8AaQBuAHQAZQByAGYAYQBjAGUAcwA6ACAAYQAgAEMAZQBsAGwALAAgAFMAdAByAGkAbgBnACwAIABSAGEAbgBnAGUAIABvAHIAIABBAHIAcgBhAHkAIABjAG8AbgB0AGEAaQBuAGkAbgBnACAAaQBwACAAaQBuAHQAZQByAGYAYQBjAGUAcwBcAG4AIAAqACAAaQBuACAAXAAiAGkAcABcACIAIABvAHIAIABcACIAaQBwAC8AcAByAGUAZgBpAHgAXAAiACAAZgBvAHIAbQBhAHQALgBcAG4AIAAqACAAYABgAGAAXABuACAAKgAgAGYAcgBvAG0AXwBjAGwAYQBzAHMAZgB1AGwAKABcACIAMQA5ADIALgAxADYAOAAuADAALgAwAFwAIgApACAAPQA9AD4AIABcACIAMQA5ADIALgAxADYAOAAuADAALgAwAC8AMgA0AFwAIgBcAG4AIAAqACAAYABgAGAAXABuACAAKgAvAFwAbgBmAHIAbwBtAF8AYwBsAGEAcwBzAGYAdQBs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FwAbgAgACAAIAAgACAAIAAgACAAIAAgACAAIABJAEYAKABcAG4AIAAgACAAIAAgACAAIAAgACAAIAAgACAAIAAgACAAIABpAHMAXwBuAGUAdAAsAFwAbgAgACAAIAAgACAAIAAgACAAIAAgACAAIAAgACAAIAAgAF8AZABvAHQAMgBkAGUAYwAoAFQARQBYAFQAQgBFAEYATwBSAEUAKABpAHAAXwBpAG4AdABlAHIAZgBhAGMAZQBzACwAIABcACIALwBcACIAKQApACwAXABuACAAIAAgACAAIAAgACAAIAAgACAAIAAgACAAIAAgACAAXwBkAG8AdAAyAGQAZQBjACgAaQBwAF8AaQBuAHQAZQByAGYAYQBjAGUAcwApAFwAbgAgACAAIAAgACAAIAAgACAAIAAgACAAIAApACwAXABuACAAIAAgACAAIAAgACAAIABwAGYAeABkAGUAYwAsAFwAbgAgACAAIAAgACAAIAAgACAAIAAgACAAIABfAHAAZgB4ADIAZABlAGMAKABWAEEATABVAEUAKABUAEUAWABUAEEARgBUAEUAUgAoAGkAcABfAGkAbgB0AGUAcgBmAGEAYwBlAHMALAAgAFwAIgAvAFwAIgApACkAKQAsAFwAbgAgACAAIAAgACAAIAAgACAAXABuACAAIAAgACAAIAAgACAAIABpAGYAKABcAG4AIAAgACAAIAAgACAAIAAgACAAIAAgACAAaQBzAF8AbgBlAHQALABcAG4AIAAgACAAIAAgACAAIAAgACAAIAAgACAAXwBkAGUAYwAyAGQAbwB0ACgAaQBwAGQAZQBjACkAIAAmACAAXAAiAC8AXAAiACAAJgAgAF8AZABlAGMAMgBwAGYAeAAoAHAAZgB4AGQAZQBjACkALABcAG4AIAAgACAAIAAgACAAIAAgACAAIAAgACAAaQBmAHMAKABcAG4AIAAgACAAIAAgACAAIAAgACAAIAAgACAAIAAgACAAIABpAHAAZABlAGMAIAA8ACAAVgBBAEwAVQBFACgAXAAiADIAMQA0ADcANAA4ADMANgA0ADgAXAAiACkALAAgACAALwAvACAAbwBjAHQAZQB0ACAAMQAgAGIAZQB0AHcAZQBlAG4AIAAwACAAYQBuAGQAIAAxADIANwBcAG4AIAAgACAAIAAgACAAIAAgACAAIAAgACAAIAAgACAAIAAgACAAIAAgAC8ALwAgAGkAcABkAGUAYwAsAFwAbgAgACAAIAAgACAAIAAgACAAIAAgACAAIAAgACAAIAAgACAAIAAgACAAXwBkAGUAYwAyAGQAbwB0ACgAaQBwAGQAZQBjACkAIAAmACAAXAAiAC8AOABcACIALABcAG4AIAAgACAAIAAgACAAIAAgACAAIAAgACAAIAAgACAAIABpAHAAZABlAGMAIAA8ACAAVgBBAEwAVQBFACgAXAAiADMAMgAyADEAMgAyADUANAA3ADIAXAAiACkALAAgACAALwAvACAAbwBjAHQAZQB0ACAAMQAgAGIAZQB0AHcAZQBlAG4AIAAxADIAOAAgAGEAbgBkACAAMQA5ADEAXABuACAAIAAgACAAIAAgACAAIAAgACAAIAAgACAAIAAgACAAIAAgACAAIAAvAC8AIABpAHAAZABlAGMALABcAG4AIAAgACAAIAAgACAAIAAgACAAIAAgACAAIAAgACAAIAAgACAAIAAgAF8AZABlAGMAMgBkAG8AdAAoAGkAcABkAGUAYwApACAAJgAgAFwAIgAvADEANgBcACIALABcAG4AIAAgACAAIAAgACAAIAAgACAAIAAgACAAIAAgACAAIABpAHAAZABlAGMAIAA8ACAAVgBBAEwAVQBFACgAXAAiADMANwA1ADgAMAA5ADYAMwA4ADQAXAAiACkALAAgACAALwAvACAAbwBjAHQAZQB0ACAAMQAgAGIAZQB0AHcAZQBlAG4AIAAxADkAMgAgAGEAbgBkACAAMgAyADMAXABuACAAIAAgACAAIAAgACAAIAAgACAAIAAgACAAIAAgACAAIAAgACAAIAAvAC8AIABpAHAAZABlAGMALABcAG4AIAAgACAAIAAgACAAIAAgACAAIAAgACAAIAAgACAAIAAgACAAIAAgAF8AZABlAGMAMgBkAG8AdAAoAGkAcABkAGUAYwApACAAJgAgAFwAIgAvADIANABcACIALABcAG4AIAAgACAAIAAgACAAIAAgACAAIAAgACAAIAAgACAAIABpAHAAZABlAGMAIAA+AD0AIABWAEEATABVAEUAKABcACIAMwA3ADUAOAAwADkANgAzADgANABcACIAKQAsAFwAbgAgACAAIAAgACAAIAAgACAAIAAgACAAIAAgACAAIAAgACAAIAAgACAALwAvACAAaQBwAGQAZQBjAFwAbgAgACAAIAAgACAAIAAgACAAIAAgACAAIAAgACAAIAAgACAAIAAgACAATgBBACgAKQBcAG4AIAAgACAAIAAgACAAIAAgACAAIAAgACAAKQBcAG4AIAAgACAAIAAgACAAIAAgACkAXABuACAAIAAgACAAKQBcAG4AKQA7AFwAbgBcAG4ALwAqACoAXABuACAAKgAgAEYAbwByAG0AYQB0AHQAaQBuAGcAIABGAHUAbgBjAHQAaQBvAG4AcwAuACAATQBvAHMAdAAgAGYAdQBuAGMAdABpAG8AbgBzACAAcgBlAHQAdQByAG4AcwAgAGkAcAAgAGkAbgBmAG8AcgBtAGEAdABpAG8AbgAgAGkAbgAgAFwAbgAgACoAIABcACIAaQBwAC8AcAByAGUAZgBpAHgAbABlAG4AXAAiACAAZgBvAHIAbQBhAHQALgAgAEkAZgAgAHkAbwB1ACAAZABlAHMAaQByAGUAIABhAG4AbwB0AGgAZQByACAAbwB1AHQAcAB1AHQALAAgAHUAcwBlACAAdABoAGUAcwBlAFwAbgAgACoAIABmAHUAbgBzAHQAaQBvAG4AIAB0AG8AIABmAG8AcgBtAGEAdA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HcAaQB0AGgAXwBuAGUAdABtAGEAcwBrACgAXAAiADEAOQAyAC4AMQA2ADgALgAwAC4AMQAvADIANABcACIAKQAgAD0APQA+ACAAXAAiADIANQA1AC4AMgA1ADUALgAyADUANQAuADAAXAAiAFwAbgAgACoAIAB3AGkAdABoAF8AaABvAHMAdABtAGEAcwBrACgAXAAiADEAOQAyAC4AMQA2ADgALgAwAC4AMQAvADIANABcACIAKQAgAD0APQA+ACAAXAAiADAALgAwAC4AMAAuADIANQA1AFwAIgBcAG4AIAAqACAAYABgAGAAXABuACAAKgAvAFwAbgBcAG4AdwBpAHQAaABfAG4AZQB0AG0AYQBzAGsAIAA9ACAATABBAE0AQgBEAEEAKABpAHAAXwBpAG4AdABlAHIAZgBhAGMAZQBzACwAWwBzAGUAcABdACwAXABuACAAIAAgACAAaQBwACgAaQBwAF8AaQBuAHQAZQByAGYAYQBjAGUAcwApACAAJgAgAGkAZgAoAEkAUwBPAE0ASQBUAFQARQBEACgAcwBlAHAAKQAsACAAXAAiAC8AXAAiACwAIABzAGUAcAApACAAJgAgAG4AZQB0AG0AYQBzAGsAKABpAHAAXwBpAG4AdABlAHIAZgBhAGMAZQBzACkAXABuACkAOwBcAG4AXABuAHcAaQB0AGgAXwBoAG8AcwB0AG0AYQBzAGsAIAA9ACAATABBAE0AQgBEAEEAKABpAHAAXwBpAG4AdABlAHIAZgBhAGMAZQBzACwAWwBzAGUAcABdACwAXABuACAAIAAgACAAaQBwACgAaQBwAF8AaQBuAHQAZQByAGYAYQBjAGUAcwApACAAJgAgAGkAZgAoAEkAUwBPAE0ASQBUAFQARQBEACgAcwBlAHAAKQAsACAAXAAiAC8AXAAiACwAIABzAGUAcAApACAAJgAgAGgAbwBzAHQAbQBhAHMAawAoAGkAcABfAGkAbgB0AGUAcgBmAGEAYwBlAHMAKQBcAG4AKQA7AFwAbgBcAG4ALwAqACoAXABuACAAKgAgAFIAZQB0AHUAcgBuAHMAIAB0AGgAZQAgAGkAcAAgAGkAbgB0AGUAcgBmAGEAYwBlAHMAIABwAGEAZABkAGUAZAAgAHcAaQB0AGgAIAAwAHMAIABzAG8AIAB0AGgAYQB0ACAAdABoAGUAeQAgAGMAYQBuACAAYgBlACAAZQBhAHMAaQBsAHkAIABzAG8AcgB0AGUAZ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FsAbwBtAGkAdABfAHAAcgBlAGYAaQB4AGwAZQBuAF0AOgAgAE8AcAB0AGkAbwBuAGEAbAAsACAAZABvACAAbgBvAHQAIABpAG4AYwBsAHUAZABlACAAdABoAGUAIABwAHIAZQBmAGkAeAAgAGwAZQBuAGcAdABoAFwAbgAgACoAIABpAG4AIAB0AGgAZQAgAHIAZQBzAHAAbwBuAHMAZQAgAGkAZgAgAHQAaABlACAAaQBuAHAAdQB0ACAAaQBzACAAYQAgAG4AZQB0AHcAbwByAGsAXABuACAAKgAgAGAAYABgAFwAbgAgACoAIABwAGEAZABkAGUAZAAoAFwAIgAxADkAMgAuADEANgA4AC4AMAAuADEALwA4AFwAIgApACAAPQA9AD4AIABcACIAMQA5ADIALgAxADYAOAAuADAAMAAwAC4AMAAwADEALwAwADgAXAAiAFwAbgAgACoAIABgAGAAYABcAG4AIAAqAC8AXABuACAAcABhAGQAZABlAGQAIAA9ACAATABBAE0AQgBEAEEAKABpAHAAXwBpAG4AdABlAHIAZgBhAGMAZQBzACwAWwBvAG0AaQB0AF8AcAByAGUAZgBpAHgAXwBsAGUAbgBnAHQAaABdACwAXABuACAAIAAgACAATABFAFQAKABcAG4AIAAgACAAIAAgACAAIAAgAGkAcwBfAG4AZQB0ACwAXABuACAAIAAgACAAIAAgACAAIAAgACAAIAAgAEkAUwBOAFUATQBCAEUAUgAoAFMARQBBAFIAQwBIACgAXAAiAC8AXAAiACwAaQBwAF8AaQBuAHQAZQByAGYAYQBjAGUAcwApACkALABcAG4AIAAgACAAIAAgACAAIAAgAGkAcABkAGUAYwAsAFwAbgAgACAAIAAgACAAIAAgACAAIAAgACAAIABJAEYAKABcAG4AIAAgACAAIAAgACAAIAAgACAAIAAgACAAIAAgACAAIABpAHMAXwBuAGUAdAAsAFwAbgAgACAAIAAgACAAIAAgACAAIAAgACAAIAAgACAAIAAgAF8AZABvAHQAMgBkAGUAYwAoAFQARQBYAFQAQgBFAEYATwBSAEUAKABpAHAAXwBpAG4AdABlAHIAZgBhAGMAZQBzACwAIABcACIALwBcACIAKQApACwAXABuACAAIAAgACAAIAAgACAAIAAgACAAIAAgACAAIAAgACAAXwBkAG8AdAAyAGQAZQBjACgAaQBwAF8AaQBuAHQAZQByAGYAYQBjAGUAcwApAFwAbgAgACAAIAAgACAAIAAgACAAIAAgACAAIAApACwAXABuACAAIAAgACAAIAAgACAAIABwAGYAeABkAGUAYwAsAFwAbgAgACAAIAAgACAAIAAgACAAIAAgACAAIABfAHAAZgB4ADIAZABlAGMAKABWAEEATABVAEUAKABUAEUAWABUAEEARgBUAEUAUgAoAGkAcABfAGkAbgB0AGUAcgBmAGEAYwBlAHMALAAgAFwAIgAvAFwAIgApACkAKQAsAFwAbgAgACAAIAAgACAAIAAgACAAXABuACAAIAAgACAAIAAgACAAIABpAHAAXwBjAGgAZQBjAGsAZQBkACwAXwBkAGUAYwAyAGQAbwB0ACgAaQBwAGQAZQBjACkALABcAG4AIAAgACAAIAAgACAAIAAgAFwAbgAgACAAIAAgACAAIAAgACAAbwBjAHQAZQB0ADEALAAgAFYAQQBMAFUARQAoAFQARQBYAFQAQgBFAEYATwBSAEUAKABpAHAAXwBjAGgAZQBjAGsAZQBkACwAIABcACIALgBcACIAKQApACwAXABuACAAIAAgACAAIAAgACAAIABvAGMAdABlAHQAMgAsACAAVgBBAEwAVQBFACgAVABFAFgAVABBAEYAVABFAFIAKABUAEUAWABUAEIARQBGAE8AUgBFACgAaQBwAF8AYwBoAGUAYwBrAGUAZAAsACAAXAAiAC4AXAAiACwAIAAyACkALAAgAFwAIgAuAFwAIgApACkALABcAG4AIAAgACAAIAAgACAAIAAgAG8AYwB0AGUAdAAzACwAIABWAEEATABVAEUAKABUAEUAWABUAEEARgBUAEUAUgAoAFQARQBYAFQAQgBFAEYATwBSAEUAKABpAHAAXwBjAGgAZQBjAGsAZQBkACwAIABcACIALgBcACIALAAgADMAKQAsACAAXAAiAC4AXAAiACwAIAAyACkAKQAsAFwAbgAgACAAIAAgACAAIAAgACAAbwBjAHQAZQB0ADQALAAgAFYAQQBMAFUARQAoAFQARQBYAFQAQQBGAFQARQBSACgAaQBwAF8AYwBoAGUAYwBrAGUAZAAsACAAXAAiAC4AXAAiACwAIAAzACkAKQAsAFwAbgAgACAAIAAgACAAIAAgACAAXABuACAAIAAgACAAIAAgACAAIABUAEUAWABUACgAbwBjAHQAZQB0ADEALAAgAFwAIgAwADAAMABcACIAKQAgACYAIABcACIALgBcACIAIAAmAFwAbgAgACAAIAAgACAAIAAgACAAVABFAFgAVAAoAG8AYwB0AGUAdAAyACwAIABcACIAMAAwADAAXAAiACkAIAAmACAAXAAiAC4AXAAiACAAJgAgAFwAbgAgACAAIAAgACAAIAAgACAAVABFAFgAVAAoAG8AYwB0AGUAdAAzACwAIABcACIAMAAwADAAXAAiACkAIAAmACAAXAAiAC4AXAAiACAAJgBcAG4AIAAgACAAIAAgACAAIAAgAFQARQBYAFQAKABvAGMAdABlAHQANAAsACAAXAAiADAAMAAwAFwAIgApACAAJgAgAEkARgAoAE4ATwBUACgAbwBtAGkAdABfAHAAcgBlAGYAaQB4AF8AbABlAG4AZwB0AGgAKQAgACoAIABpAHMAXwBuAGUAdAAsACAAXAAiAC8AXAAiACAAJgAgAFQARQBYAFQAKABfAGQAZQBjADIAcABmAHgAKABwAGYAeABkAGUAYwApACwAXAAiADAAMABcACIAKQAsACAAXAAiAFwAIgApAFwAbgAgACAAIAAgACkAXABuACkAOwBcAG4AXABuAFwAbgAvACoAKgBcAG4AIAAqACAAUgBlAHQAdQByAG4AcwAgAHQAaABlACAAbwBjAHQAZQB0AHMAIABjAG8AcgByAGUAcwBwAG8AbgBkAGkAbgBnACAAdABvACAAdABoAGUAIABoAG8AcwB0ACAAcABhAHIAdAAgAG8AZgAgAHQAaABlACAAYQBkAGQAcgBlAHMAcwAuAFwAbgAgACoAIABGAG8AcgAgAHAAcgBlAGYAaQB4ACAAbABlAG4AZwB0AGgAIABoAGkAZwBoAGUAcgAgAHQAaABhAG4AIAAyADQALAAgAHIAZQB0AHUAcgBuAHMAIAB0AGgAZQAgAGwAYQBzAHQAIABvAGMAdABlAHQALgBcAG4AIAAqACAARgBvAHIAIABwAHIAZQBmAGkAeAAgAGwAZQBuAGcAdABoACAAYgBlAHQAdwBlAGUAbgAgADEANgAgAGEAbgBkACAAMgAzACwAIAByAGUAdAB1AHIAbgBzACAAdABoAGUAIABsAGEAcwB0ACAAdAB3AG8AIABvAGMAdABlAHQAcwAuAFwAbgAgACoAIABGAG8AcgAgAHAAcgBlAGYAaQB4ACAAbABlAG4AZwB0AGgAIABiAGUAdAB3AGUAZQBuACAAOAAgAGEAbgBkACAAMQA1ACwAIAByAGUAdAB1AHIAbgBzACAAdABoAGUAIABsAGEAcwB0ACAAdABoAHIAZQBlACAAbwBjAHQAZQB0AHMALgBcAG4AIAAqACAARgBvAHIAIABwAHIAZQBmAGkAeAAgAGwAZQBuAGcAdABoACAAYgBlAHQAdwBlAGUAbgAgADAAIABhAG4AZAAgADcALAAgAHIAZQB0AHUAcgBuAHMAIAB0AGgAZQAgAGYAdQBsAGwAIABJAFAAIABhAGQAZAByAGUAcwBz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gAbwBzAHQAXwBvAGMAdABlAHQAcwAoAFwAIgAxADkAMgAuADEANgA4AC4AMAAuADEALwAyADQAXAAiACkAIAA9AD0APgAgAFwAIgAuADEAXAAiAFwAbgAgACoAIABgAGAAYABcAG4AIAAqAC8AXABuAGgAbwBzAHQAXwBvAGMAdABlAHQAcwAgAD0AIABMAEEATQBCAEQAQQAoAGkAcABfAGkAbgB0AGUAcgBmAGEAYwBlAHMALABcAG4AIAAgACAAIABMAEUAVAAoAFwAbgAgACAAIAAgACAAIAAgACAAaQBwAF8AYQBkAGQAcgBlAHMAcwAsACAAVABFAFgAVABCAEUARgBPAFIARQAoAGkAcABfAGkAbgB0AGUAcgBmAGEAYwBlAHMALAAgAFwAIgAvAFwAIgApACwAXABuACAAIAAgACAAIAAgACAAIABwAGYAeAAsACAAVgBBAEwAVQBFACgAVABFAFgAVABBAEYAVABFAFIAKABpAHAAXwBpAG4AdABlAHIAZgBhAGMAZQBzACwAXAAiAC8AXAAiACkAKQAsAFwAbgAgACAAIAAgACAAIAAgACAAXABuACAAIAAgACAAIAAgACAAIABvAGMAdABlAHQAMQAsACAAVgBBAEwAVQBFACgAVABFAFgAVABCAEUARgBPAFIARQAoAGkAcABfAGEAZABkAHIAZQBzAHMALAAgAFwAIgAuAFwAIgApACkALABcAG4AIAAgACAAIAAgACAAIAAgAG8AYwB0AGUAdAAyACwAIABWAEEATABVAEUAKABUAEUAWABUAEEARgBUAEUAUgAoAFQARQBYAFQAQgBFAEYATwBSAEUAKABpAHAAXwBhAGQAZAByAGUAcwBzACwAIABcACIALgBcACIALAAgADIAKQAsACAAXAAiAC4AXAAiACkAKQAsAFwAbgAgACAAIAAgACAAIAAgACAAbwBjAHQAZQB0ADMALAAgAFYAQQBMAFUARQAoAFQARQBYAFQAQQBGAFQARQBSACgAVABFAFgAVABCAEUARgBPAFIARQAoAGkAcABfAGEAZABkAHIAZQBzAHMALAAgAFwAIgAuAFwAIgAsACAAMwApACwAIABcACIALgBcACIALAAgADIAKQApACwAXABuACAAIAAgACAAIAAgACAAIABvAGMAdABlAHQANAAsACAAVgBBAEwAVQBFACgAVABFAFgAVABBAEYAVABFAFIAKABpAHAAXwBhAGQAZAByAGUAcwBzACwAIABcACIALgBcACIALAAgADMAKQApACwAXABuAFwAbgAgACAAIAAgACAAIAAgACAAbwB1AHQAbwBmAGIAbwB1AG4AZAAsACAAKABvAGMAdABlAHQAMQAgADwAIAAwACkAIAArACAAKABvAGMAdABlAHQAMQAgAD4AIAAyADUANQApACAAKwAgACgAbwBjAHQAZQB0ADIAIAA8ACAAMAApACAAKwAgACgAbwBjAHQAZQB0ADIAIAA+ACAAMgA1ADUAKQAgACsAIAAoAG8AYwB0AGUAdAAzACAAPAAgADAAKQAgACsAIAAoAG8AYwB0AGUAdAAzACAAPgAgADIANQA1ACkAIAArAFwAbgAgACAAIAAgACAAIAAgACAAIAAgACAAIAAoAG8AYwB0AGUAdAA0ACAAPAAgADAAKQAgACsAIAAoAG8AYwB0AGUAdAA0ACAAPgAgADIANQA1ACkAIAArACAAKABwAGYAeAAgADwAIAAwACkAIAArACAAKABwAGYAeAAgAD4AMwAyACkALABcAG4AIAAgACAAIAAgACAAIAAgAFwAbgAgACAAIAAgACAAIAAgACAASQBGACgAXABuACAAIAAgACAAIAAgACAAIAAgACAAIAAgAG8AdQB0AG8AZgBiAG8AdQBuAGQALABcAG4AIAAgACAAIAAgACAAIAAgACAAIAAgACAATgBBACgAKQAsAFwAbgAgACAAIAAgACAAIAAgACAAIAAgACAAIABJAEYAUwAoAFwAbgAgACAAIAAgACAAIAAgACAAIAAgACAAIAAgACAAIAAgAHAAZgB4ACAAPgA9ACAAMgA0ACwAIABcACIALgBcACIAIAAmACAAbwBjAHQAZQB0ADQALABcAG4AIAAgACAAIAAgACAAIAAgACAAIAAgACAAIAAgACAAIABwAGYAeAAgAD4APQAgADEANgAsACAAXAAiAC4AXAAiACAAJgAgAG8AYwB0AGUAdAAzACAAJgAgAFwAIgAuAFwAIgAgACYAIABvAGMAdABlAHQANAAsAFwAbgAgACAAIAAgACAAIAAgACAAIAAgACAAIAAgACAAIAAgAHAAZgB4ACAAPgA9ACAAOAAsACAAXAAiAC4AXAAiACAAJgAgAG8AYwB0AGUAdAAyACAAJgAgAFwAIgAuAFwAIgAgACYAIABvAGMAdABlAHQAMwAgACYAIABcACIALgBcACIAIAAmACAAbwBjAHQAZQB0ADQALABcAG4AIAAgACAAIAAgACAAIAAgACAAIAAgACAAIAAgACAAIABwAGYAeAAgAD4APQAgADAALAAgAG8AYwB0AGUAdAAxACAAJgAgAFwAIgAuAFwAIgAgACYAIABvAGMAdABlAHQAMgAgACYAIABcACIALgBcACIAIAAmACAAbwBjAHQAZQB0ADMAIAAmACAAXAAiAC4AXAAiACAAJgAgAG8AYwB0AGUAdAA0AFwAbgAgACAAIAAgACAAIAAgACAAIAAgACAAIAApAFwAbgAgACAAIAAgACAAIAAgACAAKQBcAG4AIAAgACAAIAApAFwAbgApADsAXABuAFwAbgBcAG4ALwAqACoAXABuACAAKgAgAFIAZQB0AHUAcgBuAHMAIAB0AGgAZQAgAGkAcAAgAGEAZABkAHIAZQBzAHMAIABpAG4AIABiAGkAbgBhAHIAeQ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AAXwBpAG4AXwBiAGkAbgBhAHIAeQAoAFwAIgAxADkAMgAuADEANgA4AC4AMAAuADEAXAAiACkAIAA9AD0APgAgAFwAIgAwAGIAMQAxADAAMAAwADAAMAAwADEAMAAxADAAMQAwADAAMAAwADAAMAAwADAAMAAwADAAMAAwADAAMAAwADAAMAAxAFwAIgBcAG4AIAAqACAAYABgAGAAXABuACAAKgAvAFwAbgBpAHAAXwBpAG4AXwBiAGkAbgBhAHIAeQAgAD0AIABMAEEATQBCAEQAQQAoAGkAcABfAGkAbgB0AGUAcgBmAGEAYwBlAHMALABcAG4AIAAgACAAIABMAEUAVAAoAFwAbgAgACAAIAAgACAAIAAgACAAaQBzAF8AbgBlAHQALABJAFMATgBVAE0AQgBFAFIAKABTAEUAQQBSAEMASAAoAFwAIgAvAFwAIgAsAGkAcABfAGkAbgB0AGUAcgBmAGEAYwBlAHMAKQApACwAXABuACAAIAAgACAAIAAgACAAIABpAHAAXwBhAGQAZAByAGUAcwBzACwAIABJAEYAKABcAG4AIAAgACAAIAAgACAAIAAgACAAIAAgACAAaQBzAF8AbgBlAHQALABcAG4AIAAgACAAIAAgACAAIAAgACAAIAAgACAAVABFAFgAVABCAEUARgBPAFIARQAoAGkAcABfAGkAbgB0AGUAcgBmAGEAYwBlAHMALAAgAFwAIgAvAFwAIgApACwAXABuACAAIAAgACAAIAAgACAAIAAgACAAIAAgAGkAcABfAGkAbgB0AGUAcgBmAGEAYwBlAHMAKQAsAFwAbgBcAG4AIAAgACAAIAAgACAAIAAgAFwAIgAwAGIAXAAiACAAJgAgAF8AZABvAHQAMgBiAGkAbgAoAGkAcABfAGEAZABkAHIAZQBzAHMAKQBcAG4AIAAgACAAIAApAFwAbgApADsAXABuAFwAbgAvACoAKgBcAG4AIAAqACAAUgBlAHQAdQByAG4AcwAgAHQAaABlACAAbgBlAHQAbQBhAHMAawAgAGkAbgAgAGIAaQBuAGEAcgB5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ZQB0AG0AYQBzAGsAXwBpAG4AXwBiAGkAbgBhAHIAeQAoAFwAIgAxADkAMgAuADEANgA4AC4AMAAuADEALwAyADQAXAAiACkAIAA9AD0APgAgAFwAIgAwAGIAMQAxADEAMQAxADEAMQAxADEAMQAxADEAMQAxADEAMQAxADEAMQAxADEAMQAxADEAMAAwADAAMAAwADAAMAAwAFwAIgBcAG4AIAAqACAAYABgAGAAXABuACAAKgAvAFwAbgBuAGUAdABtAGEAcwBrAF8AaQBuAF8AYgBpAG4AYQByAHk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cACIAMABiAFwAIgAgACYAIABfAHAAZgB4ADIAYgBpAG4AKABwAGYAeAApAFwAbgAgACAAIAAgACkAXABuACkAOwBcAG4AXABuAC8AKgAqAFwAbgAgACoAIABSAGUAdAB1AHIAbgBzACAAdABoAGUAIABoAG8AcwB0AG0AYQBzAGsAIABpAG4AIABiAGkAbgBhAHIAeQ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ABvAHMAdABtAGEAcwBrAF8AaQBuAF8AYgBpAG4AYQByAHkAKABcACIAMQA5ADIALgAxADYAOAAuADAALgAxAC8AMgA0AFwAIgApACAAPQA9AD4AIABcACIAMABiADAAMAAwADAAMAAwADAAMAAwADAAMAAwADAAMAAwADAAMAAwADAAMAAwADAAMAAwADEAMQAxADEAMQAxADEAMQBcACIAXABuACAAKgAgAGAAYABgAFwAbgAgACoALwBcAG4AaABvAHMAdABtAGEAcwBrAF8AaQBuAF8AYgBpAG4AYQByAHk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cACIAMABiAFwAIgAgACYAIABfAGQAZQBjADIAYgBpAG4AKABCAEkAVABOAE8AVAAoAF8AcABmAHgAMgBkAGUAYwAoAHAAZgB4ACkALAAzADIAKQApAFwAbgAgACAAIAAgACkAXABuACkAOwBcAG4AXABuAC8AKgAqAFwAbgAgACoAIABSAGUAdAB1AHIAbgBzACAAdABoAGUAIABpAHAAIABhAGQAZAByAGUAcwBzACAAaQBuACAAZABlAGMAaQBtAGEAb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AAXwBpAG4AXwBkAGUAYwBpAG0AYQBsACgAXAAiADIANQA1AC4AMgA1ADUALgAyADUANQAuADIANQA1AFwAIgApACAAPQA9AD4AIAA0ADIAOQA0ADkANgA3ADIAOQA1AFwAbgAgACoAIABgAGAAYABcAG4AIAAqAC8AXABuAGkAcABfAGkAbgBfAGQAZQBjAGkAbQBhAGwAIAA9ACAATABBAE0AQgBEAEEAKABpAHAAXwBpAG4AdABlAHIAZgBhAGMAZQBzACwAXABuACAAIAAgACAATABFAFQAKABcAG4AIAAgACAAIAAgACAAIAAgAGkAcwBfAG4AZQB0ACwASQBTAE4AVQBNAEIARQBSACgAUwBFAEEAUgBDAEgAKABcACIALwBcACIALABpAHAAXwBpAG4AdABlAHIAZgBhAGMAZQBzACkAKQAsAFwAbgAgACAAIAAgACAAIAAgACAAaQBwAF8AYQBkAGQAcgBlAHMAcwAsACAASQBGACgAXABuACAAIAAgACAAIAAgACAAIAAgACAAIAAgAGkAcwBfAG4AZQB0ACwAXABuACAAIAAgACAAIAAgACAAIAAgACAAIAAgAFQARQBYAFQAQgBFAEYATwBSAEUAKABpAHAAXwBpAG4AdABlAHIAZgBhAGMAZQBzACwAIABcACIALwBcACIAKQAsAFwAbgAgACAAIAAgACAAIAAgACAAIAAgACAAIABpAHAAXwBpAG4AdABlAHIAZgBhAGMAZQBzACkALABcAG4AXABuACAAIAAgACAAIAAgACAAIABfAGQAbwB0ADIAZABlAGMAKABpAHAAXwBhAGQAZAByAGUAcwBzACkAXABuACAAIAAgACAAKQBcAG4AKQA7AFwAbgBcAG4ALwAqACoAXABuACAAKgAgAFIAZQB0AHUAcgBuAHMAIAB0AGgAZQAgAG4AZQB0AG0AYQBzAGsAIABpAG4AIABkAGUAYwBpAG0AYQBs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ZQB0AG0AYQBzAGsAXwBpAG4AXwBkAGUAYwBpAG0AYQBsACgAXAAiADEAMAAuADAALgAwAC4AMAAvADgAXAAiACkAIAA9AD0APgAgADQAMgA3ADgAMQA5ADAAMAA4ADAAXABuACAAKgAgAGAAYABgAFwAbgAgACoALwBcAG4AbgBlAHQAbQBhAHMAawBfAGkAbgBfAGQAZQBjAGkAbQBhAGw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fAHAAZgB4ADIAZABlAGMAKABwAGYAeAApAFwAbgAgACAAIAAgACkAXABuACkAOwBcAG4AXABuAC8AKgAqAFwAbgAgACoAIABSAGUAdAB1AHIAbgBzACAAdABoAGUAIABoAG8AcwB0AG0AYQBzAGsAIABpAG4AIABkAGUAYwBpAG0AYQBs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oAG8AcwB0AG0AYQBzAGsAXwBpAG4AXwBkAGUAYwBpAG0AYQBsACgAXAAiADEAMAAuADAALgAwAC4AMAAvADgAXAAiACkAIAA9AD0APgAgADEANgA3ADcANwAyADEANQBcAG4AIAAqACAAYABgAGAAXABuACAAKgAvAFwAbgBoAG8AcwB0AG0AYQBzAGsAXwBpAG4AXwBkAGUAYwBpAG0AYQBsACAAPQAgAEwAQQBNAEIARABBACgAaQBwAF8AaQBuAHQAZQByAGYAYQBjAGUAcwAsAFwAbgAgACAAIAAgAEwARQBUACgAXABuACAAIAAgACAAIAAgACAAIABwAGYAeAAsAFwAbgAgACAAIAAgACAAIAAgACAAIAAgACAAIABWAEEATABVAEUAKABUAEUAWABUAEEARgBUAEUAUgAoAGkAcABfAGkAbgB0AGUAcgBmAGEAYwBlAHMALAAgAFwAIgAvAFwAIgApACkALABcAG4AIAAgACAAIAAgACAAIAAgAFwAbgAgACAAIAAgACAAIAAgACAAQgBJAFQATgBPAFQAKABfAHAAZgB4ADIAZABlAGMAKABwAGYAeAApACwAMwAyACkAXABuACAAIAAgACAAKQBcAG4AKQA7AFwAbgBcAG4ALwAqACoAXABuACAAKgAgAFIAZQB0AHUAcgBuAHMAIAB0AGgAZQAgAGMAaABlAGMAawBlAGQAIABpAHAAIABwAHIAbwBwAGUAcgBsAHkAIABmAG8AcgBtAGEAdAB0AGUAZAAgAG8AcgAgAE4AQQAgAGkAZgAgAHQAaABlACAAaQBwACAAaQBzACAAaQBuAHYAYQBsAGkAZAAuAFwAbgAgACoAXABuACAAKgAgAGkAcABfAGkAbgB0AGUAcgBmAGEAYwBlAHMAOgAgAGEAIABDAGUAbABsACwAIABTAHQAcgBpAG4AZwAsACAAUgBhAG4AZwBlACAAbwByACAAQQByAHIAYQB5ACAAYwBvAG4AdABhAGkAbgBpAG4AZwAgAGkAcAAgAGkAbgB0AGUAcgBmAGEAYwBlAHMAXABuACAAKgAgAGkAbgAgAFwAIgBpAHAAXAAiACAAbwByACAAXAAiAGkAcAAvAHAAcgBlAGYAaQB4AFwAIgAgAGYAbwByAG0AYQB0AC4AXABuACAAKgAgAGAAYABgAFwAbgAgACoAIABjAGgAZQBjAGsAZQBkACgAXAAiADEAMAAuADAAMAAuADAALgAwADAALwA4AFwAIgApACAAPQA9AD4AIABcACIAMQAwAC4AMAAuADAALgAwAC8AOABcACIAXABuACAAKgAgAGAAYABgAFwAbgAgACoALwBcAG4AYwBoAGUAYwBrAGUAZAAgAD0AIABMAEEATQBCAEQAQQAoAGkAcABfAGkAbgB0AGUAcgBmAGEAYwBlAHMALABcAG4AIAAgACAAIABMAEUAVAAoAFwAbgAgACAAIAAgACAAIAAgACAAaQBzAF8AbgBlAHQALABcAG4AIAAgACAAIAAgACAAIAAgACAAIAAgACAASQBTAE4AVQBNAEIARQBSACgAUwBFAEEAUgBDAEgAKABcACIALwBcACIALABpAHAAXwBpAG4AdABlAHIAZgBhAGMAZQBzACkAKQAsAFwAbgAgACAAIAAgACAAIAAgACAAaQBwAGQAZQBjACwAXABuACAAIAAgACAAIAAgACAAIAAgACAAIAAgAEkARgAoAFwAbgAgACAAIAAgACAAIAAgACAAIAAgACAAIAAgACAAIAAgAGkAcwBfAG4AZQB0ACwAXABuACAAIAAgACAAIAAgACAAIAAgACAAIAAgACAAIAAgACAAXwBkAG8AdAAyAGQAZQBjACgAVABFAFgAVABCAEUARgBPAFIARQAoAGkAcABfAGkAbgB0AGUAcgBmAGEAYwBlAHMALAAgAFwAIgAvAFwAIgApACkALABcAG4AIAAgACAAIAAgACAAIAAgACAAIAAgACAAIAAgACAAIABfAGQAbwB0ADIAZABlAGMAKABpAHAAXwBpAG4AdABlAHIAZgBhAGMAZQBzACkAXABuACAAIAAgACAAIAAgACAAIAAgACAAIAAgACkALABcAG4AIAAgACAAIAAgACAAIAAgAHAAZgB4AGQAZQBjACwAXABuACAAIAAgACAAIAAgACAAIAAgACAAIAAgAF8AcABmAHgAMgBkAGUAYwAoAFYAQQBMAFUARQAoAFQARQBYAFQAQQBGAFQARQBSACgAaQBwAF8AaQBuAHQAZQByAGYAYQBjAGUAcwAsACAAXAAiAC8AXAAiACkAKQApACwAXABuACAAIAAgACAAIAAgACAAIABcAG4AIAAgACAAIAAgACAAIAAgAF8AZABlAGMAMgBkAG8AdAAoAGkAcABkAGUAYwApACAAJgAgAEkARgAoAGkAcwBfAG4AZQB0ACwAIABcACIALwBcACIAIAAmAF8AZABlAGMAMgBwAGYAeAAoAHAAZgB4AGQAZQBjACkALAAgAFwAIgBcACIAKQBcAG4AIAAgACAAIAApAFwAbgApADsAXABuAFwAbgAvAC8ALwAvAC8ALwAvAC8ALwAvAC8ALwAvAC8ALwAvAC8ALwAvAC8ALwAvAC8ALwAvAC8ALwAvAC8ALwAvAC8ALwAvAC8ALwAvAC8ALwAvAC8ALwAvAC8ALwAvAC8ALwAvAC8AXABuAC8ALwAgACAAIAAgACAAQgBBAFMARQAgAEYAVQBOAEMAVABJAE8ATgBTAFwAbgAvAC8ALwAvAC8ALwAvAC8ALwAvAC8ALwAvAC8ALwAvAC8ALwAvAC8ALwAvAC8ALwAvAC8ALwAvAC8ALwAvAC8ALwAvAC8ALwAvAC8ALwAvAC8ALwAvAC8ALwAvAC8ALwAvAC8AXABuAFwAbgBcAG4ALwAqACoAXABuACAAKgAgAFIAZQB0AHUAcgBuACAAdABoAGUAIABJAFAAIABwAGEAcgB0ACAAbwBmACAAYQBuACAAXAAiAGkAcAAvAHAAcgBlAGYAaQB4AFwAIgAgAHAAYQBpAHI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AAoAFwAIgAxADkAMgAuADEANgA4AC4AMAAuADEALwAyADQAXAAiACkAIAA9AD0APgAgAFwAIgAxADkAMgAuADEANgA4AC4AMAAuADEAXAAiAFwAbgAgACoAIABgAGAAYABcAG4AIAAqAFwAbgAgACoALwBcAG4AaQBwACAAPQAgAEwAQQBNAEIARABBACgAaQBwAF8AaQBuAHQAZQByAGYAYQBjAGUAcwAsAFwAbgAgACAAIAAgAEwARQBUACgAXABuACAAIAAgACAAIAAgACAAIABpAHAAXwBzAHQAcgBpAG4AZwAsACAAVABFAFgAVABCAEUARgBPAFIARQAoAGkAcABfAGkAbgB0AGUAcgBmAGEAYwBlAHMALAAgAFwAIgAvAFwAIgApACwAXABuACAAIAAgACAAIAAgACAAIABcAG4AIAAgACAAIAAgACAAIAAgAF8AZABlAGMAMgBkAG8AdAAoAF8AZABvAHQAMgBkAGUAYwAoAGkAcABfAHMAdAByAGkAbgBnACkAKQBcAG4AIAAgACAAIAApAFwAbgApADsAXABuAFwAbgAvACoAKgBcAG4AIAAqACAAUgBlAHQAdQByAG4AIAB0AGgAZQAgAHAAcgBlAGYAaQB4ACAAbABlAG4AZwB0AGgAIABwAGEAcgB0ACAAbwBmACAAYQBuACAAXAAiAGkAcAAvAHAAcgBlAGYAaQB4AGwAZQBuAFwAIgAgAHAAYQBpAHIAIABhAHMAIABhACAAbgB1AG0AYgBlAHI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HAAcgBlAGYAaQB4AGwAZQBuACgAXAAiADEAOQAyAC4AMQA2ADgALgAwAC4AMQAvADIANABcACIAKQAgAD0APQA+ACAAMgA0AFwAbgAgACoAIABgAGAAYABcAG4AIAAqAC8AXABuAHAAcgBlAGYAaQB4AGwAZQBuACAAPQAgAEwAQQBNAEIARABBACgAaQBwAF8AaQBuAHQAZQByAGYAYQBjAGUAcwAsAFwAbgAgACAAIAAgAEwARQBUACgAXABuACAAIAAgACAAIAAgACAAIABwAGYAeAAsAFwAbgAgACAAIAAgACAAIAAgACAAIAAgACAAIABWAEEATABVAEUAKABUAEUAWABUAEEARgBUAEUAUgAoAGkAcABfAGkAbgB0AGUAcgBmAGEAYwBlAHMALAAgAFwAIgAvAFwAIgApACkALABcAG4AIAAgACAAIAAgACAAIAAgAFwAbgAgACAAIAAgACAAIAAgACAAbwB1AHQAbwBmAGIAbwB1AG4AZAAsAFwAbgAgACAAIAAgACAAIAAgACAAIAAgACAAIAAoAHAAZgB4ACAAPAAgADAAKQAgACsAIAAoAHAAZgB4ACAAPgAgADMAMgApACwAXABuACAAIAAgACAAIAAgACAAIABcAG4AIAAgACAAIAAgACAAIAAgAEkARgAoAFwAbgAgACAAIAAgACAAIAAgACAAIAAgACAAIABvAHUAdABvAGYAYgBvAHUAbgBkACwAXABuACAAIAAgACAAIAAgACAAIAAgACAAIAAgAE4AQQAoACkALABcAG4AIAAgACAAIAAgACAAIAAgACAAIAAgACAAcABmAHgAXABuACAAIAAgACAAIAAgACAAIAApAFwAbgAgACAAIAAgACkAXABuACkAOwBcAG4AXABuAC8AKgAqAFwAbgAgACoAIABSAGUAdAB1AHIAbgAgAHQAaABlACAAcAByAGUAZgBpAHgAIABsAGUAbgBnAHQAaAAgAHAAYQByAHQAIABvAGYAIABhAG4AIABcACIAaQBwAC8AcAByAGUAZgBpAHgAXAAiACAAcABhAGkAcgAgAGEAcwAgAGEAIABuAGUAdAAgAG0AYQBzAGs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ZQB0AG0AYQBzAGsAKABcACIAMQA5ADIALgAxADYAOAAuADAALgAxAC8AMgA0AFwAIgApACAAPQA9AD4AIABcACIAMgA1ADUALgAyADUANQAuADIANQA1AC4AMABcACIAXABuACAAKgAgAGAAYABgAFwAbgAgACoALwBcAG4AbgBlAHQAbQBhAHMAawAgAD0AIABMAEEATQBCAEQAQQAoAGkAcABfAGkAbgB0AGUAcgBmAGEAYwBlAHMALABcAG4AIAAgACAAIABMAEUAVAAoAFwAbgAgACAAIAAgACAAIAAgACAAcABmAHgALABcAG4AIAAgACAAIAAgACAAIAAgACAAIAAgACAAVgBBAEwAVQBFACgAVABFAFgAVABBAEYAVABFAFIAKABpAHAAXwBpAG4AdABlAHIAZgBhAGMAZQBzACwAIABcACIALwBcACIAKQApACwAXABuACAAIAAgACAAIAAgACAAIABcAG4AIAAgACAAIAAgACAAIAAgAF8AZABlAGMAMgBkAG8AdAAoAF8AcABmAHgAMgBkAGUAYwAoAHAAZgB4ACkAKQApAFwAbgBcAG4AKQA7AFwAbgBcAG4AXABuAC8AKgAqAFwAbgAgACoAIABSAGUAdAB1AHIAbgAgAHQAaABlACAAcAByAGUAZgBpAHgAIABsAGUAbgBnAHQAaAAgAHAAYQByAHQAIABvAGYAIABhAG4AIABcACIAaQBwAC8AcAByAGUAZgBpAHgAXAAiACAAcABhAGkAcgAgAGEAcwAgAGEAIABoAG8AcwB0ACAAbQBhAHMAaw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ABvAHMAdABtAGEAcwBrACgAXAAiADEAOQAyAC4AMQA2ADgALgAwAC4AMQAvADIANABcACIAKQAgAD0APQA+ACAAXAAiADAALgAwAC4AMAAuADIANQA1AFwAIgBcAG4AIAAqACAAYABgAGAAXABuACAAKgAvAFwAbgBoAG8AcwB0AG0AYQBzAGs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fAGQAZQBjADIAZABvAHQAKABCAEkAVABOAE8AVAAoAF8AcABmAHgAMgBkAGUAYwAoAHAAZgB4ACkALAAzADIAKQApACkAXABuAFwAbgApADsAXABuAFwAbgAvACoAKgBcAG4AIAAqACAAUgBlAHQAdQByAG4AcwAgAHQAaABlACAAbgBlAHQAdwBvAHIAawAgAGEAZABkAHIAZQBzAHMAIABvAGYAIAB0AGgAZQAgAGcAaQB2AGUAbgAgAGkAbgB0AGUAcgBmAGEAYwBlACAAaQBw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uAGUAdAB3AG8AcgBrAF8AYQBkAGQAcgBlAHMAcwAoAFwAIgAxADkAMgAuADEANgA4AC4AMAAuADEALwAyADQAXAAiACkAIAA9AD0APgAgAFwAIgAxADkAMgAuADEANgA4AC4AMAAuADAALwAyADQAXAAiAFwAbgAgACoAIABgAGAAYABcAG4AIAAqAC8AXABuAG4AZQB0AHcAbwByAGsAXwBhAGQAZAByAGUAcwBzACAAPQAgAEwAQQBNAEIARABBACgAaQBwAF8AaQBuAHQAZQByAGYAYQBjAGUAcwAsAFsAbwBtAGkAdABfAHAAcgBlAGYAaQB4AF8AbABlAG4AZwB0AGgAXQAsAFwAbgAgACAAIAAgAEwARQBUACgAXABuACAAIAAgACAAIAAgACAAIABpAHAAZABlAGMALAAgAF8AZABvAHQAMgBkAGUAYwAoAGkAcAAoAGkAcABfAGkAbgB0AGUAcgBmAGEAYwBlAHMAKQApACwAXABuACAAIAAgACAAIAAgACAAIABwAGYAeAAsACAAcAByAGUAZgBpAHgAbABlAG4AKABpAHAAXwBpAG4AdABlAHIAZgBhAGMAZQBzACkALABcAG4AIAAgACAAIAAgACAAIAAgAHAAZgB4AGQAZQBjACwAIABfAHAAZgB4ADIAZABlAGMAKABwAGYAeAApACwAXABuACAAIAAgACAAIAAgACAAIABfAGQAZQBjADIAZABvAHQAKABfAGYAaQByAHMAdABfAGEAZABkAHIAZQBzAHMAKABpAHAAZABlAGMALAAgAHAAZgB4AGQAZQBjACkAKQAgACYAIABJAEYAKABvAG0AaQB0AF8AcAByAGUAZgBpAHgAXwBsAGUAbgBnAHQAaAAsACAAXAAiAFwAIgAsACAAXAAiAC8AXAAiACAAJgAgAHAAZgB4ACkAXABuACAAIAAgACAAKQBcAG4AKQA7AFwAbgBcAG4ALwAqACoAXABuACAAKgAgAFIAZQB0AHUAcgBuAHMAIAB0AGgAZQAgAGIAcgBvAGEAZABjAGEAcwB0ACAAYQBkAGQAcgBlAHMAIABvAGYAIABhACAAcwB1AGIAbgBlAHQ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IAcgBvAGEAZABjAGEAcwB0ACgAXAAiADEAOQAyAC4AMQA2ADgALgAwAC4AMQAvADIANABcACIAKQAgAD0APQA+ACAAXAAiADEAOQAyAC4AMQA2ADgALgAwAC4AMgA1ADUAXAAiAFwAbgAgACoAIABgAGAAYABcAG4AIAAqAC8AXABuAGIAcgBvAGEAZABjAGEAcwB0AF8AYQBkAGQAcgBlAHMAcwAgAD0AIABMAEEATQBCAEQAQQAoAGMAZQBsAGwAcwAsAFsAZQB4AGMAbAB1AGQAZQBfAHAAcgBlAGYAaQB4AF8AbABlAG4AZwB0AGgAXQAsAFwAbgAgACAAIAAgAEwARQBUACgAXABuACAAIAAgACAAIAAgACAAIABpAHAAZABlAGMALAAgAF8AZABvAHQAMgBkAGUAYwAoAGkAcAAoAGMAZQBsAGwAcwApACkALABcAG4AIAAgACAAIAAgACAAIAAgAHAAZgB4ACwAIABwAHIAZQBmAGkAeABsAGUAbgAoAGMAZQBsAGwAcwApACwAXABuACAAIAAgACAAIAAgACAAIABwAGYAeABkAGUAYwAsACAAXwBwAGYAeAAyAGQAZQBjACgAcABmAHgAKQAsAFwAbgBcAG4AIAAgACAAIAAgACAAIAAgAF8AZABlAGMAMgBkAG8AdAAoAF8AbABhAHMAdABfAGEAZABkAHIAZQBzAHMAKABpAHAAZABlAGMALAAgAHAAZgB4AGQAZQBjACkAKQAgACYAIABJAEYAKABlAHgAYwBsAHUAZABlAF8AcAByAGUAZgBpAHgAXwBsAGUAbgBnAHQAaAAsACAAXAAiAFwAIgAsACAAXAAiAC8AXAAiACAAJgAgAHAAZgB4ACkAXABuACAAIAAgACAAKQBcAG4AKQA7AFwAbgBcAG4ALwAqACoAXABuACAAKgAgAFIAZQB0AHUAcgBuAHMAIAB0AGgAZQAgAG4AdQBtAGIAZQByACAAbwBmACAAYQBkAGQAcgBlAHMAcwBlAHMAIABpAG4AIAB0AGgAZQAgAHMAdQBiAG4AZQB0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uAHUAbQBfAGEAZABkAHIAZQBzAHMAZQBzACgAXAAiADEAOQAyAC4AMQA2ADgALgAwAC4AMQAvADIANABcACIAKQAgAD0APQA+ACAAMgA1ADYAXABuACAAKgAgAGAAYABgAFwAbgAgACoALwBcAG4AbgB1AG0AXwBhAGQAZAByAGUAcwBzAGUAcwAgAD0AIABMAEEATQBCAEQAQQAoAGkAcABfAGkAbgB0AGUAcgBmAGEAYwBlAHMALABcAG4AIAAgACAAIABMAEUAVAAoAFwAbgAgACAAIAAgACAAIAAgACAAcABmAHgALABcAG4AIAAgACAAIAAgACAAIAAgACAAIAAgACAAVgBBAEwAVQBFACgAVABFAFgAVABBAEYAVABFAFIAKABpAHAAXwBpAG4AdABlAHIAZgBhAGMAZQBzACwAIABcACIALwBcACIAKQApACwAXABuACAAIAAgACAAIAAgACAAIABcAG4AIAAgACAAIAAgACAAIAAgAG8AdQB0AG8AZgBiAG8AdQBuAGQALABcAG4AIAAgACAAIAAgACAAIAAgACAAIAAgACAAKABwAGYAeAAgADwAIAAwACkAIAArACAAKABwAGYAeAAgAD4AIAAzADIAKQAsAFwAbgAgACAAIAAgACAAIAAgACAAXABuACAAIAAgACAAIAAgACAAIABJAEYAKABcAG4AIAAgACAAIAAgACAAIAAgACAAIAAgACAAbwB1AHQAbwBmAGIAbwB1AG4AZAAsAFwAbgAgACAAIAAgACAAIAAgACAAIAAgACAAIABOAEEAKAApACwAXABuACAAIAAgACAAIAAgACAAIAAgACAAIAAgAEIASQBUAE4ATwBUACgAXwBwAGYAeAAyAGQAZQBjACgAcABmAHgAKQAsADMAMgApACAAKwAgADEAXABuACAAIAAgACAAIAAgACAAIAApAFwAbgAgACAAIAAgACkAXABuACkAOwBcAG4AXABuAFwAbgAvAC8AIABTAHUAYgBuAGUAdAAgAEgAbwBzAHQAIABOAGEAdgBpAGcAYQB0AGkAbwBuACAARgB1AG4AYwB0AGkAbwBuAHMAXABuAFwAbgAvACoAKgBcAG4AIAAqACAAUgBlAHQAdQByAG4AcwAgAHQAaABlACAAZgBpAHIAcwB0ACAAaABvAHMAdAAgAGEAZABkAHIAZQBzACAAbwBmACAAYQAgAHMAdQBiAG4AZQB0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WwBvAG0AaQB0AF8AcAByAGUAZgBpAHgAbABlAG4AXQA6ACAATwBwAHQAaQBvAG4AYQBsACwAIABkAG8AIABuAG8AdAAgAGkAbgBjAGwAdQBkAGUAIAB0AGgAZQAgAHAAcgBlAGYAaQB4ACAAbABlAG4AZwB0AGgAXABuACAAKgAgAGkAbgAgAHQAaABlACAAcgBlAHMAcABvAG4AcwBlACAAaQBmACAAdABoAGUAIABpAG4AcAB1AHQAIABpAHMAIABhACAAbgBlAHQAdwBvAHIAawBcAG4AIAAqACAAYABgAGAAXABuACAAKgAgAGYAaQByAHMAdABoAG8AcwB0ACgAXAAiADEAOQAyAC4AMQA2ADgALgAwAC4AMAAvADIANABcACIAKQAgAD0APQA+ACAAXAAiADEAOQAyAC4AMQA2ADgALgAwAC4AMQBcACIAXABuACAAKgAgAGAAYABgAFwAbgAgACoALwBcAG4AZgBpAHIAcwB0AF8AaABvAHMAdABfAGEAZABkAHIAZQBzAHMAIAA9ACAATABBAE0AQgBEAEEAKABjAGUAbABsAHMALABbAG8AbQBpAHQAXwBwAHIAZQBmAGkAeABsAGUAbgBdACwAXABuACAAIAAgACAATABFAFQAKABcAG4AIAAgACAAIAAgACAAIAAgAGkAcwBfAG4AZQB0ACwASQBTAE4AVQBNAEIARQBSACgAUwBFAEEAUgBDAEgAKABcACIALwBcACIALABjAGUAbABsAHMAKQApACwAXABuAFwAbgAgACAAIAAgACAAIAAgACAAaQBwAGQAZQBjACwAIABJAEYAKABcAG4AIAAgACAAIAAgACAAIAAgACAAIAAgACAAaQBzAF8AbgBlAHQALABcAG4AIAAgACAAIAAgACAAIAAgACAAIAAgACAAXwBkAG8AdAAyAGQAZQBjACgAVABFAFgAVABCAEUARgBPAFIARQAoAGMAZQBsAGwAcwAsAFwAIgAvAFwAIgApACkALABcAG4AIAAgACAAIAAgACAAIAAgACAAIAAgACAAXwBkAG8AdAAyAGQAZQBjACgAYwBlAGwAbABzACkAXABuACAAIAAgACAAIAAgACAAIAApACwAXABuACAAIAAgACAAIAAgACAAIABwAGYAeAAsACAAcAByAGUAZgBpAHgAbABlAG4AKABjAGUAbABsAHMAKQAsAFwAbgAgACAAIAAgACAAIAAgACAAcABmAHgAZABlAGMALAAgAF8AcABmAHgAMgBkAGUAYwAoAHAAZgB4ACkALABcAG4AXABuACAAIAAgACAAIAAgACAAIABfAGQAZQBjADIAZABvAHQAKABfAGYAaQByAHMAdABoAG8AcwB0ACgAaQBwAGQAZQBjACwAIABwAGYAeABkAGUAYwApACkAIAAmACAASQBGACgAIABvAG0AaQB0AF8AcAByAGUAZgBpAHgAbABlAG4AIAArACAAbgBvAHQAKABpAHMAXwBuAGUAdAApACwAIABcACIAXAAiACwAIABcACIALwBcACIAIAAmACAAXwBkAGUAYwAyAHAAZgB4ACgAcABmAHgAZABlAGMAKQApAFwAbgAgACAAIAAgACkAXABuACkAOwBcAG4AXABuAC8AKgAqAFwAbgAgACoAIABSAGUAdAB1AHIAbgBzACAAdABoAGUAIABsAGEAcwB0ACAAaABvAHMAdAAgAGEAZABkAHIAZQBzACAAbwBmACAAYQAgAHMAdQBiAG4AZQB0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WwBvAG0AaQB0AF8AcAByAGUAZgBpAHgAbABlAG4AXQA6ACAATwBwAHQAaQBvAG4AYQBsACwAIABkAG8AIABuAG8AdAAgAGkAbgBjAGwAdQBkAGUAIAB0AGgAZQAgAHAAcgBlAGYAaQB4ACAAbABlAG4AZwB0AGgAXABuACAAKgAgAGkAbgAgAHQAaABlACAAcgBlAHMAcABvAG4AcwBlACAAaQBmACAAdABoAGUAIABpAG4AcAB1AHQAIABpAHMAIABhACAAbgBlAHQAdwBvAHIAawBcAG4AIAAqACAAYABgAGAAXABuACAAKgAgAGwAYQBzAHQAaABvAHMAdAAoAFwAIgAxADkAMgAuADEANgA4AC4AMAAuADAALwAyADQAXAAiACkAIAA9AD0APgAgAFwAIgAxADkAMgAuADEANgA4AC4AMAAuADIANQA0AFwAIgBcAG4AIAAqACAAYABgAGAAXABuACAAKgAvAFwAbgBsAGEAcwB0AF8AaABvAHMAdABfAGEAZABkAHIAZQBzAHMAIAA9ACAATABBAE0AQgBEAEEAKABjAGUAbABsAHMALAAgAFsAbwBtAGkAdABfAHAAcgBlAGYAaQB4AGwAZQBuAF0ALABcAG4AIAAgACAAIABMAEUAVAAoAFwAbgAgACAAIAAgACAAIAAgACAAaQBzAF8AbgBlAHQALABJAFMATgBVAE0AQgBFAFIAKABTAEUAQQBSAEMASAAoAFwAIgAvAFwAIgAsAGMAZQBsAGwAcwApACkALABcAG4AXABuACAAIAAgACAAIAAgACAAIABpAHAAZABlAGMALAAgAEkARgAoAFwAbgAgACAAIAAgACAAIAAgACAAIAAgACAAIABpAHMAXwBuAGUAdAAsAFwAbgAgACAAIAAgACAAIAAgACAAIAAgACAAIABfAGQAbwB0ADIAZABlAGMAKABUAEUAWABUAEIARQBGAE8AUgBFACgAYwBlAGwAbABzACwAXAAiAC8AXAAiACkAKQAsAFwAbgAgACAAIAAgACAAIAAgACAAIAAgACAAIABfAGQAbwB0ADIAZABlAGMAKABjAGUAbABsAHMAKQBcAG4AIAAgACAAIAAgACAAIAAgACkALABcAG4AIAAgACAAIAAgACAAIAAgAHAAZgB4ACwAIABwAHIAZQBmAGkAeABsAGUAbgAoAGMAZQBsAGwAcwApACwAXABuACAAIAAgACAAIAAgACAAIABwAGYAeABkAGUAYwAsACAAXwBwAGYAeAAyAGQAZQBjACgAcABmAHgAKQAsAFwAbgAgACAAIAAgACAAIAAgACAAXABuACAAIAAgACAAIAAgACAAIABfAGQAZQBjADIAZABvAHQAKABfAGwAYQBzAHQAaABvAHMAdAAoAGkAcABkAGUAYwAsACAAcABmAHgAZABlAGMAKQApACAAJgAgAEkARgAoACAAbwBtAGkAdABfAHAAcgBlAGYAaQB4AGwAZQBuACAAKwAgAG4AbwB0ACgAaQBzAF8AbgBlAHQAKQAsACAAXAAiAFwAIgAsACAAXAAiAC8AXAAiACAAJgAgAF8AZABlAGMAMgBwAGYAeAAoAHAAZgB4AGQAZQBjACkAKQBcAG4AIAAgACAAIAApAFwAbgApADsAXABuAFwAbgAvACoAKgBcAG4AIAAqACAAUgBlAHQAdQByAG4AcwAgAHQAaABlACAAbgBlAHgAdAAgAGgAbwBzAHQAIABhAGQAZAByAGUAcwAgAG8AZgAgAGEAIABzAHUAYgBuAGUAdA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bAG8AbQBpAHQAXwBwAHIAZQBmAGkAeABsAGUAbgBdADoAIABPAHAAdABpAG8AbgBhAGwALAAgAGQAbwAgAG4AbwB0ACAAaQBuAGMAbAB1AGQAZQAgAHQAaABlACAAcAByAGUAZgBpAHgAIABsAGUAbgBnAHQAaABcAG4AIAAqACAAaQBuACAAdABoAGUAIAByAGUAcwBwAG8AbgBzAGUAIABpAGYAIAB0AGgAZQAgAGkAbgBwAHUAdAAgAGkAcwAgAGEAIABuAGUAdAB3AG8AcgBrAFwAbgAgACoAIABgAGAAYABcAG4AIAAqACAAcAByAGUAdgBpAG8AdQBzAGgAbwBzAHQAKABcACIAMQA5ADIALgAxADYAOAAuADAALgA0AC8AMgA0AFwAIgApACAAPQA9AD4AIABcACIAMQA5ADIALgAxADYAOAAuADAALgAzAFwAIgBcAG4AIAAqACAAcAByAGUAdgBpAG8AdQBzAGgAbwBzAHQAKABcACIAMQAwAC4AMAAuADAALgAyAFwAIgApACAAPQA9AD4AIABcACIAMQAwAC4AMAAuADAALgAxAFwAIgBcAG4AIAAqACAAYABgAGAAXABuACAAKgAvAFwAbgBwAHIAZQB2AGkAbwB1AHMAXwBoAG8AcwB0AF8AYQBkAGQAcgBlAHMAcwAgAD0AIABMAEEATQBCAEQAQQAoAGMAZQBsAGwAcwAsAFsAbwBtAGkAdABfAHAAcgBlAGYAaQB4AGwAZQBuAF0ALABcAG4AIAAgACAAIABMAEUAVAAoAFwAbgAgACAAIAAgACAAIAAgACAAaQBzAF8AbgBlAHQALABJAFMATgBVAE0AQgBFAFIAKABTAEUAQQBSAEMASAAoAFwAIgAvAFwAIgAsAGMAZQBsAGwAcwApACkALABcAG4AXABuACAAIAAgACAAIAAgACAAIABpAHAAZABlAGMALAAgAEkARgAoAFwAbgAgACAAIAAgACAAIAAgACAAIAAgACAAIABpAHMAXwBuAGUAdAAsAFwAbgAgACAAIAAgACAAIAAgACAAIAAgACAAIABfAGQAbwB0ADIAZABlAGMAKABUAEUAWABUAEIARQBGAE8AUgBFACgAYwBlAGwAbABzACwAXAAiAC8AXAAiACkAKQAsAFwAbgAgACAAIAAgACAAIAAgACAAIAAgACAAIABfAGQAbwB0ADIAZABlAGMAKABjAGUAbABsAHMAKQBcAG4AIAAgACAAIAAgACAAIAAgACkALABcAG4AIAAgACAAIAAgACAAIAAgAHAAZgB4ACwAIABWAEEATABVAEUAKABUAEUAWABUAEEARgBUAEUAUgAoAGMAZQBsAGwAcwAsAFwAIgAvAFwAIgApACkALABcAG4AIAAgACAAIAAgACAAIAAgAHAAZgB4AGQAZQBjACwAIABfAHAAZgB4ADIAZABlAGMAKABwAGYAeAApACwAXABuAFwAbgAgACAAIAAgACAAIAAgACAAbgBlAHcAXwBpAHAALABpAHAAZABlAGMAIAAtACAAMQAsAFwAbgAgACAAIAAgACAAIAAgACAAZgBpAHIAcwB0AGgAbwBzAHQALABJAEYAKABcAG4AIAAgACAAIAAgACAAIAAgACAAIAAgACAAaQBzAF8AbgBlAHQALABcAG4AIAAgACAAIAAgACAAIAAgACAAIAAgACAAXwBmAGkAcgBzAHQAaABvAHMAdAAoAGkAcABkAGUAYwAsACAAcABmAHgAZABlAGMAKQAsAFwAbgAgACAAIAAgACAAIAAgACAAIAAgACAAIAAwAFwAbgAgACAAIAAgACAAIAAgACAAKQAsAFwAbgAgACAAIAAgACAAIAAgACAAXABuACAAIAAgACAAIAAgACAAIABpAGYAKABcAG4AIAAgACAAIAAgACAAIAAgACAAIAAgACAAbgBlAHcAXwBpAHAAIAA8ACAAZgBpAHIAcwB0AGgAbwBzAHQALABcAG4AIAAgACAAIAAgACAAIAAgACAAIAAgACAATgBBACgAKQAsAFwAbgAgACAAIAAgACAAIAAgACAAIAAgACAAIABfAGQAZQBjADIAZABvAHQAKABuAGUAdwBfAGkAcAApACAAJgAgAEkARgAoACAAbwBtAGkAdABfAHAAcgBlAGYAaQB4AGwAZQBuACAAKwAgAG4AbwB0ACgAaQBzAF8AbgBlAHQAKQAsACAAXAAiAFwAIgAsACAAXAAiAC8AXAAiACAAJgAgAF8AZABlAGMAMgBwAGYAeAAoAHAAZgB4AGQAZQBjACkAKQBcAG4AIAAgACAAIAAgACAAIAAgACkAXABuACAAIAAgACAAKQBcAG4AKQA7AFwAbgBcAG4ALwAqACoAXABuACAAKgAgAFIAZQB0AHUAcgBuAHMAIAB0AGgAZQAgAG4AZQB4AHQAIABoAG8AcwB0ACAAYQBkAGQAcgBlAHMAIABvAGYAIABh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cAByAGUAdgBpAG8AdQBzAGgAbwBzAHQAKABcACIAMQA5ADIALgAxADYAOAAuADAALgA0AC8AMgA0AFwAIgApACAAPQA9AD4AIABcACIAMQA5ADIALgAxADYAOAAuADAALgAzAFwAIgBcAG4AIAAqACAAYABgAGAAXABuACAAKgAvAFwAbgBcAG4AbgBlAHgAdABfAGgAbwBzAHQAXwBhAGQAZAByAGUAcwBzACAAPQAgAEwAQQBNAEIARABBACgAYwBlAGwAbABzACwAWwBvAG0AaQB0AF8AcAByAGUAZgBpAHgAbABlAG4AXQAsAFwAbgAgACAAIAAgAEwARQBUACgAXABuACAAIAAgACAAIAAgACAAIABpAHMAXwBuAGUAdAAsAEkAUwBOAFUATQBCAEUAUgAoAFMARQBBAFIAQwBIACgAXAAiAC8AXAAiACwAYwBlAGwAbABzACkAKQAsAFwAbgBcAG4AIAAgACAAIAAgACAAIAAgAGkAcABkAGUAYwAsACAASQBGACgAXABuACAAIAAgACAAIAAgACAAIAAgACAAIAAgAGkAcwBfAG4AZQB0ACwAXABuACAAIAAgACAAIAAgACAAIAAgACAAIAAgAF8AZABvAHQAMgBkAGUAYwAoAFQARQBYAFQAQgBFAEYATwBSAEUAKABjAGUAbABsAHMALABcACIALwBcACIAKQApACwAXABuACAAIAAgACAAIAAgACAAIAAgACAAIAAgAF8AZABvAHQAMgBkAGUAYwAoAGMAZQBsAGwAcwApAFwAbgAgACAAIAAgACAAIAAgACAAKQAsAFwAbgAgACAAIAAgACAAIAAgACAAcABmAHgALAAgAFYAQQBMAFUARQAoAFQARQBYAFQAQQBGAFQARQBSACgAYwBlAGwAbABzACwAXAAiAC8AXAAiACkAKQAsAFwAbgAgACAAIAAgACAAIAAgACAAcABmAHgAZABlAGMALAAgAF8AcABmAHgAMgBkAGUAYwAoAHAAZgB4ACkALABcAG4AXABuACAAIAAgACAAIAAgACAAIABuAGUAdwBfAGkAcAAsAGkAcABkAGUAYwAgACsAIAAxACwAXABuACAAIAAgACAAIAAgACAAIABsAGEAcwB0AGgAbwBzAHQALABJAEYAKABcAG4AIAAgACAAIAAgACAAIAAgACAAIAAgACAAaQBzAF8AbgBlAHQALABcAG4AIAAgACAAIAAgACAAIAAgACAAIAAgACAAXwBsAGEAcwB0AGgAbwBzAHQAKABpAHAAZABlAGMALAAgAHAAZgB4AGQAZQBjACkALABcAG4AIAAgACAAIAAgACAAIAAgACAAIAAgACAAVgBBAEwAVQBFACgAXAAiADQAMgA5ADQAOQA2ADcAMgA5ADUAXAAiACkAXABuACAAIAAgACAAIAAgACAAIAApACwAXABuACAAIAAgACAAIAAgACAAIABcAG4AIAAgACAAIAAgACAAIAAgAGkAZgAoAFwAbgAgACAAIAAgACAAIAAgACAAIAAgACAAIABuAGUAdwBfAGkAcAAgAD4AIABsAGEAcwB0AGgAbwBzAHQALABcAG4AIAAgACAAIAAgACAAIAAgACAAIAAgACAATgBBACgAKQAsAFwAbgAgACAAIAAgACAAIAAgACAAIAAgACAAIABfAGQAZQBjADIAZABvAHQAKABuAGUAdwBfAGkAcAApACAAJgAgAEkARgAoACAAbwBtAGkAdABfAHAAcgBlAGYAaQB4AGwAZQBuACAAKwAgAG4AbwB0ACgAaQBzAF8AbgBlAHQAKQAsACAAXAAiAFwAIgAsACAAXAAiAC8AXAAiACAAJgAgAF8AZABlAGMAMgBwAGYAeAAoAHAAZgB4AGQAZQBjACkAKQBcAG4AIAAgACAAIAAgACAAIAAgACkAXABuACAAIAAgACAAKQBcAG4AKQA7AFwAbgBcAG4AXABuAC8AKgAqAFwAbgAgACoAIABSAGUAdAB1AHIAbgBzACAAdABoAGUAIABuAGUAeAB0ACAAaABvAHMAdAAgAGEAZABkAHIAZQBzACAAbwBmACAAYQAgAHMAdQBiAG4AZQB0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HAAcgBlAHYAaQBvAHUAcwBoAG8AcwB0ACgAXAAiADEAOQAyAC4AMQA2ADgALgAwAC4ANAAvADIANABcACIAKQAgAD0APQA+ACAAXAAiADEAOQAyAC4AMQA2ADgALgAwAC4AMwBcACIAXABuACAAKgAgAGAAYABgAFwAbgAgACoALwBcAG4AaQBuAGQAZQB4AF8AaABvAHMAdABfAGEAZABkAHIAZQBzAHMAIAA9ACAATABBAE0AQgBEAEEAKABjAGUAbABsAHMALABpAG4AZABlAHgALABbAG8AbQBpAHQAXwBwAHIAZQBmAGkAeABsAGUAbgBdACwAXABuACAAIAAgACAATABFAFQAKABcAG4AIAAgACAAIAAgACAAIAAgAGkAcABkAGUAYwAsACAAXwBkAG8AdAAyAGQAZQBjACgAaQBwACgAYwBlAGwAbABzACkAKQAsAFwAbgAgACAAIAAgACAAIAAgACAAcABmAHgALAAgAHAAcgBlAGYAaQB4AGwAZQBuACgAYwBlAGwAbABzACkALABcAG4AIAAgACAAIAAgACAAIAAgAHAAZgB4AGQAZQBjACwAIABfAHAAZgB4ADIAZABlAGMAKABwAGYAeAApACwAXABuACAAIAAgACAAIAAgACAAIABsAGEAcwB0AF8AaABvAHMAdAAsAF8AbABhAHMAdABoAG8AcwB0ACgAaQBwAGQAZQBjACwAIABwAGYAeABkAGUAYwApACwAXABuACAAIAAgACAAIAAgACAAIABmAGkAcgBzAHQAXwBoAG8AcwB0ACwAXwBmAGkAcgBzAHQAaABvAHMAdAAoAGkAcABkAGUAYwAsACAAcABmAHgAZABlAGMAKQAsAFwAbgBcAG4AIAAgACAAIAAgACAAIAAgAEkARgAoAFwAbgAgACAAIAAgACAAIAAgACAAIAAgACAAIABJAE4ARABFAFgAPAAwACwAXABuACAAIAAgACAAIAAgACAAIAAgACAAIAAgAEkARgAoAFwAbgAgACAAIAAgACAAIAAgACAAIAAgACAAIAAgACAAIAAgAGwAYQBzAHQAXwBoAG8AcwB0ACAAKwAgAGkAbgBkAGUAeAAgACsAIAAxACAAPAAgAGYAaQByAHMAdABfAGgAbwBzAHQALABcAG4AIAAgACAAIAAgACAAIAAgACAAIAAgACAAIAAgACAAIABOAEEAKAApACwAXABuACAAIAAgACAAIAAgACAAIAAgACAAIAAgACAAIAAgACAAXwBkAGUAYwAyAGQAbwB0ACgAbABhAHMAdABfAGgAbwBzAHQAIAArACAAaQBuAGQAZQB4ACAAKwAgADEAIAApACAAJgAgAEkARgAoACAAbwBtAGkAdABfAHAAcgBlAGYAaQB4AGwAZQBuACwAIABcACIAXAAiACwAIABcACIALwBcACIAIAAmACAAXwBkAGUAYwAyAHAAZgB4ACgAcABmAHgAZABlAGMAKQApAFwAbgAgACAAIAAgACAAIAAgACAAIAAgACAAIAApACwAXABuACAAIAAgACAAIAAgACAAIAAgACAAIAAgAEkARgAoAFwAbgAgACAAIAAgACAAIAAgACAAIAAgACAAIAAgACAAIAAgAGYAaQByAHMAdABfAGgAbwBzAHQAIAArACAAaQBuAGQAZQB4ACAALQAgADEAIAA+ACAAbABhAHMAdABfAGgAbwBzAHQALABcAG4AIAAgACAAIAAgACAAIAAgACAAIAAgACAAIAAgACAAIABOAEEAKAApACwAXABuACAAIAAgACAAIAAgACAAIAAgACAAIAAgACAAIAAgACAAXwBkAGUAYwAyAGQAbwB0ACgAZgBpAHIAcwB0AF8AaABvAHMAdAAgACsAIABpAG4AZABlAHgAIAAtACAAMQApACAAJgAgAEkARgAoACAAbwBtAGkAdABfAHAAcgBlAGYAaQB4AGwAZQBuACwAIABcACIAXAAiACwAIABcACIALwBcACIAIAAmACAAXwBkAGUAYwAyAHAAZgB4ACgAcABmAHgAZABlAGMAKQApAFwAbgAgACAAIAAgACAAIAAgACAAIAAgACAAIAApAFwAbgAgACAAIAAgACAAIAAgACAAKQBcAG4AIAAgACAAIAApAFwAbgApADsAXABuAFwAbgAvACoAKgBcAG4AIAAqACAAUgBlAHQAdQByAG4AcwAgAHQAaABlACAAcAByAGUAdgBpAG8AdQBz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cAByAGUAdgBpAG8AdQBzAHMAdQBiAG4AZQB0ACgAXAAiADEAOQAyAC4AMQA2ADgALgAwAC4AMAAvADIANABcACIAKQAgAD0APQA+ACAAXAAiADEAOQAyAC4AMQA2ADcALgAyADUANQAuADAALwAyADQAXAAiAFwAbgAgACoAIABgAGAAYABcAG4AIAAqAC8AXABuAHAAcgBlAHYAaQBvAHUAcwBfAHMAdQBiAG4AZQB0ACAAPQAgAEwAQQBNAEIARABBACgAYwBlAGwAbABzACwAXABuACAAIAAgACAATABFAFQAKABcAG4AIAAgACAAIAAgACAAIAAgAGkAcABkAGUAYwAsACAAXwBkAG8AdAAyAGQAZQBjACgAaQBwACgAYwBlAGwAbABzACkAKQAsAFwAbgAgACAAIAAgACAAIAAgACAAcABmAHgALAAgAHAAcgBlAGYAaQB4AGwAZQBuACgAYwBlAGwAbABzACkALABcAG4AIAAgACAAIAAgACAAIAAgAHAAZgB4AGQAZQBjACwAIABfAHAAZgB4ADIAZABlAGMAKABwAGYAeAApACwAXABuACAAIAAgACAAIAAgACAAIABuAGUAdABkAGUAYwAsACAAXwBwAHIAZQB2AGkAbwB1AHMAcwB1AGIAbgBlAHQAKABpAHAAZABlAGMALAAgAHAAZgB4AGQAZQBjACkALABcAG4AIAAgACAAIAAgACAAIAAgAFwAbgAgACAAIAAgACAAIAAgACAAbwB1AHQAbwBmAGIAbwB1AG4AZAAsACAAKABuAGUAdABkAGUAYwAgADwAIAAwACkAIAArACAAKABuAGUAdABkAGUAYwAgAD4AIAAyACAAXgAgADMAMgAgAC0AIAAxACkALABcAG4AXABuACAAIAAgACAAIAAgACAAIABfAGQAZQBjADIAZABvAHQAKABuAGUAdABkAGUAYwApACAAJgAgAFwAIgAvAFwAIgAgACYAIABwAGYAeABcAG4AIAAgACAAIAApAFwAbgApADsAXABuAFwAbgBcAG4ALwAqACoAXABuACAAKgAgAFIAZQB0AHUAcgBuAHMAIAB0AGgAZQAgAG4AZQB4AHQAIABzAHUAYgBuAGUAd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uAGUAeAB0AHMAdQBiAG4AZQB0ACgAXAAiADEAOQAyAC4AMQA2ADgALgAwAC4AMAAvADIANABcACIAKQAgAD0APQA+ACAAXAAiADEAOQAyAC4AMQA2ADgALgAxAC4AMAAvADIANABcACIAXABuACAAKgAgAGAAYABgAFwAbgAgACoALwBcAG4AbgBlAHgAdABfAHMAdQBiAG4AZQB0ACAAPQAgAEwAQQBNAEIARABBACgAYwBlAGwAbABzACwAXABuACAAIAAgACAATABFAFQAKABcAG4AIAAgACAAIAAgACAAIAAgAGkAcABkAGUAYwAsACAAXwBkAG8AdAAyAGQAZQBjACgAaQBwACgAYwBlAGwAbABzACkAKQAsAFwAbgAgACAAIAAgACAAIAAgACAAcABmAHgALAAgAHAAcgBlAGYAaQB4AGwAZQBuACgAYwBlAGwAbABzACkALABcAG4AIAAgACAAIAAgACAAIAAgAHAAZgB4AGQAZQBjACwAIABfAHAAZgB4ADIAZABlAGMAKABwAGYAeAApACwAXABuACAAIAAgACAAIAAgACAAIABcAG4AIAAgACAAIAAgACAAIAAgAF8AZABlAGMAMgBkAG8AdAAoAF8AbgBlAHgAdABzAHUAYgBuAGUAdAAoAGkAcABkAGUAYwAsACAAcABmAHgAZABlAGMAKQApACAAJgAgAFwAIgAvAFwAIgAgACYAIABwAGYAeABcAG4AIAAgACAAIAApAFwAbgApADsAXABuAFwAbgAvACoAKgBcAG4AIAAqACAAUgBlAHQAdQByAG4AcwAgAHQAaABlACAAXAAiAGkAbgBkAGUAeABcACIAdABoACAAcwB1AGIAbgBlAHQAIABpAG4AIABhACAAbABhAHIAZwBlAHIAIABzAHUAbQBtAGEAcgB5AC4AXABuACAAKgAgAFwAbgAgACoAIABpAHAAXwBzAHUAbQBtAGEAcgB5ADoAIABhACAAQwBlAGwAbAAgAG8AcgAgAFMAdAByAGkAbgBnACAAYwBvAG4AdABhAGkAbgBpAG4AZwAgAGEAbgAgAGkAcAAgAG4AZQB0AHcAbwByAGsAXABuACAAKgAgAGkAbgAgAFwAIgBpAHAALwBwAHIAZQBmAGkAeABcACIAIABmAG8AcgBtAGEAdAAuAFwAbgAgACoAIABzAG0AYQBsAGwAZQByAF8AcAByAGUAZgBpAHgAOgAgAGEAIABDAGUAbABsACAAbwByACAAUwB0AHIAaQBuAGcAIABjAG8AbgB0AGEAaQBuAGkAbgBnACAAYQAgAHAAcgBlAGYAaQB4ACAAbABlAG4AZwB0AGgAXABuACAAKgAgAHQAbwAgAHMAdQBiAG4AZQB0ACAAdABoAGUAIABzAHUAbQBtAGEAcgB5ACAAaQBuAHQAbwAuAFwAbgAgACoAIABpAG4AZABlAHgAOgAgAGEAIABwAG8AcwBpAHQAaQB2AGUAIABvAHIAIABuAGUAZwBhAHQAaQB2AGUAIABpAG4AZABlAHgAIABuAHUAbQBiAGUAcgAuACAASQBmACAAcABvAHMAaQB0AGkAdgBlACwAIAB3AGkAbABsACAAXABuACAAKgAgAHIAZQB0AHUAcgBuACAAdABoAGUAIABzAHUAYgBuAGUAdAAgAGEAdAAgAHQAaABlACAAaQBuAGQAZQB4ACAAcABvAHMAaQB0AGkAbwBuACAAKABmAGkAcgBzAHQAIABzAHUAYgBuAGUAdAAgAGkAcwAgADAAKQAuAFwAbgAgACoAIABJAGYAIABuAGUAZwBhAHQAaQB2AGUALAAgAHcAaQBsAGwAIAByAGUAdAB1AHIAbgAgAHQAaABlACAAcwB1AGIAbgBlAHQAIABkAGUAYwByAGUAYQBzAGkAbgBnACAAZgByAG8AbQAgAHQAaABlACAAZQBuAGQAIABvAGYAXABuACAAKgAgAHQAaABlACAAcwB1AG0AbQBhAHIAeQAuACAAXABuACAAKgAgAGAAYABgAFwAbgAgACoAIABpAG4AZABlAHgAXwBzAHUAYgBuAGUAdAAoAFwAIgAxADkAMgAuADEANgA4AC4AMAAuADAALwAxADYAXAAiACwAMgA0ACwALQAzACkAIAA9AD0APgAgAFwAIgAxADkAMgAuADEANgA4AC4AMgA1ADMALgAwAC8AMgA0AFwAIgBcAG4AIAAqACAAYABgAGAAXABuACAAKgAvAFwAbgBpAG4AZABlAHgAXwBzAHUAYgBuAGUAdAAgAD0AIABMAEEATQBCAEQAQQAoAGkAcABfAHMAdQBtAG0AYQByAHkALAAgAHMAbQBhAGwAbABlAHIAXwBwAHIAZQBmAGkAeAAsACAAaQBuAGQAZQB4ACwAXABuACAAIAAgACAATABFAFQAKABcAG4AIAAgACAAIAAgACAAIAAgAGkAcABkAGUAYwAsACAAXwBkAG8AdAAyAGQAZQBjACgAaQBwACgAaQBwAF8AcwB1AG0AbQBhAHIAeQApACkALABcAG4AIAAgACAAIAAgACAAIAAgAHAAZgB4ACwAIABwAHIAZQBmAGkAeABsAGUAbgAoAGkAcABfAHMAdQBtAG0AYQByAHkAKQAsAFwAbgAgACAAIAAgACAAIAAgACAAcABmAHgAZABlAGMALAAgAF8AcABmAHgAMgBkAGUAYwAoAHAAZgB4ACkALABcAG4AIAAgACAAIAAgACAAIAAgAHMAbQBhAGwAbABlAHIAXwBwAHIAZQBmAGkAeABkAGUAYwAsACAAXwBwAGYAeAAyAGQAZQBjACgAcwBtAGEAbABsAGUAcgBfAHAAcgBlAGYAaQB4ACkALABcAG4AXABuACAAIAAgACAAIAAgACAAIABmAGkAcgBzAHQAXwBpAHAAXwBkAGUAYwAsACAAXwBmAGkAcgBzAHQAXwBhAGQAZAByAGUAcwBzACgAaQBwAGQAZQBjACwAIABwAGYAeABkAGUAYwApACwAXABuACAAIAAgACAAIAAgACAAIABsAGEAcwB0AF8AaQBwAF8AZABlAGMALAAgAF8AbABhAHMAdABfAGEAZABkAHIAZQBzAHMAKABpAHAAZABlAGMALAAgAHAAZgB4AGQAZQBjACkALABcAG4AXABuACAAIAAgACAAIAAgACAAIABzAHUAYgBfAHMAaQB6AGUALABCAEkAVABOAE8AVAAoAF8AcABmAHgAMgBkAGUAYwAoAHMAbQBhAGwAbABlAHIAXwBwAHIAZQBmAGkAeAApACwAMwAyACkALABcAG4AXABuACAAIAAgACAAIAAgACAAIAB0AGEAcgBnAGUAdABfAG4AZQB0AF8AZABlAGMALABcAG4AIAAgACAAIAAgACAAIAAgAEkARgAoAFwAbgAgACAAIAAgACAAIAAgACAAIAAgACAAIABpAG4AZABlAHgAIAA+AD0AIAAwACwAXABuACAAIAAgACAAIAAgACAAIAAgACAAIAAgAGYAaQByAHMAdABfAGkAcABfAGQAZQBjACAAKwAgAGkAbgBkAGUAeAAgACoAIAAoAHMAdQBiAF8AcwBpAHoAZQAgACsAIAAxACkALABcAG4AIAAgACAAIAAgACAAIAAgACAAIAAgACAAbABhAHMAdABfAGkAcABfAGQAZQBjACAAKwAgADEAIAArACAAaQBuAGQAZQB4ACAAKgAgACgAcwB1AGIAXwBzAGkAegBlACAAKwAgADEAKQBcAG4AIAAgACAAIAAgACAAIAAgACkALABcAG4AXABuACAAIAAgACAAIAAgACAAIABfAGQAZQBjADIAZABvAHQAKAB0AGEAcgBnAGUAdABfAG4AZQB0AF8AZABlAGMAKQAgACYAIABcACIALwBcACIAIAAmACAAXwBkAGUAYwAyAHAAZgB4ACgAcwBtAGEAbABsAGUAcgBfAHAAcgBlAGYAaQB4AGQAZQBjACkAXABuACAAIAAgACAAKQBcAG4AKQA7AFwAbgBcAG4ALwAqACoAXABuACAAKgAgAFIAZQB0AHUAcgBuAHMAIABhACAAZAB5AG4AYQBtAGkAYwAgAGEAcgByAGEAeQAgAG8AZgAgAHQAaABlACAAcwB1AGIAbgBlAHQAcwAgAGkAbgAgAHQAaABlACAAcwB1AG0AbQBhAHIAeQAuAFwAbgAgACoAXABuACAAKgAgAHMAdQBwAGUAcgBuAGUAdAA6ACAAYQAgAHMAdQBwAGUAcgBuAGUAdAAgAGkAbgAgAFwAIgBpAHAALwBwAHIAZQBmAGkAeABcACIAIABmAG8AcgBtAGEAdAAuAFwAbgAgACoAIABzAG0AYQBsAGwAZQByAHAAZgB4ADoAIAB0AGgAZQAgAHAAcgBlAGYAaQB4ACAAbABlAG4AZwB0AGgAIABvAGYAIAB0AGgAZQAgAHMAdQBiAG4AZQB0AHQAaQBuAGcALgBcAG4AIAAqACAAYABgAGAAXABuACAAKgAgAHMAdQBiAG4AZQB0AHMAKABcACIAMQA5ADIALgAxADYAOAAuADAALgAwAC8AMgA0AFwAIgAsADIANQApACAAPQA9AD4AIAB7AFwAIgAxADkAMgAuADEANgA4AC4AMAAuADAALwAyADUAXAAiACwAXAAiADEAOQAyAC4AMQA2ADgALgAwAC4AMQAyADgALwAyADUAXAAiAH0AXABuACAAKgAgAGAAYABgAFwAbgAgACoALwBcAG4AcwB1AGIAbgBlAHQAcwAgAD0AIABMAEEATQBCAEQAQQAoAHMAdQBwAGUAcgBuAGUAdAAsAHMAbQBhAGwAbABlAHIAcABmAHgALABbAHMAdABhAHIAdABdACwAWwBzAHQAbwBwAF0ALABcAG4AIAAgACAAIABMAEUAVAAoAFwAbgAgACAAIAAgACAAIAAgACAAcwB1AHAAZQByAG4AZQB0AGkAcAAsACAAVABFAFgAVABCAEUARgBPAFIARQAoAHMAdQBwAGUAcgBuAGUAdAAsACAAXAAiAC8AXAAiACkALABcAG4AIAAgACAAIAAgACAAIAAgAHMAdQBwAGUAcgBuAGUAdABwAGYAeAAsACAAVgBBAEwAVQBFACgAVABFAFgAVABBAEYAVABFAFIAKABzAHUAcABlAHIAbgBlAHQALAAgAFwAIgAvAFwAIgApACkALABcAG4AXABuACAAIAAgACAAIAAgACAAIABzAHUAcABlAHIAbgBlAHQAYQBkAGQAcgAsAF8AZABvAHQAMgBkAGUAYwAoAHMAdQBwAGUAcgBuAGUAdABpAHAAKQAsAFwAbgAgACAAIAAgACAAIAAgACAAcwB1AHAAZQByAG4AZQB0AHAAZgB4AGQAZQBjACwAIABfAHAAZgB4ADIAZABlAGMAKABzAHUAcABlAHIAbgBlAHQAcABmAHgAKQAsAFwAbgBcAG4AIAAgACAAIAAgACAAIAAgAHMAbQBhAGwAbABlAHIAcABmAHgAZABlAGMALAAgAF8AcABmAHgAMgBkAGUAYwAoAHMAbQBhAGwAbABlAHIAcABmAHgAKQAsAFwAbgBcAG4AIAAgACAAIAAgACAAIAAgAGYAaQByAHMAdABfAGkAcABfAGQAZQBjACwAIABfAGYAaQByAHMAdABfAGEAZABkAHIAZQBzAHMAKABzAHUAcABlAHIAbgBlAHQAYQBkAGQAcgAsAHMAdQBwAGUAcgBuAGUAdABwAGYAeABkAGUAYwApACwAXABuACAAIAAgACAAIAAgACAAIABsAGEAcwB0AF8AaQBwAF8AZABlAGMALAAgAF8AbABhAHMAdABfAGEAZABkAHIAZQBzAHMAKABzAHUAcABlAHIAbgBlAHQAYQBkAGQAcgAsAHMAdQBwAGUAcgBuAGUAdABwAGYAeABkAGUAYwApACwAXABuAFwAbgAgACAAIAAgACAAIAAgACAAbgBlAHQAcwBpAHoAZQAsACAAQgBJAFQATgBPAFQAKABzAG0AYQBsAGwAZQByAHAAZgB4AGQAZQBjACwAMwAyACkAIAArACAAMQAsAFwAbgBcAG4AIAAgACAAIAAgACAAIAAgAGYAaQByAHMAdABfAHQAYQByAGcAZQB0AF8AaQBwACwAXABuACAAIAAgACAAIAAgACAAIAAgACAAIAAgAEkARgAoAFwAbgAgACAAIAAgACAAIAAgACAAIAAgACAAIAAgACAAIAAgAHMAdABhAHIAdAAgAD4APQAgADAALABcAG4AIAAgACAAIAAgACAAIAAgACAAIAAgACAAIAAgACAAIABmAGkAcgBzAHQAXwBpAHAAXwBkAGUAYwAgACsAIABzAHQAYQByAHQAIAAqACAAbgBlAHQAcwBpAHoAZQAsAFwAbgAgACAAIAAgACAAIAAgACAAIAAgACAAIAAgACAAIAAgAGwAYQBzAHQAXwBpAHAAXwBkAGUAYwAgACsAIAAxACAAKwAgAHMAdABhAHIAdAAgACoAIABuAGUAdABzAGkAegBlAFwAbgAgACAAIAAgACAAIAAgACAAIAAgACAAIAApACwAXABuACAAIAAgACAAIAAgACAAIABsAGEAcwB0AF8AdABhAHIAZwBlAHQAXwBpAHAALABcAG4AIAAgACAAIAAgACAAIAAgAEkARgAoAFwAbgAgACAAIAAgACAAIAAgACAAIAAgACAAIABJAFMATwBNAEkAVABUAEUARAAoAHMAdABvAHAAKQAsAFwAbgAgACAAIAAgACAAIAAgACAAIAAgACAAIABsAGEAcwB0AF8AaQBwAF8AZABlAGMALABcAG4AIAAgACAAIAAgACAAIAAgACAAIAAgACAASQBGACgAXABuACAAIAAgACAAIAAgACAAIAAgACAAIAAgACAAIAAgACAAcwB0AG8AcAAgAD4APQAgADAALABcAG4AIAAgACAAIAAgACAAIAAgACAAIAAgACAAIAAgACAAIABmAGkAcgBzAHQAXwBpAHAAXwBkAGUAYwAgACsAIABzAHQAbwBwACAAKgAgAG4AZQB0AHMAaQB6AGUALABcAG4AIAAgACAAIAAgACAAIAAgACAAIAAgACAAIAAgACAAIABsAGEAcwB0AF8AaQBwAF8AZABlAGMAIAArACAAMQAgACsAIABzAHQAbwBwACAAKgAgAG4AZQB0AHMAaQB6AGUAXABuACAAIAAgACAAIAAgACAAIAAgACAAIAAgACkAXABuACAAIAAgACAAIAAgACAAIAApACwAXABuAFwAbgAgACAAIAAgACAAIAAgACAAcwB1AGIAbgBlAHQAXwBuAGIAcgAsACAAKABsAGEAcwB0AF8AdABhAHIAZwBlAHQAXwBpAHAAIAArACAAMQAgAC0AIABmAGkAcgBzAHQAXwB0AGEAcgBnAGUAdABfAGkAcAApACAALwAgAG4AZQB0AHMAaQB6AGUALABcAG4AXABuACAAIAAgACAAIAAgACAAIABfAGQAZQBjADIAZABvAHQAKABmAGkAcgBzAHQAXwB0AGEAcgBnAGUAdABfAGkAcAAgACsAIABTAEUAUQBVAEUATgBDAEUAKABzAHUAYgBuAGUAdABfAG4AYgByACwALAAwACwAMQApACAAKgAgAG4AZQB0AHMAaQB6AGUAKQAgACYAIABcACIALwBcACIAIAAmACAAcwBtAGEAbABsAGUAcgBwAGYAeABcAG4AXABuACAAIAAgACAAKQBcAG4AKQA7AFwAbgBcAG4AXABuAC8AKgAqAFwAbgAgACoAIABSAGUAdAB1AHIAbgBzACAAYQAgAGQAeQBuAGEAbQBpAGMAIABhAHIAcgBhAHkAIABvAGYAIAB0AGgAZQAgAGgAbwBzAHQAcwAgAGkAbgAgAHQAaABlACAAbgBlAHQAdwBvAHIAawAuAFwAbgAgACoAXABuACAAKgAgAGkAcABfAG4AZQB0AHcAbwByAGsAOgAgAGEAIABDAGUAbABsACAAbwByACAAUwB0AHIAaQBuAGcAIABuAGUAdAB3AG8AcgBrACAAaQBuACAAXAAiAGkAcAAvAHAAcgBlAGYAaQB4AFwAIgAgAGYAbwByAG0AYQB0AC4AXABuACAAKgAgAGAAYABgAFwAbgAgACoAIABoAG8AcwB0AHMAKABcACIAMQA5ADIALgAxADYAOAAuADAALgAwAC8AMwAxAFwAIgApACAAPQA9AD4AIAB7AFwAIgAxADkAMgAuADEANgA4AC4AMAAuADAAXAAiACwAXAAiADEAOQAyAC4AMQA2ADgALgAwAC4AMQBcACIAfQBcAG4AIAAqACAAYABgAGAAXABuACAAKgAvAFwAbgBoAG8AcwB0AHMAIAA9ACAATABBAE0AQgBEAEEAKABpAHAAXwBuAGUAdAB3AG8AcgBrACwAWwBzAHQAYQByAHQAXQAsAFsAcwB0AG8AcABdACwAWwBvAG0AaQB0AF8AcAByAGUAZgBpAHgAXwBsAGUAbgBnAHQAaABdACwAXABuACAAIAAgACAATABFAFQAKABcAG4AIAAgACAAIAAgACAAIAAgAGkAcABkAG8AdAAsACAAVABFAFgAVABCAEUARgBPAFIARQAoAGkAcABfAG4AZQB0AHcAbwByAGsALAAgAFwAIgAvAFwAIgApACwAXABuACAAIAAgACAAIAAgACAAIABwAGYAeAAsACAAVgBBAEwAVQBFACgAVABFAFgAVABBAEYAVABFAFIAKABpAHAAXwBuAGUAdAB3AG8AcgBrACwAIABcACIALwBcACIAKQApACwAXABuAFwAbgAgACAAIAAgACAAIAAgACAAaQBwAGQAZQBjACwAXwBkAG8AdAAyAGQAZQBjACgAaQBwAGQAbwB0ACkALABcAG4AIAAgACAAIAAgACAAIAAgAHAAZgB4AGQAZQBjACwAIABfAHAAZgB4ADIAZABlAGMAKABwAGYAeAApACwAXABuACAAIAAgACAAIAAgACAAIAByAGUAYQBsAF8AcwB0AG8AcAAsACAASQBGACgASQBTAE8ATQBJAFQAVABFAEQAKABzAHQAbwBwACkALAAtADEALABzAHQAbwBwACkALABcAG4AXABuACAAIAAgACAAIAAgACAAIABmAGkAcgBzAHQAXwBpAHAALABcAG4AIAAgACAAIAAgACAAIAAgACAAIAAgACAASQBGACgAXABuACAAIAAgACAAIAAgACAAIAAgACAAIAAgACAAIAAgACAAcABmAHgAIAA8AD0AIAAzADAALABcAG4AIAAgACAAIAAgACAAIAAgACAAIAAgACAAIAAgACAAIABfAGYAaQByAHMAdABfAGEAZABkAHIAZQBzAHMAKABpAHAAZABlAGMALABwAGYAeABkAGUAYwApACAAKwAgADEALABcAG4AIAAgACAAIAAgACAAIAAgACAAIAAgACAAIAAgACAAIABfAGYAaQByAHMAdABfAGEAZABkAHIAZQBzAHMAKABpAHAAZABlAGMALABwAGYAeABkAGUAYwApAFwAbgAgACAAIAAgACAAIAAgACAAIAAgACAAIAApACwAXABuACAAIAAgACAAIAAgACAAIABsAGEAcwB0AF8AaQBwACwAXABuACAAIAAgACAAIAAgACAAIAAgACAAIAAgAEkARgAoAFwAbgAgACAAIAAgACAAIAAgACAAIAAgACAAIAAgACAAIAAgAHAAZgB4ACAAPAA9ACAAMwAwACwAXABuACAAIAAgACAAIAAgACAAIAAgACAAIAAgACAAIAAgACAAXwBsAGEAcwB0AF8AYQBkAGQAcgBlAHMAcwAoAGkAcABkAGUAYwAsAHAAZgB4AGQAZQBjACkAIAAtACAAMQAsAFwAbgAgACAAIAAgACAAIAAgACAAIAAgACAAIAAgACAAIAAgAF8AbABhAHMAdABfAGEAZABkAHIAZQBzAHMAKABpAHAAZABlAGMALABwAGYAeABkAGUAYwApAFwAbgAgACAAIAAgACAAIAAgACAAIAAgACAAIAApACwAXABuAFwAbgAgACAAIAAgACAAIAAgACAAZgBpAHIAcwB0AF8AaQBuAGQAZQB4AGUAZABfAGkAcAAsAFwAbgAgACAAIAAgACAAIAAgACAAIAAgACAAIABJAEYAKABcAG4AIAAgACAAIAAgACAAIAAgACAAIAAgACAAIAAgACAAIABzAHQAYQByAHQAIAA+AD0AIAAwACwAXABuACAAIAAgACAAIAAgACAAIAAgACAAIAAgACAAIAAgACAAZgBpAHIAcwB0AF8AaQBwACAAKwAgAHMAdABhAHIAdAAsAFwAbgAgACAAIAAgACAAIAAgACAAIAAgACAAIAAgACAAIAAgAGwAYQBzAHQAXwBpAHAAIAArACAAcwB0AGEAcgB0ACAAKwAgADEAXABuACAAIAAgACAAIAAgACAAIAAgACAAIAAgACkALABcAG4AIAAgACAAIAAgACAAIAAgAGwAYQBzAHQAXwBpAG4AZABlAHgAZQBkAF8AaQBwACwAXABuACAAIAAgACAAIAAgACAAIAAgACAAIAAgAEkARgAoAFwAbgAgACAAIAAgACAAIAAgACAAIAAgACAAIAAgACAAIAAgAHIAZQBhAGwAXwBzAHQAbwBwACAAPgA9ACAAMAAsAFwAbgAgACAAIAAgACAAIAAgACAAIAAgACAAIAAgACAAIAAgAGYAaQByAHMAdABfAGkAcAAgACsAIAByAGUAYQBsAF8AcwB0AG8AcAAsAFwAbgAgACAAIAAgACAAIAAgACAAIAAgACAAIAAgACAAIAAgAGwAYQBzAHQAXwBpAHAAIAArACAAcgBlAGEAbABfAHMAdABvAHAAIAArACAAMQBcAG4AIAAgACAAIAAgACAAIAAgACAAIAAgACAAKQAsAFwAbgBcAG4AIAAgACAAIAAgACAAIAAgAG4AdQBtAGIAZQByAF8AbwBmAF8AaABvAHMAdABzACwAIABsAGEAcwB0AF8AaQBuAGQAZQB4AGUAZABfAGkAcAAgAC0AIABmAGkAcgBzAHQAXwBpAG4AZABlAHgAZQBkAF8AaQBwACAAKwAgADEALABcAG4AIAAgACAAIAAgACAAIAAgAFwAbgAgACAAIAAgACAAIAAgACAAbwB1AHQAbwBmAGIAbwB1AG4AZAAsACAAKABmAGkAcgBzAHQAXwBpAG4AZABlAHgAZQBkAF8AaQBwACAAPAAgAGYAaQByAHMAdABfAGkAcAApACAAKwAgAFwAbgAgACAAIAAgACAAIAAgACAAIAAgACAAIAAgACAAIAAgACgAbABhAHMAdABfAGkAbgBkAGUAeABlAGQAXwBpAHAAIAA+ACAAbABhAHMAdABfAGkAcAApACAAKwAgAFwAbgAgACAAIAAgACAAIAAgACAAIAAgACAAIAAgACAAIAAgAG4AdQBtAGIAZQByAF8AbwBmAF8AaABvAHMAdABzACAAPAAgADEALABcAG4AXABuACAAIAAgACAAIAAgACAAIABJAEYAKABcAG4AIAAgACAAIAAgACAAIAAgACAAIAAgACAAbwB1AHQAbwBmAGIAbwB1AG4AZAAsAFwAbgAgACAAIAAgACAAIAAgACAAIAAgACAAIABOAEEAKAApACwAXABuACAAIAAgACAAIAAgACAAIAAgACAAIAAgAF8AZABlAGMAMgBkAG8AdAAoAGYAaQByAHMAdABfAGkAbgBkAGUAeABlAGQAXwBpAHAAIAArACAAUwBFAFEAVQBFAE4AQwBFACgAbgB1AG0AYgBlAHIAXwBvAGYAXwBoAG8AcwB0AHMALAAsADAALAAxACkAKQAgACYAIABJAEYAKABvAG0AaQB0AF8AcAByAGUAZgBpAHgAXwBsAGUAbgBnAHQAaAAsACAAXAAiAFwAIgAsACAAXAAiAC8AXAAiACAAJgAgAF8AZABlAGMAMgBwAGYAeAAoAHAAZgB4AGQAZQBjACkAKQBcAG4AIAAgACAAIAAgACAAIAAgACkAXABuACAAIAAgACAAKQBcAG4AKQA7AFwAbgBcAG4ALwAqACoAXABuACAAKgAgAFIAZQB0AHUAcgBuAHMAIABhACAAZAB5AG4AYQBtAGkAYwAgAGEAcgByAGEAeQAgAG8AZgAgAHQAaABlACAAcwB1AGIAbgBlAHQAcwAgAGkAbgAgAHQAaABlACAAcwB1AG0AbQBhAHIAeQAuAFwAbgAgACoAXABuACAAKgAgAHMAdQBwAGUAcgBuAGUAdAA6ACAAYQAgAHMAdQBwAGUAcgBuAGUAdAAgAGkAbgAgAFwAIgBpAHAALwBwAHIAZQBmAGkAeABcACIAIABmAG8AcgBtAGEAdAAuAFwAbgAgACoAIABzAG0AYQBsAGwAZQByAHAAZgB4ADoAIAB0AGgAZQAgAHAAcgBlAGYAaQB4ACAAbABlAG4AZwB0AGgAIABvAGYAIAB0AGgAZQAgAHMAdQBiAG4AZQB0AHQAaQBuAGcALgBcAG4AIAAqACAAYABgAGAAXABuACAAKgAgAHMAdQBiAG4AZQB0AHMAKABcACIAMQA5ADIALgAxADYAOAAuADAALgAwAC8AMgA0AFwAIgAsADIANQApACAAPQA9AD4AIAB7AFwAIgAxADkAMgAuADEANgA4AC4AMAAuADAALwAyADUAXAAiACwAXAAiADEAOQAyAC4AMQA2ADgALgAwAC4AMQAyADgALwAyADUAXAAiAH0AXABuACAAKgAgAGAAYABgAFwAbgAgACoALwBcAG4AcwB1AGIAbgBlAHQAXwBvAGYAIAA9ACAATABBAE0AQgBEAEEAKABpAHAAXwBuAGUAdAB3AG8AcgBrACwAIABvAHQAaABlAHIALABcAG4AIAAgACAAIAAvAC8AUgBlAHQAdQByAG4AIABUAHIAdQBlACAAaQBmACAAaQBwAF8AbgBlAHQAdwBvAHIAawAgAGkAcwAgAGEAIABzAHUAYgBuAGUAdAAgAG8AZgAgAG8AdABoAGUAcgAuAFwAbgAgACAAIAAgAEwARQBUACgAXABuACAAIAAgACAAIAAgACAAIABuAGUAdABfAGQAZQBjACwAIABfAGQAbwB0ADIAZABlAGMAKABUAEUAWABUAEIARQBGAE8AUgBFACgAaQBwAF8AbgBlAHQAdwBvAHIAawAsACAAXAAiAC8AXAAiACkAKQAsAFwAbgAgACAAIAAgACAAIAAgACAAbgBlAHQAXwBwAGYAeABkAGUAYwAsACAAXwBwAGYAeAAyAGQAZQBjACgAVgBBAEwAVQBFACgAVABFAFgAVABBAEYAVABFAFIAKABpAHAAXwBuAGUAdAB3AG8AcgBrACwAIABcACIALwBcACIAKQApACkALABcAG4AIAAgACAAIAAgACAAIAAgAG4AZQB0AF8AZgBpAHIAcwB0AF8AaQBwACwAIABfAGYAaQByAHMAdABfAGEAZABkAHIAZQBzAHMAKABuAGUAdABfAGQAZQBjACwAIABuAGUAdABfAHAAZgB4AGQAZQBjACkALABcAG4AIAAgACAAIAAgACAAIAAgAG4AZQB0AF8AbABhAHMAdABfAGkAcAAsACAAXwBsAGEAcwB0AF8AYQBkAGQAcgBlAHMAcwAoAG4AZQB0AF8AZABlAGMALAAgAG4AZQB0AF8AcABmAHgAZABlAGMAKQAsAFwAbgBcAG4AIAAgACAAIAAgACAAIAAgAG8AdABoAGUAcgBfAG4AZQB0AF8AZABlAGMALAAgAF8AZABvAHQAMgBkAGUAYwAoAFQARQBYAFQAQgBFAEYATwBSAEUAKABvAHQAaABlAHIALAAgAFwAIgAvAFwAIgApACkALABcAG4AIAAgACAAIAAgACAAIAAgAG8AdABoAGUAcgBfAG4AZQB0AF8AcABmAHgAZABlAGMALAAgAF8AcABmAHgAMgBkAGUAYwAoAFYAQQBMAFUARQAoAFQARQBYAFQAQQBGAFQARQBSACgAbwB0AGgAZQByACwAIABcACIALwBcACIAKQApACkALABcAG4AIAAgACAAIAAgACAAIAAgAG8AdABoAGUAcgBfAG4AZQB0AF8AZgBpAHIAcwB0AF8AaQBwACwAIABfAGYAaQByAHMAdABfAGEAZABkAHIAZQBzAHMAKABvAHQAaABlAHIAXwBuAGUAdABfAGQAZQBjACwAIABvAHQAaABlAHIAXwBuAGUAdABfAHAAZgB4AGQAZQBjACkALABcAG4AIAAgACAAIAAgACAAIAAgAG8AdABoAGUAcgBfAG4AZQB0AF8AbABhAHMAdABfAGkAcAAsACAAXwBsAGEAcwB0AF8AYQBkAGQAcgBlAHMAcwAoAG8AdABoAGUAcgBfAG4AZQB0AF8AZABlAGMALAAgAG8AdABoAGUAcgBfAG4AZQB0AF8AcABmAHgAZABlAGMAKQAsAFwAbgBcAG4AIAAgACAAIAAgACAAIAAgACgAKAAgAG8AdABoAGUAcgBfAG4AZQB0AF8AZgBpAHIAcwB0AF8AaQBwACAAPAA9ACAAbgBlAHQAXwBmAGkAcgBzAHQAXwBpAHAAIAApACAAKgAgACgAbgBlAHQAXwBsAGEAcwB0AF8AaQBwACAAPAA9ACAAbwB0AGgAZQByAF8AbgBlAHQAXwBsAGEAcwB0AF8AaQBwACkAKQAgAD4AIAAwAFwAbgAgACAAIAAgACkAXABuACkAOwBcAG4AXABuAHMAdQBwAGUAcgBuAGUAdABfAG8AZgAgAD0AIABMAEEATQBCAEQAQQAoAGkAcABfAG4AZQB0AHcAbwByAGsALAAgAG8AdABoAGUAcgAsAFwAbgAgACAAIAAgAC8ALwBSAGUAdAB1AHIAbgAgAFQAcgB1AGUAIABpAGYAIABpAHAAXwBuAGUAdAB3AG8AcgBrACAAaQBzACAAYQAgAHMAdQBiAG4AZQB0ACAAbwBmACAAbwB0AGgAZQByAC4AXABuACAAIAAgACAATABFAFQAKABcAG4AIAAgACAAIAAgACAAIAAgAG4AZQB0AF8AZABlAGMALAAgAF8AZABvAHQAMgBkAGUAYwAoAFQARQBYAFQAQgBFAEYATwBSAEUAKABpAHAAXwBuAGUAdAB3AG8AcgBrACwAIABcACIALwBcACIAKQApACwAXABuACAAIAAgACAAIAAgACAAIABuAGUAdABfAHAAZgB4AGQAZQBjACwAIABfAHAAZgB4ADIAZABlAGMAKABWAEEATABVAEUAKABUAEUAWABUAEEARgBUAEUAUgAoAGkAcABfAG4AZQB0AHcAbwByAGsALAAgAFwAIgAvAFwAIgApACkAKQAsAFwAbgAgACAAIAAgACAAIAAgACAAbgBlAHQAXwBmAGkAcgBzAHQAXwBpAHAALAAgAF8AZgBpAHIAcwB0AF8AYQBkAGQAcgBlAHMAcwAoAG4AZQB0AF8AZABlAGMALAAgAG4AZQB0AF8AcABmAHgAZABlAGMAKQAsAFwAbgAgACAAIAAgACAAIAAgACAAbgBlAHQAXwBsAGEAcwB0AF8AaQBwACwAIABfAGwAYQBzAHQAXwBhAGQAZAByAGUAcwBzACgAbgBlAHQAXwBkAGUAYwAsACAAbgBlAHQAXwBwAGYAeABkAGUAYwApACwAXABuAFwAbgAgACAAIAAgACAAIAAgACAAbwB0AGgAZQByAF8AbgBlAHQAXwBkAGUAYwAsACAAXwBkAG8AdAAyAGQAZQBjACgAVABFAFgAVABCAEUARgBPAFIARQAoAG8AdABoAGUAcgAsACAAXAAiAC8AXAAiACkAKQAsAFwAbgAgACAAIAAgACAAIAAgACAAbwB0AGgAZQByAF8AbgBlAHQAXwBwAGYAeABkAGUAYwAsACAAXwBwAGYAeAAyAGQAZQBjACgAVgBBAEwAVQBFACgAVABFAFgAVABBAEYAVABFAFIAKABvAHQAaABlAHIALAAgAFwAIgAvAFwAIgApACkAKQAsAFwAbgAgACAAIAAgACAAIAAgACAAbwB0AGgAZQByAF8AbgBlAHQAXwBmAGkAcgBzAHQAXwBpAHAALAAgAF8AZgBpAHIAcwB0AF8AYQBkAGQAcgBlAHMAcwAoAG8AdABoAGUAcgBfAG4AZQB0AF8AZABlAGMALAAgAG8AdABoAGUAcgBfAG4AZQB0AF8AcABmAHgAZABlAGMAKQAsAFwAbgAgACAAIAAgACAAIAAgACAAbwB0AGgAZQByAF8AbgBlAHQAXwBsAGEAcwB0AF8AaQBwACwAIABfAGwAYQBzAHQAXwBhAGQAZAByAGUAcwBzACgAbwB0AGgAZQByAF8AbgBlAHQAXwBkAGUAYwAsACAAbwB0AGgAZQByAF8AbgBlAHQAXwBwAGYAeABkAGUAYwApACwAXABuAFwAbgAgACAAIAAgACAAIAAgACAAKAAoACAAbwB0AGgAZQByAF8AbgBlAHQAXwBmAGkAcgBzAHQAXwBpAHAAIAA8AD0AIABuAGUAdABfAGYAaQByAHMAdABfAGkAcAAgACkAIAAqACAAKABuAGUAdABfAGwAYQBzAHQAXwBpAHAAIAA8AD0AIABvAHQAaABlAHIAXwBuAGUAdABfAGwAYQBzAHQAXwBpAHAAKQApACAAPgAgADAAXABuACAAIAAgACAAKQBcAG4AKQA7AFwAbgBcAG4AcwB1AHAAZQByAG4AZQB0AF8AZABpAGYAZgAgAD0AIABMAEEATQBCAEQAQQAoAGkAcABfAG4AZQB0AHcAbwByAGsALAAgAHAAcgBlAGYAaQB4AGwAZQBuAF8AZABpAGYAZgAsAFwAbgAgACAAIAAgAEwARQBUACgAXABuACAAIAAgACAAIAAgACAAIABpAHAAZABlAGMALAAgAF8AZABvAHQAMgBkAGUAYwAoAGkAcAAoAGkAcABfAG4AZQB0AHcAbwByAGsAKQApACwAXABuACAAIAAgACAAIAAgACAAIABwAGYAeAAsACAAcAByAGUAZgBpAHgAbABlAG4AKABpAHAAXwBuAGUAdAB3AG8AcgBrACkALABcAG4AIAAgACAAIAAgACAAIAAgAHAAZgB4AGQAZQBjACwAIABfAHAAZgB4ADIAZABlAGMAKABwAGYAeAApACwAXABuACAAIAAgACAAIAAgACAAIABuAGUAdwBfAHAAcgBlAGYAaQB4ACwAIABwAGYAeAAgAC0AIABwAHIAZQBmAGkAeABsAGUAbgBfAGQAaQBmAGYALABcAG4AXABuACAAIAAgACAAIAAgACAAIABJAEYAKABcAG4AIAAgACAAIAAgACAAIAAgACAAIAAgACAAKABuAGUAdwBfAHAAcgBlAGYAaQB4ACAAPAAgADAAKQAgACsAIAAoAG4AZQB3AF8AcAByAGUAZgBpAHgAIAA+ACAAMwAyACkAIAArACAAKABuAGUAdwBfAHAAcgBlAGYAaQB4ACAAPgA9ACAAcABmAHgAKQAsAFwAbgAgACAAIAAgACAAIAAgACAAIAAgACAAIABOAEEAKAApACwAXABuACAAIAAgACAAIAAgACAAIAAgACAAIAAgAF8AZABlAGMAMgBkAG8AdAAoAGkAcABkAGUAYwApACAAJgAgAFwAIgAvAFwAIgAgACYAIAAoAHAAZgB4ACAALQAgAHAAcgBlAGYAaQB4AGwAZQBuAF8AZABpAGYAZgApAFwAbgAgACAAIAAgACAAIAAgACAAKQBcAG4AIAAgACAAIAApAFwAbgApADsAXABuAFwAbgBzAHUAcABlAHIAbgBlAHQAXwBuAGUAdwBfAHAAcgBlAGYAaQB4ACAAPQAgAEwAQQBNAEIARABBACgAaQBwAF8AbgBlAHQAdwBvAHIAawAsACAAbgBlAHcAXwBwAHIAZQBmAGkAeAAsAFwAbgAgACAAIAAgAEwARQBUACgAXABuACAAIAAgACAAIAAgACAAIABpAHAAZABlAGMALAAgAF8AZABvAHQAMgBkAGUAYwAoAGkAcAAoAGkAcABfAG4AZQB0AHcAbwByAGsAKQApACwAXABuACAAIAAgACAAIAAgACAAIABwAGYAeAAsACAAcAByAGUAZgBpAHgAbABlAG4AKABpAHAAXwBuAGUAdAB3AG8AcgBrACkALABcAG4AIAAgACAAIAAgACAAIAAgAHAAZgB4AGQAZQBjACwAIABfAHAAZgB4ADIAZABlAGMAKABwAGYAeAApACwAXABuAFwAbgAgACAAIAAgACAAIAAgACAASQBGACgAXABuACAAIAAgACAAIAAgACAAIAAgACAAIAAgACgAbgBlAHcAXwBwAHIAZQBmAGkAeAAgADwAIAAwACkAIAArACAAKABuAGUAdwBfAHAAcgBlAGYAaQB4ACAAPgAgADMAMgApACAAKwAgACgAbgBlAHcAXwBwAHIAZQBmAGkAeAAgAD4APQAgAHAAZgB4ACkALABcAG4AIAAgACAAIAAgACAAIAAgACAAIAAgACAATgBBACgAKQAsAFwAbgAgACAAIAAgACAAIAAgACAAIAAgACAAIABfAGQAZQBjADIAZABvAHQAKABpAHAAZABlAGMAKQAgACYAIABcACIALwBcACIAIAAmACAAbgBlAHcAXwBwAHIAZQBmAGkAeABcAG4AIAAgACAAIAAgACAAIAAgACkAXABuACAAIAAgACAAKQBcAG4AKQA7AFwAbgBcAG4ALwAqACoAXABuACAAKgAgAFIAZQB0AHUAcgBuAHMAIABhACAAcwBvAHIAdABlAGQAIABsAGkAcwB0ACAAbwBmACAAaQBwACAAYQBkAGQAcgBlAHMAcwBlAHMALwBpAG4AdABlAHIAZgBhAGMAZQBzAC4AXABuACAAKgAgAFwAbgAgACoAIABpAHAAXwBpAG4AdABlAHIAZgBhAGMAZQBzADoAIABhACAAUgBhAG4AZwBlACAAbwByACAAQQByAHIAYQB5ACAAYwBvAG4AdABhAGkAbgBpAG4AZwAgAGkAcAAgAGkAbgB0AGUAcgBmAGEAYwBlAHMAXABuACAAKgAgAGkAbgAgAFwAIgBpAHAAXAAiACAAbwByACAAXAAiAGkAcAAvAHAAcgBlAGYAaQB4AFwAIgAgAGYAbwByAG0AYQB0AC4AXABuACAAKgAgAFsAbwBtAGkAdABfAHAAcgBlAGYAaQB4AGwAZQBuAF0AOgAgAE8AcAB0AGkAbwBuAGEAbAAsACAAZABvACAAbgBvAHQAIABpAG4AYwBsAHUAZABlACAAdABoAGUAIABwAHIAZQBmAGkAeAAgAGwAZQBuAGcAdABoAFwAbgAgACoAIABpAG4AIAB0AGgAZQAgAHIAZQBzAHAAbwBuAHMAZQAgAGkAZgAgAHQAaABlACAAaQBuAHAAdQB0ACAAaQBzACAAYQAgAG4AZQB0AHcAbwByAGsAXABuACAAKgAgAGAAYABgAFwAbgAgACoAIABzAG8AcgB0ACgAewBcACIAMQA5ADIALgAxADYAOAAuADEALgAwAC8AMgA0AFwAIgA7AFwAIgAxADkAMgAuADEANgA4AC4AMQA1AC4AMAAvADIANABcACIAOwBcACIAMQA5ADIALgAxADYAOAAuADIALgAwAC8AMgA0AFwAIgB9ACkAIAA9AD0APgAgAHsAXAAiADEAOQAyAC4AMQA2ADgALgAxAC4AMAAvADIANABcACIAOwBcACIAMQA5ADIALgAxADYAOAAuADIALgAwAC8AMgA0AFwAIgA7AFwAIgAxADkAMgAuADEANgA4AC4AMQA1AC4AMAAvADIANABcACIAfQBcAG4AIAAqACAAYABgAGAAXABuACAAKgAvAFwAbgAgAHMAbwByAHQAIAA9ACAATABBAE0AQgBEAEEAKABpAHAAXwBpAG4AdABlAHIAZgBhAGMAZQBzACwAWwBvAG0AaQB0AF8AcAByAGUAZgBpAHgAXwBsAGUAbgBnAHQAaABdACwAXABuACAAIAAgACAAaQBwAC4AYwBoAGUAYwBrAGUAZAAoAFMATwBSAFQAKABpAHAALgBwAGEAZABkAGUAZAAoAGkAcABfAGkAbgB0AGUAcgBmAGEAYwBlAHMALABvAG0AaQB0AF8AcAByAGUAZgBpAHgAXwBsAGUAbgBnAHQAaAApACkAKQBcAG4AKQA7AFwAbgBcAG4ALwAqACoAXABuACAAKgAgAFIAZQB0AHUAcgBuAHMAIABhACAAZgBpAGwAdABlAHIAZQBkACAAbABpAHMAdAAgAG8AZgAgAGkAcAAgAGEAZABkAHIAZQBzAHMAZQBzAC8AaQBuAHQAZQByAGYAYQBjAGUAcwAgAHQAaABhAHQAIABhAHIAZQAgAGkAbgBjAGwAdQBkAGUAZAAgAGkAbgBcAG4AIAAqACAAbwByACAAZQB4AGMAbAB1AGQAZQBkACAAbwBmACAAYQAgAHMAdQBwAGUAcgBuAGUAdAAuAFwAbgAgACoAIABcAG4AIAAqACAAaQBwAF8AaQBuAHQAZQByAGYAYQBjAGUAcwA6ACAAYQAgAFIAYQBuAGcAZQAgAG8AcgAgAEEAcgByAGEAeQAgAGMAbwBuAHQAYQBpAG4AaQBuAGcAIABpAHAAIABpAG4AdABlAHIAZgBhAGMAZQBzAFwAbgAgACoAIABpAG4AIABcACIAaQBwAFwAIgAgAG8AcgAgAFwAIgBpAHAALwBwAHIAZQBmAGkAeABcACIAIABmAG8AcgBtAGEAdAAuAFwAbgAgACoAIABzAHUAcABlAHIAbgBlAHQAOgAgAGEAbgAgAGkAcAAgAG4AZQB0AHcAbwByAGsAIABpAG4AIABcACIAaQBwAFwAIgAgAG8AcgAgAFwAIgBpAHAALwBwAHIAZQBmAGkAeABcACIAIABmAG8AcgBtAGEAdAAuAFwAbgAgACoAIABgAGAAYABcAG4AIAAqACAAZgBpAGwAdABlAHIAXwBpAG4AYwBsAHUAZABlACgAewBcACIAMQA5ADIALgAxADYAOAAuADEALgAwAC8AMgA2AFwAIgA7AFwAIgAxADkAMgAuADEANgA4AC4AMQA1AC4AMAAvADIANABcACIAOwBcACIAMQA5ADIALgAxADYAOAAuADIALgAwAC8AMgA0AFwAIgB9ACkAIAA9AD0APgAgAHsAXAAiADEAOQAyAC4AMQA2ADgALgAxAC4AMAAvADIANABcACIAOwBcACIAMQA5ADIALgAxADYAOAAuADIALgAwAC8AMgA0AFwAIgA7AFwAIgAxADkAMgAuADEANgA4AC4AMQA1AC4AMAAvADIANABcACIAfQBcAG4AIAAqACAAYABgAGAAXABuACAAKgAvAFwAbgBmAGkAbAB0AGUAcgBfAGkAbgBjAGwAdQBkAGUAIAA9ACAATABBAE0AQgBEAEEAKABpAHAAXwBpAG4AdABlAHIAZgBhAGMAZQBzACwAIABzAHUAcABlAHIAbgBlAHQALABcAG4AIAAgACAAIABGAEkATABUAEUAUgAoAGkAcABfAGkAbgB0AGUAcgBmAGEAYwBlAHMALABpAHAALgBzAHUAYgBuAGUAdABfAG8AZgAoAGkAcABfAGkAbgB0AGUAcgBmAGEAYwBlAHMALABzAHUAcABlAHIAbgBlAHQAKQA9AFQAUgBVAEUAKQBcAG4AKQA7AFwAbgBcAG4AZgBpAGwAdABlAHIAXwBlAHgAYwBsAHUAZABlACAAPQAgAEwAQQBNAEIARABBACgAaQBwAF8AaQBuAHQAZQByAGYAYQBjAGUAcwAsACAAcwB1AHAAZQByAG4AZQB0ACwAXABuACAAIAAgACAARgBJAEwAVABFAFIAKABpAHAAXwBpAG4AdABlAHIAZgBhAGMAZQBzACwAaQBwAC4AcwB1AGIAbgBlAHQAXwBvAGYAKABpAHAAXwBpAG4AdABlAHIAZgBhAGMAZQBzACwAcwB1AHAAZQByAG4AZQB0ACkAPQBGAEEATABTAEUAKQBcAG4AKQA7AFwAbgBcAG4ALwAqACoAXABuACAAKgAgAFIAZQB0AHUAcgBuAHMAIAB0AGgAZQAgAGkAcAAgAGEAZABkAHIAZQBzAHMAIABvAGYAZgBzAGUAdAAgAGIAeQAgAHQAaABlACAAZABlAGMAaQBtAGEAbAAgAG8AZgBmAHMAZQB0ACAAcAByAG8AdgBpAGQAZQBkAC4AXABuACAAKgAgAFQAaABlACAAZgB1AG4AYwB0AGkAbwBuACAAcgBlAHQAdQByAG4AcwAgACMATgAvAEEAIABpAGYAIAB0AGgAZQAgAG8AZgBmAHMAZQB0ACAASQBQACAAaQBzACAAbwB1AHQAcwBpAGQAZQAgAHQAaABl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bwBmAGYAcwBlAHQAKABcACIAMQA5ADIALgAxADYAOAAuADAALgAxAC8AMgA0AFwAIgAsADEAMAApACAAPQA9AD4AIABcACIAMQA5ADIALgAxADYAOAAuADEALgAxADEALwAyADQAXAAiAFwAbgAgACoAIABgAGAAYABcAG4AIAAqAC8AXABuAG8AZgBmAHMAZQB0ACAAPQAgAEwAQQBNAEIARABBACgAYwBlAGwAbABzACwAIABkAGUAYwBpAG0AYQBsAF8AbwBmAGYAcwBlAHQALABcAG4AIAAgACAAIABMAEUAVAAoAFwAbgAgACAAIAAgACAAIAAgACAAaQBwAGQAZQBjACwAIABfAGQAbwB0ADIAZABlAGMAKABpAHAAKABjAGUAbABsAHMAKQApACwAXABuACAAIAAgACAAIAAgACAAIABvAGYAZgBzAGUAdABfAGkAcABkAGUAYwAsACAAaQBwAGQAZQBjACAAKwAgAGQAZQBjAGkAbQBhAGwAXwBvAGYAZgBzAGUAdAAsAFwAbgAgACAAIAAgACAAIAAgACAAcABmAHgALAAgAHAAcgBlAGYAaQB4AGwAZQBuACgAYwBlAGwAbABzACkALABcAG4AIAAgACAAIAAgACAAIAAgAHAAZgB4AGQAZQBjACwAIABfAHAAZgB4ADIAZABlAGMAKABwAGYAeAApACwAXABuAFwAbgAgACAAIAAgACAAIAAgACAAZgBpAHIAcwB0AF8AaQBwACwAIABfAGYAaQByAHMAdABoAG8AcwB0ACgAaQBwAGQAZQBjACwAIABwAGYAeABkAGUAYwApACwAXABuACAAIAAgACAAIAAgACAAIABsAGEAcwB0AF8AaQBwACwAIABfAGwAYQBzAHQAaABvAHMAdAAoAGkAcABkAGUAYwAsACAAcABmAHgAZABlAGMAKQAsAFwAbgBcAG4AIAAgACAAIAAgACAAIAAgAG8AdQB0AG8AZgBiAG8AdQBuAGQALAAgACgAbwBmAGYAcwBlAHQAXwBpAHAAZABlAGMAIAA8ACAAZgBpAHIAcwB0AF8AaQBwACkAIAArACAAKABvAGYAZgBzAGUAdABfAGkAcABkAGUAYwAgAD4AIABsAGEAcwB0AF8AaQBwACkALABcAG4AXABuACAAIAAgACAAIAAgACAAIABJAEYAKABcAG4AIAAgACAAIAAgACAAIAAgACAAIAAgACAAbwB1AHQAbwBmAGIAbwB1AG4AZAAsAFwAbgAgACAAIAAgACAAIAAgACAAIAAgACAAIABOAEEAKAApACwAXABuACAAIAAgACAAIAAgACAAIAAgACAAIAAgAF8AZABlAGMAMgBkAG8AdAAoAG8AZgBmAHMAZQB0AF8AaQBwAGQAZQBjACkAIAAmACAAXAAiAC8AXAAiACAAJgAgAHAAZgB4AFwAbgAgACAAIAAgACAAIAAgACAAKQBcAG4AIAAgACAAIAApAFwAbgApADsAXABuAFwAbgAvACoAKgBcAG4AIAAqACAAUgBlAHQAdQByAG4AcwAgAHQAaABlACAAaQBwACAAYQBkAGQAcgBlAHMAcwAgAHcAaQB0AGgAIABlAGEAYwBoACAAbwBjAHQAZQB0ACAAbwBmAGYAcwBlAHQAIABiAHkAIAB2AGEAbAB1AGUAIABwAHIAbwB2AGkAZABlAGQALgBcAG4AIAAqACAASQB0ACAAZABvAGUAcwAgAG4AbwB0ACAAZQByAHIAbwByACAAaQBmACAAdABoAGUAIABvAGYAZgBzAGUAdAAgAEkAUAAgAGkAcwAgAG8AdQB0AHMAaQBkAGUAIAB0AGgAZQAgAHMAdQBiAG4AZQB0AC4AXABuACAAKgAgAFUAcwBlAGYAdQBsACAAdABvACAAbQBhAHAAIAB0AHcAbwAgAG4AZQB0AHcAbwByAGsAcwAgAHQAbwBnAGUAdABoAGUAcg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vAGYAZgBzAGUAdABvAGMAdABlAHQAcwAoAFwAIgAxADkAMgAuADEANgA4AC4AMAAuADAALwAyADQAXAAiACwAMAAsAC0AMQAwACwAMQAwACwAMAApACAAPQA9AD4AIABcACIAMQA5ADIALgAxADUAOAAuADEAMAAuADAALwAyADQAXAAiAFwAbgAgACoAIABgAGAAYABcAG4AIAAqAC8AXABuAG8AYwB0AGUAdABfAG8AZgBmAHMAZQB0ACAAPQAgAEwAQQBNAEIARABBACgAYwBlAGwAbABzACwAIABvAGYAZgBzAGUAdAAxACwAIABvAGYAZgBzAGUAdAAyACwAIABvAGYAZgBzAGUAdAAzACwAIABvAGYAZgBzAGUAdAA0ACwAXABuACAAIAAgACAATABFAFQAKABcAG4AIAAgACAAIAAgACAAIAAgAC8ALwAgAEMAYQBsAGMAdQBsAGEAdABlACAAdABoAGUAIAB0AG8AdABhAGwAIABvAGYAZgBzAGUAdAAgAGkAbgAgAGQAZQBjAGkAbQBhAGwAXABuACAAIAAgACAAIAAgACAAIABvAGYAZgBzAGUAdABkAGUAYwAsACAAKABvAGYAZgBzAGUAdAAxACAAKgAgADIANQA2ACAAXgAgADMAKQAgACsAIAAoAG8AZgBmAHMAZQB0ADIAIAAqACAAMgA1ADYAIABeACAAMgApACAAKwAgACgAbwBmAGYAcwBlAHQAMwAgACoAIAAyADUANgApACAAKwAgACgAbwBmAGYAcwBlAHQANAApACwAXABuACAAIAAgACAAIAAgACAAIABcAG4AIAAgACAAIAAgACAAIAAgAGkAcABkAGUAYwAsACAAXwBkAG8AdAAyAGQAZQBjACgAaQBwACgAYwBlAGwAbABzACkAKQAgACsAIABvAGYAZgBzAGUAdABkAGUAYwAsAFwAbgAgACAAIAAgACAAIAAgACAAcABmAHgALAAgAHAAcgBlAGYAaQB4AGwAZQBuACgAYwBlAGwAbABzACkALABcAG4AIAAgACAAIAAgACAAIAAgAHAAZgB4AGQAZQBjACwAIABfAHAAZgB4ADIAZABlAGMAKABwAGYAeAApACwAXABuACAAIAAgACAAIAAgACAAIABcAG4AIAAgACAAIAAgACAAIAAgAHAAZgB4AGQAZQBjAGkAbgB2ACwAIABCAEkAVABOAE8AVAAoAF8AcABmAHgAMgBkAGUAYwAoAHAAZgB4ACkALAAgADMAMgApACwAXABuACAAIAAgACAAIAAgACAAIABcAG4AIAAgACAAIAAgACAAIAAgAG8AdQB0AG8AZgBiAG8AdQBuAGQALAAgACgAaQBwAGQAZQBjACAAPAAgADAAKQAgACsAIAAoAGkAcABkAGUAYwAgAD4AIAAyACAAXgAgADMAMgAgAC0AIAAxACkALABcAG4AXABuACAAIAAgACAAIAAgACAAIABJAEYAKABcAG4AIAAgACAAIAAgACAAIAAgACAAIAAgACAAbwB1AHQAbwBmAGIAbwB1AG4AZAAsAFwAbgAgACAAIAAgACAAIAAgACAAIAAgACAAIABOAEEAKAApACwAXABuACAAIAAgACAAIAAgACAAIAAgACAAIAAgAF8AZABlAGMAMgBkAG8AdAAoAGkAcABkAGUAYwApACAAJgAgAFwAIgAvAFwAIgAgACYAIABwAGYAeABcAG4AIAAgACAAIAAgACAAIAAgACkAXABuACAAIAAgACAAKQBcAG4AKQA7AFwAbgBcAG4ALwAqACoAXABuACAAKgAgAFIAZQB0AHUAcgBuAHMAIABUAFIAVQBFACAAaQBmACAAdABoAGUAIABzAHUAYgBuAGUAdAAgAGkAcwAgAHAAYQByAHQAIABvAGYAIABhAG4AIABSAEYAQwAxADkAMQA4ACAAYgBsAG8AYwBrACwAIABGAEEATABTAEUAIABvAHQAaABlAHIAdwBpAHMAZQ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MAXwBSAEYAQwAxADkAMQA4ACgAXAAiADEAOQAyAC4AMQA2ADgALgAwAC4AMAAvADIANABcACIAKQAgAD0APQA+ACAAVABSAFUARQBcAG4AIAAqACAAYABgAGAAXABuACAAKgAvAFwAbgBcAG4AaQBzAF8AcgBmAGMAMQA5ADEAO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CgAXABuACAAIAAgACAAIAAgACAAIAAgACAAIAAgACgAKABmAGkAcgBzAHQAZABlAGMAIAA+AD0AIABWAEEATABVAEUAKABcACIAMQA2ADcANwA3ADIAMQA2ADAAXAAiACkAKQAgACoAIAAoAGIAcgBvAGEAZABjAGEAcwB0AGQAZQBjACAAPAA9ACAAVgBBAEwAVQBFACgAXAAiADEAOAA0ADUANAA5ADMANwA1AFwAIgApACkAKQAgACsAIAAgACAALwAvACAAMQAwAC4AMAAuADAALgAwAC8AOABcAG4AIAAgACAAIAAgACAAIAAgACAAIAAgACAAKAAoAGYAaQByAHMAdABkAGUAYwAgAD4APQAgAFYAQQBMAFUARQAoAFwAIgAyADgAOAA2ADcAMgA5ADcAMgA4AFwAIgApACkAIAAqACAAKABiAHIAbwBhAGQAYwBhAHMAdABkAGUAYwAgADwAPQAgAFYAQQBMAFUARQAoAFwAIgAyADgAOAA3ADcANwA4ADMAMAAzAFwAIgApACkAKQAgACsAIAAvAC8AIAAxADcAMgAuADEANgAuADAALgAwAC8AMQAyAFwAbgAgACAAIAAgACAAIAAgACAAIAAgACAAIAAoACgAZgBpAHIAcwB0AGQAZQBjACAAPgA9ACAAVgBBAEwAVQBFACgAXAAiADMAMgAzADIAMgAzADUANQAyADAAXAAiACkAKQAgACoAIAAoAGIAcgBvAGEAZABjAGEAcwB0AGQAZQBjACAAPAA9ACAAVgBBAEwAVQBFACgAXAAiADMAMgAzADIAMwAwADEAMAA1ADUAXAAiACkAKQApACAAIAAgAC8ALwAgADEAOQAyAC4AMQA2ADgALgAwAC4AMAAvADEANgBcAG4AIAAgACAAIAAgACAAIAAgACkAIAA+ACAAMABcAG4AIAAgACAAIAApAFwAbgApADsAXABuAFwAbgAvACoAKgBcAG4AIAAqACAAVABSAFUARQAgAGkAZgAgAHQAaABlACAAYQBkAGQAcgBlAHMAcwAgAGkAcwAgAGQAZQBmAGkAbgBlAGQAIABhAHMAIABuAG8AdAAgAGcAbABvAGIAYQBsAGwAeQAgAHIAZQBhAGMAaABhAGIAbABlACAAYgB5ACAAaQBhAG4AYQAtAGkAcAB2ADQALQBzAHAAZQBjAGkAYQBsAC0AcgBlAGcAaQBzAHQAcgB5AFwAbgAgACoAIABlAHgAYwBlAHAAdAAgAGYAbwByACAAMQAwADAALgA2ADQALgAwAC4AMAAvADEAMAAgAHcAaABpAGMAaAAgAGkAcwAgAEYAQQBMAFMARQAuAFwAbgAgACoAIABoAHQAdABwAHMAOgAvAC8AdwB3AHcALgBpAGEAbgBhAC4AbwByAGcALwBhAHMAcwBpAGcAbgBtAGUAbgB0AHMALwBpAGEAbgBhAC0AaQBwAHYANAAtAHMAcABlAGMAaQBhAGwALQByAGUAZwBpAHMAdAByAHkALwBpAGEAbgBhAC0AaQBwAHYANAAtAHMAcABlAGMAaQBhAGwALQByAGUAZwBpAHMAdAByAHkALgB4AGgAdABtAGw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HAAcgBpAHYAYQB0AGUAKABcACIAMQA5ADIALgAwAC4AMgAuADEALwAyADQAXAAiACkAIAA9AD0APgAgAFQAUgBVAEUAXABuACAAKgAgAGAAYABgAFwAbgAgACoALwBcAG4AaQBzAF8AcAByAGkAdgBhAHQAZQ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EkARgAoAFwAbgAgACAAIAAgACAAIAAgACAAIAAgACAAIAAoACgAZgBpAHIAcwB0AGQAZQBjACAAPgA9ACAAVgBBAEwAVQBFACgAXAAiADEANgA4ADEAOQAxADUAOQAwADQAXAAiACkAKQAgACoAIAAoAGIAcgBvAGEAZABjAGEAcwB0AGQAZQBjACAAPAA9ACAAVgBBAEwAVQBFACgAXAAiADEANgA4ADYAMQAxADAAMgAwADcAXAAiACkAKQApACwAIAAgACAAIAAgACAAIAAgAC8ALwAgADEAMAAwAC4ANgA0AC4AMAAuADAALwAxADAAIAAgACAAIAAgACAAIABTAGgAYQByAGUAZAAgAEEAZABkAHIAZQBzAHMAIABTAHAAYQBjAGUALAAgAG4AZQBpAHQAaABlAHIAIABwAHIAaQB2AGEAdABlACAAbgBvAHIAIABnAGwAbwBiAGEAbABcAG4AIAAgACAAIAAgACAAIAAgACAAIAAgACAARgBBAEwAUwBFACgAKQAsAFwAbgAgACAAIAAgACAAIAAgACAAIAAgACAAIAAoAFwAbgAgACAAIAAgACAAIAAgACAAIAAgACAAIAAgACAAIAAgACgAKABmAGkAcgBzAHQAZABlAGMAIAA+AD0AIAAwACkAIAAqACAAKABiAHIAbwBhAGQAYwBhAHMAdABkAGUAYwAgADwAPQAgAFYAQQBMAFUARQAoAFwAIgAxADYANwA3ADcAMgAxADUAXAAiACkAKQApACAAKwAgACAAIAAgACAAIAAgACAAIAAgACAAIAAgACAAIAAgACAAIAAgACAAIAAgACAALwAvACAAMAAuADAALgAwAC4AMAAvADgAIAAgACAAIAAgACAAIAAgACAAIAAgAFwAIgBUAGgAaQBzACAAbgBlAHQAdwBvAHIAawBcACIAXABuACAAIAAgACAAIAAgACAAIAAgACAAIAAgACAAIAAgACAAKAAoAGYAaQByAHMAdABkAGUAYwAgAD4APQAgAFYAQQBMAFUARQAoAFwAIgAxADYANwA3ADcAMgAxADYAMABcACIAKQApACAAKgAgACgAYgByAG8AYQBkAGMAYQBzAHQAZABlAGMAIAA8AD0AIABWAEEATABVAEUAKABcACIAMQA4ADQANQA0ADkAMwA3ADUAXAAiACkAKQApACAAKwAgACAAIAAgACAALwAvACAAMQAwAC4AMAAuADAALgAwAC8AOAAgACAAIAAgACAAIAAgACAAIAAgAFAAcgBpAHYAYQB0AGUALQBVAHMAZQAgACAAIAAgACAAIAAgACAAIAAgACAAIAAgACAAIAAgACAAIAAgACAAIAAgACAAIAAgACAAIAAgACAAIAAgACAAIAAgACAAIAAgACAAIAAgACAAIAAgACAAIAAgACAAIAAgACAAIAAgACAAIAAgACAAIAAgACAAIAAgACAAIAAgACAAIAAgACAAIAAgACAAIAAgACAAXABuACAAIAAgACAAIAAgACAAIAAgACAAIAAgACAAIAAgACAAKAAoAGYAaQByAHMAdABkAGUAYwAgAD4APQAgAFYAQQBMAFUARQAoAFwAIgAyADEAMwAwADcAMAA2ADQAMwAyAFwAIgApACkAIAAqACAAKABiAHIAbwBhAGQAYwBhAHMAdABkAGUAYwAgADwAPQAgAFYAQQBMAFUARQAoAFwAIgAyADEANAA3ADQAOAAzADYANAA3AFwAIgApACkAKQAgACsAIAAgACAALwAvACAAMQAyADcALgAwAC4AMAAuADAALwA4ACAAIAAgACAAIAAgACAAIAAgAEwAbwBvAHAAYgBhAGMAawBcAG4AIAAgACAAIAAgACAAIAAgACAAIAAgACAAIAAgACAAIAAoACgAZgBpAHIAcwB0AGQAZQBjACAAPgA9ACAAVgBBAEwAVQBFACgAXAAiADIAOAA1ADEAOQA5ADUANgA0ADgAXAAiACkAKQAgACoAIAAoAGIAcgBvAGEAZABjAGEAcwB0AGQAZQBjACAAPAA9ACAAVgBBAEwAVQBFACgAXAAiADIAOAA1ADIAMAA2ADEAMQA4ADMAXAAiACkAKQApACAAKwAgACAAIAAvAC8AIAAxADYAOQAuADIANQA0AC4AMAAuADAALwAxADYAIAAgACAAIAAgACAATABpAG4AawAgAEwAbwBjAGEAbABcAG4AIAAgACAAIAAgACAAIAAgACAAIAAgACAAIAAgACAAIAAoACgAZgBpAHIAcwB0AGQAZQBjACAAPgA9ACAAVgBBAEwAVQBFACgAXAAiADIAOAA4ADYANwAyADkANwAyADgAXAAiACkAKQAgACoAIAAoAGIAcgBvAGEAZABjAGEAcwB0AGQAZQBjACAAPAA9ACAAVgBBAEwAVQBFACgAXAAiADIAOAA4ADcANwA3ADgAMwAwADMAXAAiACkAKQApACAAKwAgACAAIAAvAC8AIAAxADcAMgAuADEANgAuADAALgAwAC8AMQAyACAAIAAgACAAIAAgACAAUAByAGkAdgBhAHQAZQAtAFUAcwBlAFwAbgAgACAAIAAgACAAIAAgACAAIAAgACAAIAAgACAAIAAgACgAKABmAGkAcgBzAHQAZABlAGMAIAA+AD0AIABWAEEATABVAEUAKABcACIAMwAyADIAMQAyADIANQA0ADcAMgBcACIAKQApACAAKgAgACgAYgByAG8AYQBkAGMAYQBzAHQAZABlAGMAIAA8AD0AIABWAEEATABVAEUAKABcACIAMwAyADIAMQAyADIANQA3ADIANwBcACIAKQApACkAIAArACAAIAAgAC8ALwAgADEAOQAyAC4AMAAuADAALgAwAC8AMgA0ACAAIAAgACAAIAAgACAAIABJAEUAVABGACAAUAByAG8AdABvAGMAbwBsACAAQQBzAHMAaQBnAG4AbQBlAG4AdABzAFwAbgAgACAAIAAgACAAIAAgACAAIAAgACAAIAAgACAAIAAgACgAKABmAGkAcgBzAHQAZABlAGMAIAA+AD0AIABWAEEATABVAEUAKABcACIAMwAyADIAMQAyADIANQA2ADQAMgBcACIAKQApACAAKgAgACgAYgByAG8AYQBkAGMAYQBzAHQAZABlAGMAIAA8AD0AIABWAEEATABVAEUAKABcACIAMwAyADIAMQAyADIANQA2ADQAMwBcACIAKQApACkAIAArACAAIAAgAC8ALwAgADEAOQAyAC4AMAAuADAALgAxADcAMAAvADMAMQAgACAAIAAgACAAIABOAEEAVAA2ADQALwBEAE4AUwA2ADQAIABEAGkAcwBjAG8AdgBlAHIAeQBcAG4AIAAgACAAIAAgACAAIAAgACAAIAAgACAAIAAgACAAIAAoACgAZgBpAHIAcwB0AGQAZQBjACAAPgA9ACAAVgBBAEwAVQBFACgAXAAiADMAMgAyADEAMgAyADUAOQA4ADQAXAAiACkAKQAgACoAIAAoAGIAcgBvAGEAZABjAGEAcwB0AGQAZQBjACAAPAA9ACAAVgBBAEwAVQBFACgAXAAiADMAMgAyADEAMgAyADYAMgAzADkAXAAiACkAKQApACAAKwAgACAAIAAvAC8AIAAxADkAMgAuADAALgAyAC4AMAAvADIANAAgACAAIAAgACAAIAAgACAARABvAGMAdQBtAGUAbgB0AGEAdABpAG8AbgAgACgAVABFAFMAVAAtAE4ARQBUAC0AMQApAFwAbgAgACAAIAAgACAAIAAgACAAIAAgACAAIAAgACAAIAAgACgAKABmAGkAcgBzAHQAZABlAGMAIAA+AD0AIABWAEEATABVAEUAKABcACIAMwAyADMAMgAyADMANQA1ADIAMABcACIAKQApACAAKgAgACgAYgByAG8AYQBkAGMAYQBzAHQAZABlAGMAIAA8AD0AIABWAEEATABVAEUAKABcACIAMwAyADMAMgAzADAAMQAwADUANQBcACIAKQApACkAIAArACAAIAAgAC8ALwAgADEAOQAyAC4AMQA2ADgALgAwAC4AMAAvADEANgAgACAAIAAgACAAIABQAHIAaQB2AGEAdABlAC0AVQBzAGUAXABuACAAIAAgACAAIAAgACAAIAAgACAAIAAgACAAIAAgACAAKAAoAGYAaQByAHMAdABkAGUAYwAgAD4APQAgAFYAQQBMAFUARQAoAFwAIgAzADMAMgAzADAANgA4ADQAMQA2AFwAIgApACkAIAAqACAAKABiAHIAbwBhAGQAYwBhAHMAdABkAGUAYwAgADwAPQAgAFYAQQBMAFUARQAoAFwAIgAzADMAMgAzADEAOQA5ADQAOAA3AFwAIgApACkAKQAgACsAIAAgACAALwAvACAAMQA5ADgALgAxADgALgAwAC4AMAAvADEANQAgACAAIAAgACAAIAAgAEIAZQBuAGMAaABtAGEAcgBrAGkAbgBnAFwAbgAgACAAIAAgACAAIAAgACAAIAAgACAAIAAgACAAIAAgACgAKABmAGkAcgBzAHQAZABlAGMAIAA+AD0AIABWAEEATABVAEUAKABcACIAMwAzADIANQAyADUANgA3ADAANABcACIAKQApACAAKgAgACgAYgByAG8AYQBkAGMAYQBzAHQAZABlAGMAIAA8AD0AIABWAEEATABVAEUAKABcACIAMwAzADIANQAyADUANgA5ADUAOQBcACIAKQApACkAIAArACAAIAAgAC8ALwAgADEAOQA4AC4ANQAxAC4AMQAwADAALgAwAC8AMgA0ACAAIAAgACAAIABEAG8AYwB1AG0AZQBuAHQAYQB0AGkAbwBuACAAKABUAEUAUwBUAC0ATgBFAFQALQAyACkAXABuACAAIAAgACAAIAAgACAAIAAgACAAIAAgACAAIAAgACAAKAAoAGYAaQByAHMAdABkAGUAYwAgAD4APQAgAFYAQQBMAFUARQAoAFwAIgAzADQAMAA1ADgAMAAzADcANwA2AFwAIgApACkAIAAqACAAKABiAHIAbwBhAGQAYwBhAHMAdABkAGUAYwAgADwAPQAgAFYAQQBMAFUARQAoAFwAIgAzADQAMAA1ADgAMAA0ADAAMwAxAFwAIgApACkAKQAgACsAIAAgACAALwAvACAAMgAwADMALgAwAC4AMQAxADMALgAwAC8AMgA0ACAAIAAgACAAIAAgAEQAbwBjAHUAbQBlAG4AdABhAHQAaQBvAG4AIAAoAFQARQBTAFQALQBOAEUAVAAtADMAKQBcAG4AIAAgACAAIAAgACAAIAAgACAAIAAgACAAIAAgACAAIAAoACgAZgBpAHIAcwB0AGQAZQBjACAAPgA9ACAAVgBBAEwAVQBFACgAXAAiADQAMAAyADYANQAzADEAOAA0ADAAXAAiACkAKQAgACoAIAAoAGIAcgBvAGEAZABjAGEAcwB0AGQAZQBjACAAPAA9ACAAVgBBAEwAVQBFACgAXAAiADQAMgA5ADQAOQA2ADcAMgA5ADUAXAAiACkAKQApACAAKwAgACAAIAAvAC8AIAAyADQAMAAuADAALgAwAC4AMAAvADQAIAAgACAAIAAgACAAIAAgACAAUgBlAHMAZQByAHYAZQBkAFwAbgAgACAAIAAgACAAIAAgACAAIAAgACAAIAAgACAAIAAgACgAZgBpAHIAcwB0AGQAZQBjACAAPQAgAFYAQQBMAFUARQAoAFwAIgA0ADIAOQA0ADkANgA3ADIAOQA1AFwAIgApACkAIAAgACAAIAAgACAAIAAgACAAIAAgACAAIAAgACAAIAAgACAAIAAgACAAIAAgACAAIAAgACAAIAAgACAAIAAgACAAIAAgACAAIAAgACAAIAAgACAAIAAgACAAIAAgACAALwAvACAAMgA1ADUALgAyADUANQAuADIANQA1AC4AMgA1ADUALwAzADIAIAAgAEwAaQBtAGkAdABlAGQAIABCAHIAbwBhAGQAYwBhAHMAdAAsAFwAbgAgACAAIAAgACAAIAAgACAAIAAgACAAIAApACAAPgAgADAAXABuACAAIAAgACAAIAAgACAAIAApAFwAbgAgACAAIAAgACkAXABuACkAOwBcAG4AXABuAC8AKgAqAFwAbgAgACoAIABUAHIAdQBlACAAaQBmACAAdABoAGUAIABhAGQAZAByAGUAcwBzACAAaQBzACAAbgBvAHQAIABkAGUAZgBpAG4AZQBkACAAYQBzACAAbgBvAHQAIABnAGwAbwBiAGEAbABsAHkAIAByAGUAYQBjAGgAYQBiAGwAZQAgAGIAeQAgAGkAYQBuAGEALQBpAHAAdgA0AC0AcwBwAGUAYwBpAGEAbAAtAHIAZQBnAGkAcwB0AHIAeQBcAG4AIAAqACAAZQB4AGMAZQBwAHQAIABmAG8AcgAgADEAMAAwAC4ANgA0AC4AMAAuADAALwAxADAAIAB3AGgAaQBjAGgAIABpAHMAIABGAGEAbABzAGUALgBcAG4AIAAqACAAaAB0AHQAcABzADoALwAvAHcAdwB3AC4AaQBhAG4AYQAuAG8AcgBnAC8AYQBzAHMAaQBnAG4AbQBlAG4AdABzAC8AaQBhAG4AYQAtAGkAcAB2ADQALQBzAHAAZQBjAGkAYQBsAC0AcgBlAGcAaQBzAHQAcgB5AC8AaQBhAG4AYQAtAGkAcAB2ADQALQBzAHAAZQBjAGkAYQBsAC0AcgBlAGcAaQBzAHQAcgB5AC4AeABoAHQAbQBs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MAXwBnAGwAbwBiAGEAbAAoAFwAIgAxADkAMgAuADAALgAyAC4AMQAvADIANABcACIAKQAgAD0APQA+ACAAVABSAFUARQBcAG4AIAAqACAAYABgAGAAXABuACAAKgAvAFwAbgBpAHMAXwBnAGwAbwBiAGEAb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EkARgAoAFwAbgAgACAAIAAgACAAIAAgACAAIAAgACAAIAAoACgAZgBpAHIAcwB0AGQAZQBjACAAPgA9ACAAVgBBAEwAVQBFACgAXAAiADEANgA4ADEAOQAxADUAOQAwADQAXAAiACkAKQAgACoAIAAoAGIAcgBvAGEAZABjAGEAcwB0AGQAZQBjACAAPAA9ACAAVgBBAEwAVQBFACgAXAAiADEANgA4ADYAMQAxADAAMgAwADcAXAAiACkAKQApACwAIAAgACAAIAAgACAAIAAgAC8ALwAgADEAMAAwAC4ANgA0AC4AMAAuADAALwAxADAAIAAgACAAIAAgACAAIABTAGgAYQByAGUAZAAgAEEAZABkAHIAZQBzAHMAIABTAHAAYQBjAGUALAAgAG4AZQBpAHQAaABlAHIAIABwAHIAaQB2AGEAdABlACAAbgBvAHIAIABnAGwAbwBiAGEAbABcAG4AIAAgACAAIAAgACAAIAAgACAAIAAgACAARgBBAEwAUwBFACgAKQAsAFwAbgAgACAAIAAgACAAIAAgACAAIAAgACAAIAAoAFwAbgAgACAAIAAgACAAIAAgACAAIAAgACAAIAAgACAAIAAgACgAKABmAGkAcgBzAHQAZABlAGMAIAA+AD0AIAAwACkAIAAqACAAKABiAHIAbwBhAGQAYwBhAHMAdABkAGUAYwAgADwAPQAgAFYAQQBMAFUARQAoAFwAIgAxADYANwA3ADcAMgAxADUAXAAiACkAKQApACAAKwAgACAAIAAgACAAIAAgACAAIAAgACAAIAAgACAAIAAgACAAIAAgACAAIAAgACAALwAvACAAMAAuADAALgAwAC4AMAAvADgAIAAgACAAIAAgACAAIAAgACAAIAAgAFwAIgBUAGgAaQBzACAAbgBlAHQAdwBvAHIAawBcACIAXABuACAAIAAgACAAIAAgACAAIAAgACAAIAAgACAAIAAgACAAKAAoAGYAaQByAHMAdABkAGUAYwAgAD4APQAgAFYAQQBMAFUARQAoAFwAIgAxADYANwA3ADcAMgAxADYAMABcACIAKQApACAAKgAgACgAYgByAG8AYQBkAGMAYQBzAHQAZABlAGMAIAA8AD0AIABWAEEATABVAEUAKABcACIAMQA4ADQANQA0ADkAMwA3ADUAXAAiACkAKQApACAAKwAgACAAIAAgACAALwAvACAAMQAwAC4AMAAuADAALgAwAC8AOAAgACAAIAAgACAAIAAgACAAIAAgAFAAcgBpAHYAYQB0AGUALQBVAHMAZQBcAG4AIAAgACAAIAAgACAAIAAgACAAIAAgACAAIAAgACAAIAAoACgAZgBpAHIAcwB0AGQAZQBjACAAPgA9ACAAVgBBAEwAVQBFACgAXAAiADIAMQAzADAANwAwADYANAAzADIAXAAiACkAKQAgACoAIAAoAGIAcgBvAGEAZABjAGEAcwB0AGQAZQBjACAAPAA9ACAAVgBBAEwAVQBFACgAXAAiADIAMQA0ADcANAA4ADMANgA0ADcAXAAiACkAKQApACAAKwAgACAAIAAvAC8AIAAxADIANwAuADAALgAwAC4AMAAvADgAIAAgACAAIAAgACAAIAAgACAATABvAG8AcABiAGEAYwBrAFwAbgAgACAAIAAgACAAIAAgACAAIAAgACAAIAAgACAAIAAgACgAKABmAGkAcgBzAHQAZABlAGMAIAA+AD0AIABWAEEATABVAEUAKABcACIAMgA4ADUAMQA5ADkANQA2ADQAOABcACIAKQApACAAKgAgACgAYgByAG8AYQBkAGMAYQBzAHQAZABlAGMAIAA8AD0AIABWAEEATABVAEUAKABcACIAMgA4ADUAMgAwADYAMQAxADgAMwBcACIAKQApACkAIAArACAAIAAgAC8ALwAgADEANgA5AC4AMgA1ADQALgAwAC4AMAAvADEANgAgACAAIAAgACAAIABMAGkAbgBrACAATABvAGMAYQBsAFwAbgAgACAAIAAgACAAIAAgACAAIAAgACAAIAAgACAAIAAgACgAKABmAGkAcgBzAHQAZABlAGMAIAA+AD0AIABWAEEATABVAEUAKABcACIAMgA4ADgANgA3ADIAOQA3ADIAOABcACIAKQApACAAKgAgACgAYgByAG8AYQBkAGMAYQBzAHQAZABlAGMAIAA8AD0AIABWAEEATABVAEUAKABcACIAMgA4ADgANwA3ADcAOAAzADAAMwBcACIAKQApACkAIAArACAAIAAgAC8ALwAgADEANwAyAC4AMQA2AC4AMAAuADAALwAxADIAIAAgACAAIAAgACAAIABQAHIAaQB2AGEAdABlAC0AVQBzAGUAXABuACAAIAAgACAAIAAgACAAIAAgACAAIAAgACAAIAAgACAAKAAoAGYAaQByAHMAdABkAGUAYwAgAD4APQAgAFYAQQBMAFUARQAoAFwAIgAzADIAMgAxADIAMgA1ADQANwAyAFwAIgApACkAIAAqACAAKABiAHIAbwBhAGQAYwBhAHMAdABkAGUAYwAgADwAPQAgAFYAQQBMAFUARQAoAFwAIgAzADIAMgAxADIAMgA1ADcAMgA3AFwAIgApACkAKQAgACsAIAAgACAALwAvACAAMQA5ADIALgAwAC4AMAAuADAALwAyADQAIAAgACAAIAAgACAAIAAgAEkARQBUAEYAIABQAHIAbwB0AG8AYwBvAGwAIABBAHMAcwBpAGcAbgBtAGUAbgB0AHMAXABuACAAIAAgACAAIAAgACAAIAAgACAAIAAgACAAIAAgACAAKAAoAGYAaQByAHMAdABkAGUAYwAgAD4APQAgAFYAQQBMAFUARQAoAFwAIgAzADIAMgAxADIAMgA1ADYANAAyAFwAIgApACkAIAAqACAAKABiAHIAbwBhAGQAYwBhAHMAdABkAGUAYwAgADwAPQAgAFYAQQBMAFUARQAoAFwAIgAzADIAMgAxADIAMgA1ADYANAAzAFwAIgApACkAKQAgACsAIAAgACAALwAvACAAMQA5ADIALgAwAC4AMAAuADEANwAwAC8AMwAxACAAIAAgACAAIAAgAE4AQQBUADYANAAvAEQATgBTADYANAAgAEQAaQBzAGMAbwB2AGUAcgB5AFwAbgAgACAAIAAgACAAIAAgACAAIAAgACAAIAAgACAAIAAgACgAKABmAGkAcgBzAHQAZABlAGMAIAA+AD0AIABWAEEATABVAEUAKABcACIAMwAyADIAMQAyADIANQA5ADgANABcACIAKQApACAAKgAgACgAYgByAG8AYQBkAGMAYQBzAHQAZABlAGMAIAA8AD0AIABWAEEATABVAEUAKABcACIAMwAyADIAMQAyADIANgAyADMAOQBcACIAKQApACkAIAArACAAIAAgAC8ALwAgADEAOQAyAC4AMAAuADIALgAwAC8AMgA0ACAAIAAgACAAIAAgACAAIABEAG8AYwB1AG0AZQBuAHQAYQB0AGkAbwBuACAAKABUAEUAUwBUAC0ATgBFAFQALQAxACkAXABuACAAIAAgACAAIAAgACAAIAAgACAAIAAgACAAIAAgACAAKAAoAGYAaQByAHMAdABkAGUAYwAgAD4APQAgAFYAQQBMAFUARQAoAFwAIgAzADIAMwAyADIAMwA1ADUAMgAwAFwAIgApACkAIAAqACAAKABiAHIAbwBhAGQAYwBhAHMAdABkAGUAYwAgADwAPQAgAFYAQQBMAFUARQAoAFwAIgAzADIAMwAyADMAMAAxADAANQA1AFwAIgApACkAKQAgACsAIAAgACAALwAvACAAMQA5ADIALgAxADYAOAAuADAALgAwAC8AMQA2ACAAIAAgACAAIAAgAFAAcgBpAHYAYQB0AGUALQBVAHMAZQBcAG4AIAAgACAAIAAgACAAIAAgACAAIAAgACAAIAAgACAAIAAoACgAZgBpAHIAcwB0AGQAZQBjACAAPgA9ACAAVgBBAEwAVQBFACgAXAAiADMAMwAyADMAMAA2ADgANAAxADYAXAAiACkAKQAgACoAIAAoAGIAcgBvAGEAZABjAGEAcwB0AGQAZQBjACAAPAA9ACAAVgBBAEwAVQBFACgAXAAiADMAMwAyADMAMQA5ADkANAA4ADcAXAAiACkAKQApACAAKwAgACAAIAAvAC8AIAAxADkAOAAuADEAOAAuADAALgAwAC8AMQA1ACAAIAAgACAAIAAgACAAQgBlAG4AYwBoAG0AYQByAGsAaQBuAGcAXABuACAAIAAgACAAIAAgACAAIAAgACAAIAAgACAAIAAgACAAKAAoAGYAaQByAHMAdABkAGUAYwAgAD4APQAgAFYAQQBMAFUARQAoAFwAIgAzADMAMgA1ADIANQA2ADcAMAA0AFwAIgApACkAIAAqACAAKABiAHIAbwBhAGQAYwBhAHMAdABkAGUAYwAgADwAPQAgAFYAQQBMAFUARQAoAFwAIgAzADMAMgA1ADIANQA2ADkANQA5AFwAIgApACkAKQAgACsAIAAgACAALwAvACAAMQA5ADgALgA1ADEALgAxADAAMAAuADAALwAyADQAIAAgACAAIAAgAEQAbwBjAHUAbQBlAG4AdABhAHQAaQBvAG4AIAAoAFQARQBTAFQALQBOAEUAVAAtADIAKQBcAG4AIAAgACAAIAAgACAAIAAgACAAIAAgACAAIAAgACAAIAAoACgAZgBpAHIAcwB0AGQAZQBjACAAPgA9ACAAVgBBAEwAVQBFACgAXAAiADMANAAwADUAOAAwADMANwA3ADYAXAAiACkAKQAgACoAIAAoAGIAcgBvAGEAZABjAGEAcwB0AGQAZQBjACAAPAA9ACAAVgBBAEwAVQBFACgAXAAiADMANAAwADUAOAAwADQAMAAzADEAXAAiACkAKQApACAAKwAgACAAIAAvAC8AIAAyADAAMwAuADAALgAxADEAMwAuADAALwAyADQAIAAgACAAIAAgACAARABvAGMAdQBtAGUAbgB0AGEAdABpAG8AbgAgACgAVABFAFMAVAAtAE4ARQBUAC0AMwApAFwAbgAgACAAIAAgACAAIAAgACAAIAAgACAAIAAgACAAIAAgACgAKABmAGkAcgBzAHQAZABlAGMAIAA+AD0AIABWAEEATABVAEUAKABcACIANAAwADIANgA1ADMAMQA4ADQAMABcACIAKQApACAAKgAgACgAYgByAG8AYQBkAGMAYQBzAHQAZABlAGMAIAA8AD0AIABWAEEATABVAEUAKABcACIANAAyADkANAA5ADYANwAyADkANQBcACIAKQApACkAIAArACAAIAAgAC8ALwAgADIANAAwAC4AMAAuADAALgAwAC8ANAAgACAAIAAgACAAIAAgACAAIABSAGUAcwBlAHIAdgBlAGQAXABuACAAIAAgACAAIAAgACAAIAAgACAAIAAgACAAIAAgACAAKABmAGkAcgBzAHQAZABlAGMAIAA9ACAAVgBBAEwAVQBFACgAXAAiADQAMgA5ADQAOQA2ADcAMgA5ADUAXAAiACkAKQAgACAAIAAgACAAIAAgACAAIAAgACAAIAAgACAAIAAgACAAIAAgACAAIAAgACAAIAAgACAAIAAgACAAIAAgACAAIAAgACAAIAAgACAAIAAgACAAIAAgACAAIAAgACAAIAAvAC8AIAAyADUANQAuADIANQA1AC4AMgA1ADUALgAyADUANQAvADMAMgAgACAATABpAG0AaQB0AGUAZAAgAEIAcgBvAGEAZABjAGEAcwB0ACwAXABuACAAIAAgACAAIAAgACAAIAAgACAAIAAgACkAIAA9ACAAMABcAG4AIAAgACAAIAAgACAAIAAgACkAXABuACAAIAAgACAAKQBcAG4AKQA7AFwAbgBcAG4ALwAqACoAXABuACAAKgAgAFIAZQB0AHUAcgBuAHMAIABUAFIAVQBFACAAaQBmACAAdABoAGkAcwAgAGkAcwAgAHQAaABlACAAdQBuAHMAcABlAGMAaQBmAGkAZQBkACAAYQBkAGQAcgBlAHMAcwAgAGEAcwAgAGQAZQBmAGkAbgBlAGQAIABpAG4AIABSAEYAQwAgADUANwAzADUAIAAz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HUAbgBzAHAAZQBjAGkAZgBpAGUAZAAoAFwAIgAwAC4AMAAuADAALgAwAFwAIgApACAAPQA9AD4AIABUAFIAVQBFAFwAbgAgACoAIABgAGAAYABcAG4AIAAqAC8AXABuAGkAcwBfAHUAbgBzAHAAZQBjAGkAZgBpAGUAZ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CgAXABuACAAIAAgACAAIAAgACAAIAAgACAAIAAgACgAKABmAGkAcgBzAHQAZABlAGMAIAA+AD0AIAAwACkAIAAqACAAKABiAHIAbwBhAGQAYwBhAHMAdABkAGUAYwAgADwAPQAgADAAKQApACAAIAAgACAAIAAgACAAIAAgACAAIAAgACAAIAAgACAAIAAgACAAIAAgACAAIAAvAC8AIAAwAC4AMAAuADAALgAwAFwAbgAgACAAIAAgACAAIAAgACAAKQAgAD4AIAAwAFwAbgBcAG4AIAAgACAAIAApAFwAbgApADsAXABuAFwAbgAvACoAKgBcAG4AIAAqACAAUgBlAHQAdQByAG4AcwAgAFQAUgBVAEUAIABpAGYAIAB0AGgAZQAgAGEAZABkAHIAZQBzAHMAIABpAHMAIAB3AGkAdABoAGkAbgAgAHQAaABlACAAcgBlAHMAZQByAHYAZQBkACAASQBFAFQARgAgAEkAUAB2ADQAIABOAGUAdAB3AG8AcgBrACAAcgBhAG4AZwBl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HIAZQBzAGUAcgB2AGUAZAAoAFwAIgAyADQAMAAuADAALgAwAC4AMAAvADIANABcACIAKQAgAD0APQA+ACAAVABSAFUARQBcAG4AIAAqACAAYABgAGAAXABuACAAKgAvAFwAbgBpAHMAXwByAGUAcwBlAHIAdgBlAGQAIAA9ACAATABBAE0AQgBEAEEAKABpAHAAXwBpAG4AdABlAHIAZgBhAGMAZQBzACwAXABuACAAIAAgACAATABFAFQAKABcAG4AIAAgACAAIAAgACAAIAAgAGkAcwBfAG4AZQB0ACwASQBTAE4AVQBNAEIARQBSACgAUwBFAEEAUgBDAEgAKABcACIALwBcACIALABpAHAAXwBpAG4AdABlAHIAZgBhAGMAZQBzACkAKQAsAFwAbgAgACAAIAAgACAAIAAgACAAaQBwAGQAZQBjACwAIABJAEYAKABcAG4AIAAgACAAIAAgACAAIAAgACAAIAAgACAAaQBzAF8AbgBlAHQALABcAG4AIAAgACAAIAAgACAAIAAgACAAIAAgACAAXwBkAG8AdAAyAGQAZQBjACgAVABFAFgAVABCAEUARgBPAFIARQAoAGkAcABfAGkAbgB0AGUAcgBmAGEAYwBlAHMALABcACIALwBcACIAKQApACwAXABuACAAIAAgACAAIAAgACAAIAAgACAAIAAgAF8AZABvAHQAMgBkAGUAYwAoAGkAcABfAGkAbgB0AGUAcgBmAGEAYwBlAHMAKQBcAG4AIAAgACAAIAAgACAAIAAgACkALABcAG4AIAAgACAAIAAgACAAIAAgAHAAZgB4AGQAZQBjACwAIABfAHAAZgB4ADIAZABlAGMAKABWAEEATABVAEUAKABUAEUAWABUAEEARgBUAEUAUgAoAGkAcABfAGkAbgB0AGUAcgBmAGEAYwBlAHMALABcACIALwBcACIAKQApACkALABcAG4AIAAgACAAIAAgACAAIAAgAFwAbgAgACAAIAAgACAAIAAgACAAZgBpAHIAcwB0AGQAZQBjACwAIABJAEYAKABcAG4AIAAgACAAIAAgACAAIAAgACAAIAAgACAAaQBzAF8AbgBlAHQALABcAG4AIAAgACAAIAAgACAAIAAgACAAIAAgACAAXwBmAGkAcgBzAHQAXwBhAGQAZAByAGUAcwBzACgAaQBwAGQAZQBjACwAcABmAHgAZABlAGMAKQAsAFwAbgAgACAAIAAgACAAIAAgACAAIAAgACAAIABpAHAAZABlAGMAXABuACAAIAAgACAAIAAgACAAIAApACwAXABuACAAIAAgACAAIAAgACAAIABiAHIAbwBhAGQAYwBhAHMAdABkAGUAYwAsACAASQBGACgAXABuACAAIAAgACAAIAAgACAAIAAgACAAIAAgAGkAcwBfAG4AZQB0ACwAXABuACAAIAAgACAAIAAgACAAIAAgACAAIAAgAF8AbABhAHMAdABfAGEAZABkAHIAZQBzAHMAKABpAHAAZABlAGMALABwAGYAeABkAGUAYwApACwAXABuACAAIAAgACAAIAAgACAAIAAgACAAIAAgAGkAcABkAGUAYwBcAG4AIAAgACAAIAAgACAAIAAgACkALABcAG4AXABuACAAIAAgACAAIAAgACAAIAAoAFwAbgAgACAAIAAgACAAIAAgACAAIAAgACAAIAAoACgAZgBpAHIAcwB0AGQAZQBjACAAPgA9ACAAVgBBAEwAVQBFACgAXAAiADQAMAAyADYANQAzADEAOAA0ADAAXAAiACkAKQAgACoAIAAoAGIAcgBvAGEAZABjAGEAcwB0AGQAZQBjACAAPAA9ACAAVgBBAEwAVQBFACgAXAAiADQAMgA5ADQAOQA2ADcAMgA5ADUAXAAiACkAKQApACAAIAAgACAAIAAgACAAIAAgACAAIAAgACAAIAAgACAAIAAgACAAIAAgACAAIAAvAC8AIAAyADQAMAAuADAALgAwAC4AMAAvADQAXABuACAAIAAgACAAIAAgACAAIAApACAAPgAgADAAXABuACAAIAAgACAAKQBcAG4AKQA7AFwAbgBcAG4ALwAqACoAXABuACAAKgAgAFQAUgBVAEUAIABpAGYAIAB0AGgAZQAgAGEAZABkAHIAZQBzAHMAIABpAHMAIAByAGUAcwBlAHIAdgBlAGQAIABmAG8AcgAgAG0AdQBsAHQAaQBjAGEAcwB0ACAAdQBzAGUALgAgAFMAZQBlACAAUgBGAEMAIAAzADEANwAx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G0AdQBsAHQAaQBjAGEAcwB0ACgAXAAiADIANAAwAC4AMQAuADEALgAwAC8AMgA0AFwAIgApACAAPQA9AD4AIABUAFIAVQBFAFwAbgAgACoAIABgAGAAYABcAG4AIAAqAC8AXABuAGkAcwBfAG0AdQBsAHQAaQBjAGEAcwB0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CAAIAAgACAAIAAgACAAIABcAG4AIAAgACAAIAAgACAAIAAgACgAKABmAGkAcgBzAHQAZABlAGMAIAA+AD0AIABWAEEATABVAEUAKABcACIAMwA3ADUAOAAwADkANgAzADgANABcACIAKQApACAAKgAgACgAYgByAG8AYQBkAGMAYQBzAHQAZABlAGMAIAA8AD0AIABWAEEATABVAEUAKABcACIANAAwADIANgA1ADMAMQA4ADMAOQBcACIAKQApACkAIAA+ACAAMAAgACAAIAAvAC8AIAAyADIANAAuADAALgAwAC4AMAAvADQAXABuAFwAbgAgACAAIAAgACkAXABuACkAOwBcAG4AXABuAC8AKgAqAFwAbgAgACoAIABUAHIAdQBlACAAaQBmACAAdABoAGkAcwAgAGkAcwAgAGEAIABsAG8AbwBwAGIAYQBjAGsAIABhAGQAZAByAGUAcwBzAC4AIABTAGUAZQAgAFIARgBDACAAMwAzADMAM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MAXwBsAG8AbwBwAGIAYQBjAGsAKABcACIAMQAyADcALgAwAC4AMAAuADEALwAzADIAXAAiACkAIAA9AD0APgAgAFQAUgBVAEUAXABuACAAKgAgAGAAYABgAFwAbgAgACoALwBcAG4AaQBzAF8AbABvAG8AcABiAGEAYwBr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FwAbgAgACAAIAAgACAAIAAgACAAKABcAG4AIAAgACAAIAAgACAAIAAgACAAIAAgACAAKAAoAGYAaQByAHMAdABkAGUAYwAgAD4APQAgAFYAQQBMAFUARQAoAFwAIgAyADEAMwAwADcAMAA2ADQAMwAyAFwAIgApACkAIAAqACAAKABiAHIAbwBhAGQAYwBhAHMAdABkAGUAYwAgADwAPQAgAFYAQQBMAFUARQAoAFwAIgAyADEANAA3ADQAOAAzADYANAA3AFwAIgApACkAKQAgACAAIAAvAC8AIAAxADIANwAuADAALgAwAC4AMAAvADgAXABuACAAIAAgACAAIAAgACAAIAApACAAPgAgADAAXABuACAAIAAgACAAKQBcAG4AKQA7AFwAbgBcAG4AXABuAC8AKgAqAFwAbgAgACoAIABUAHIAdQBlACAAaQBmACAAdABoAGUAIABhAGQAZAByAGUAcwBzACAAaQBzACAAcgBlAHMAZQByAHYAZQBkACAAZgBvAHIAIABsAGkAbgBrAC0AbABvAGMAYQBsACAAdQBzAGEAZwBlAC4AIABTAGUAZQAgAFIARgBDACAAMwA5ADIANw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MAXwBsAGkAbgBrAF8AbABvAGMAYQBsACgAXAAiADEANgA5AC4AMgA1ADQALgAxADAALgAxAC8AMwAyAFwAIgApACAAPQA9AD4AIABUAFIAVQBFAFwAbgAgACoAIABgAGAAYABcAG4AIAAqAC8AXABuACAAaQBzAF8AbABpAG4AawBfAGwAbwBjAGEAb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CgAXABuACAAIAAgACAAIAAgACAAIAAgACAAIAAgACgAKABmAGkAcgBzAHQAZABlAGMAIAA+AD0AIABWAEEATABVAEUAKABcACIAMgA4ADUAMQA5ADkANQA2ADQAOABcACIAKQApACAAKgAgACgAYgByAG8AYQBkAGMAYQBzAHQAZABlAGMAIAA8AD0AIABWAEEATABVAEUAKABcACIAMgA4ADUAMgAwADYAMQAxADgAMwBcACIAKQApACkAIAAgACAALwAvACAAMQA2ADkALgAyADUANAAuADAALgAwAC8AMQA2AFwAbgAgACAAIAAgACAAIAAgACAAKQAgAD4AIAAwAFwAbgAgACAAIAAgACkAXABuACkAOwBcAG4AXABuAC8AKgAqAFwAbgAgACoAIABSAGUAdAB1AHIAbgBzACAAdABoAGUAIAByAGUAdgBlAHIAcwBlACAARABOAFMAIABwAG8AaQBuAHQAZQByACAAbgBhAG0AZQAgAGYAbwByACAAdABoAGUAIABJAFAAdgA0ACAAYQBkAGQAcgBlAHMAcwAuAFwAbgAgACoAIABUAGgAaQBzACAAaQBtAHAAbABlAG0AZQBuAHQAcwAgAHQAaABlACAAbQBlAHQAaABvAGQAIABkAGUAcwBjAHIAaQBiAGUAZAAgAGkAbgAgAFIARgBDADEAMAAzADUAIAAzAC4ANQ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yAGUAdgBlAHIAcwBlAF8AcABvAGkAbgB0AGUAcgAoAFwAIgAxADYAOQAuADIANQA0AC4AMQAwAC4AMQAvADMAMgBcACIAKQAgAD0APQA+ACAAMQAuADEAMAAuADIANQA0AC4AMQA2ADkALgBpAG4ALQBhAGQAZAByAC4AYQByAHAAYQBcAG4AIAAqACAAYABgAGAAXABuACAAKgAvAFwAbgByAGUAdgBlAHIAcwBlAF8AcABvAGkAbgB0AGUAcgAgAD0AIABMAEEATQBCAEQAQQAoAGkAcABfAGkAbgB0AGUAcgBmAGEAYwBlAHMALABcAG4AIAAgACAAIABMAEUAVAAoAFwAbgAgACAAIAAgACAAIAAgACAAaQBwAF8AYQBkAGQAcgBlAHMAcwAsACAASQBGACgAXABuACAAIAAgACAAIAAgACAAIAAgACAAIAAgAEkAUwBOAFUATQBCAEUAUgAoAFMARQBBAFIAQwBIACgAXAAiAC8AXAAiACwAaQBwAF8AaQBuAHQAZQByAGYAYQBjAGUAcwApACkALABcAG4AIAAgACAAIAAgACAAIAAgACAAIAAgACAAVABFAFgAVABCAEUARgBPAFIARQAoAGkAcABfAGkAbgB0AGUAcgBmAGEAYwBlAHMALAAgAFwAIgAvAFwAIgApACwAXABuACAAIAAgACAAIAAgACAAIAAgACAAIAAgAGkAcABfAGkAbgB0AGUAcgBmAGEAYwBlAHMAKQAsAFwAbgAgACAAIAAgACAAIAAgACAAbwBjAHQAZQB0ADEALAAgAFYAQQBMAFUARQAoAFQARQBYAFQAQgBFAEYATwBSAEUAKABpAHAAXwBhAGQAZAByAGUAcwBzACwAIABcACIALgBcACIAKQApACwAXABuACAAIAAgACAAIAAgACAAIABvAGMAdABlAHQAMgAsACAAVgBBAEwAVQBFACgAVABFAFgAVABBAEYAVABFAFIAKABUAEUAWABUAEIARQBGAE8AUgBFACgAaQBwAF8AYQBkAGQAcgBlAHMAcwAsACAAXAAiAC4AXAAiACwAIAAyACkALAAgAFwAIgAuAFwAIgApACkALABcAG4AIAAgACAAIAAgACAAIAAgAG8AYwB0AGUAdAAzACwAIABWAEEATABVAEUAKABUAEUAWABUAEEARgBUAEUAUgAoAFQARQBYAFQAQgBFAEYATwBSAEUAKABpAHAAXwBhAGQAZAByAGUAcwBzACwAIABcACIALgBcACIALAAgADMAKQAsACAAXAAiAC4AXAAiACwAIAAyACkAKQAsAFwAbgAgACAAIAAgACAAIAAgACAAbwBjAHQAZQB0ADQALAAgAFYAQQBMAFUARQAoAFQARQBYAFQAQQBGAFQARQBSACgAaQBwAF8AYQBkAGQAcgBlAHMAcwAsACAAXAAiAC4AXAAiACwAIAAzACkAKQAsAFwAbgBcAG4AIAAgACAAIAAgACAAIAAgAG8AdQB0AG8AZgBiAG8AdQBuAGQALAAgACgAbwBjAHQAZQB0ADEAIAA8ACAAMAApACAAKwAgACgAbwBjAHQAZQB0ADEAIAA+ACAAMgA1ADUAKQAgACsAIAAoAG8AYwB0AGUAdAAyACAAPAAgADAAKQAgACsAIAAoAG8AYwB0AGUAdAAyACAAPgAgADIANQA1ACkAIAArACAAKABvAGMAdABlAHQAMwAgADwAIAAwACkAIAArACAAKABvAGMAdABlAHQAMwAgAD4AIAAyADUANQApACAAKwBcAG4AIAAgACAAIAAgACAAIAAgACAAIAAgACAAKABvAGMAdABlAHQANAAgADwAIAAwACkAIAArACAAKABvAGMAdABlAHQANAAgAD4AIAAyADUANQApACwAXABuAFwAbgAgACAAIAAgACAAIAAgACAASQBGACgAXABuACAAIAAgACAAIAAgACAAIAAgACAAIAAgAG8AdQB0AG8AZgBiAG8AdQBuAGQALABcAG4AIAAgACAAIAAgACAAIAAgACAAIAAgACAATgBBACgAKQAsAFwAbgAgACAAIAAgACAAIAAgACAAIAAgACAAIABvAGMAdABlAHQANAAgACYAIABcACIALgBcACIAIAAmACAAbwBjAHQAZQB0ADMAIAAmACAAXAAiAC4AXAAiACAAJgAgAG8AYwB0AGUAdAAyACAAJgAgAFwAIgAuAFwAIgAgACYAIABvAGMAdABlAHQAMQAgACYAIABcACIALgBpAG4ALQBhAGQAZAByAC4AYQByAHAAYQBcACIAXABuACAAIAAgACAAIAAgACAAIAApAFwAbgAgACAAIAAgACkAXABuACkAOwBcAG4AXABuAC8AKgAqAFwAbgAgACoAIABCAEkATgBBAFIAWQAgAFQAZQBjAGgAbgBpAGMAYQBsACAAZgB1AG4AYwB0AGkAbwBuAHMAXABuACAAKgAgAFQAaABlAHMAZQAgAGYAdQBuAGMAdABpAG8AbgBzACAAYQByAGUAIAB1AHMAZQBkACAAdABvACAAcABlAHIAZgBvAHIAbQAgAGkAbgB0AGUAcgBuAGEAbAAgAGMAYQBsAGMAdQBsAGEAdABpAG8AbgBzAFwAbgAgACoALwBcAG4AXABuAC8AKgAqAFwAbgAgACoAIABQAGUAcgBmAG8AcgBtACAAYQAgAGIAaQB0AHcAaQBzAGUAIABOAE8AVAAgAG8AbgAgAGEAIABkAGUAYwBpAG0AYQBsACAAbgB1AG0AYgBlAHIALgBcAG4AIAAqACAAaQBwAGQAZQBjADoAIABhACAAcQB1AGEAZAAgAGQAbwB0AHQAZQBkACAAZABlAGMAaQBtAGEAbAAgAGkAcAAgAGEAZABkAHIAZQBzAHMAIAAoAGkALgBlAC4AIABcACIAMQA5ADIALgAxADYAOAAuADAALgAxAFwAIgApAFwAbgAgACoAIABiAGkAdABzADoAIAB0AGgAZQAgAG4AdQBtAGIAZQByACAAbwBmACAAYgBpAHQAcwAgAHQAbwAgAHAAZQByAGYAbwByAG0AIAB0AGgAZQAgAEIASQBUAFcASQBTAEUAIABvAG4AXABuACAAKgAgAGAAYABgAFwAbgAgACoAIABfAGQAbwB0ADIAZABlAGMAKABcACIAMQA5ADIALgAxADYAOAAuADAALgAxAFwAIgApACAAPQA9AD4AIAAzADIAMwAyADIAMwA1ADUAMgAxAFwAbgAgACoAIABgAGAAYABcAG4AIAAqAC8AXABuAEIASQBUAE4ATwBUACAAPQAgAEwAQQBNAEIARABBACgAaQBwAGQAZQBjACwAIABiAGkAdABzACwAXABuACAAIAAgACAAQgBJAFQAWABPAFIAKABCAEkAVABMAFMASABJAEYAVAAoADEALAAgAGIAaQB0AHMAKQAgAC0AIAAxACwAIABpAHAAZABlAGMAKQBcAG4AKQA7AFwAbgBcAG4ALwAqACoAXABuACAAKgAgAEkAUAAgAFQAZQBjAGgAbgBpAGMAYQBsACAAZgB1AG4AYwB0AGkAbwBuAHMAXABuACAAKgAgAFQAaABlAHMAZQAgAGYAdQBuAGMAdABpAG8AbgBzACAAYQByAGUAIAB1AHMAZQBkACAAdABvACAAcABlAHIAZgBvAHIAbQAgAGkAbgB0AGUAcgBuAGEAbAAgAGMAYQBsAGMAdQBsAGEAdABpAG8AbgBzAFwAbgAgACoALwBcAG4AXABuAC8AKgAqAFwAbgAgACoAIABSAGUAdAB1AHIAbgBzACAAdABoAGUAIAB2AGUAcgB5ACAAZgBpAHIAcwB0ACAAYQBkAGQAcgBlAHMAcwAgAG8AZgAgAGEAIABzAHUAYgBuAGUAdAAuACAASQB0ACAAaQBzACAAdABoAGUAIABuAGUAdAB3AG8AcgBrAFwAbgAgACoAIABhAGQAZAByAGUAcwBzACAAYQBuAGQAIABhAGwAcwBvACAAdABoAGUAIABmAGkAcgBzAHQAIABoAG8AcwB0ACAAYQBkAGQAcgBlAHMAcwAgAGYAbwByACAALwAzADEAIABhAG4AZAAgAC8AMwAyACAAbgBlAHQAdwBvAHIAawBzAFwAbgAgACoAIABcAG4AIAAqACAAaQBwAGQAZQBjADoAIAB0AGgAZQAgAGgAbwBzAHQAIABwAGEAcgB0ACAAaQBuACAAZABlAGMAaQBtAGEAbABcAG4AIAAqACAAcABmAHgAZABlAGMAOgAgAHQAaABlACAAbgBlAHQAbQBhAHMAawAgAGkAbgAgAGQAZQBjAGkAbQBhAGwAXABuACAAKgAvAFwAbgBfAGYAaQByAHMAdABfAGEAZABkAHIAZQBzAHMAIAA9ACAATABBAE0AQgBEAEEAKABpAHAAZABlAGMALAAgAHAAZgB4AGQAZQBjACwAXABuACAAIAAgACAAQgBJAFQAQQBOAEQAKABpAHAAZABlAGMALAAgAHAAZgB4AGQAZQBjACkAXABuACkAOwBcAG4AXABuAC8AKgAqAFwAbgAgACoAIABSAGUAdAB1AHIAbgBzACAAdABoAGUAIAB2AGUAcgB5ACAAbABhAHMAdAAgAGEAZABkAHIAZQBzAHMAIABvAGYAIABhACAAcwB1AGIAbgBlAHQALgAgAEkAdAAgAGkAcwAgAHQAaABlACAAYgByAG8AYQBkAGMAYQBzAHQAXABuACAAKgAgAGEAZABkAHIAZQBzAHMAIABhAG4AZAAgAGEAbABzAG8AIAB0AGgAZQAgAGwAYQBzAHQAIABoAG8AcwB0ACAAYQBkAGQAcgBlAHMAcwAgAGYAbwByACAALwAzADEAIABhAG4AZAAgAC8AMwAyACAAbgBlAHQAdwBvAHIAawBzAFwAbgAgACoAIABcAG4AIAAqACAAaQBwAGQAZQBjADoAIAB0AGgAZQAgAGgAbwBzAHQAIABwAGEAcgB0ACAAaQBuACAAZABlAGMAaQBtAGEAbABcAG4AIAAqACAAcABmAHgAZABlAGMAOgAgAHQAaABlACAAbgBlAHQAbQBhAHMAawAgAGkAbgAgAGQAZQBjAGkAbQBhAGwAXABuACAAKgAvAFwAbgBfAGwAYQBzAHQAXwBhAGQAZAByAGUAcwBzACAAPQAgAEwAQQBNAEIARABBACgAaQBwAGQAZQBjACwAIABwAGYAeABkAGUAYwAsAFwAbgAgACAAIAAgAEIASQBUAE8AUgAoAF8AZgBpAHIAcwB0AF8AYQBkAGQAcgBlAHMAcwAoAGkAcABkAGUAYwAsACAAcABmAHgAZABlAGMAKQAsACAAQgBJAFQATgBPAFQAKABwAGYAeABkAGUAYwAsACAAMwAyACkAKQBcAG4AKQA7AFwAbgBcAG4ALwAqACoAXABuACAAKgAgAFIAZQB0AHUAcgBuAHMAIAB0AGgAZQAgAGYAaQByAHMAdAAgAGgAbwBzAHQAIABhAGQAZAByAGUAcwBzACAAbwBmACAAYQAgAHMAdQBiAG4AZQB0AC4AIABJAHQAIABpAHMAIAB0AGgAZQAgAG4AZQB0AHcAbwByAGsAXABuACAAKgAgAGEAZABkAHIAZQBzAHMAIAArACAAMQAgAGUAeABjAGUAcAB0ACAAZgBvAHIAIAAvADMAMQAgAGEAbgBkACAALwAzADIAIABuAGUAdAB3AG8AcgBrAHMAIABmAG8AcgAgAHcAaABpAGMAaAAgAGkAdAAgAGkAcwAgAHQAaABlAFwAbgAgACoAIABuAGUAdAB3AG8AcgBrACAAYQBkAGQAcgBlAHMAcwBcAG4AIAAqACAAXABuACAAKgAgAGkAcABkAGUAYwA6ACAAdABoAGUAIABoAG8AcwB0ACAAcABhAHIAdAAgAGkAbgAgAGQAZQBjAGkAbQBhAGwAXABuACAAKgAgAHAAZgB4AGQAZQBjADoAIAB0AGgAZQAgAG4AZQB0AG0AYQBzAGsAIABpAG4AIABkAGUAYwBpAG0AYQBsAFwAbgAgACoALwBcAG4AXwBmAGkAcgBzAHQAaABvAHMAdAAgAD0AIABMAEEATQBCAEQAQQAoAGkAcABkAGUAYwAsACAAcABmAHgAZABlAGMALABcAG4AIAAgACAAIABMAEUAVAAoAFwAbgAgACAAIAAgACAAIAAgACAAbgBlAHQAZABlAGMALAAgAF8AZgBpAHIAcwB0AF8AYQBkAGQAcgBlAHMAcwAoAGkAcABkAGUAYwAsACAAcABmAHgAZABlAGMAKQAsAFwAbgBcAG4AIAAgACAAIAAgACAAIAAgAFMAVwBJAFQAQwBIACgAXABuACAAIAAgACAAIAAgACAAIAAgACAAIAAgAHAAZgB4AGQAZQBjACwAXABuACAAIAAgACAAIAAgACAAIAAgACAAIAAgADIAIABeACAAMwAyACAALQAgADIALAAgACAAIAAgACAAIAAgACAAIAAgACAAIAAgACAAIAAgACAAIAAgACAAIAAgAC8ALwAgAFAAcgBlAGYAaQB4ACAALwAzADEAIABpAG4AIABkAGUAYwBpAG0AYQBsAFwAbgAgACAAIAAgACAAIAAgACAAIAAgACAAIAAgACAAIAAgAEIASQBUAEEATgBEACgAbgBlAHQAZABlAGMALAAgAHAAZgB4AGQAZQBjACkALABcAG4AIAAgACAAIAAgACAAIAAgACAAIAAgACAAMgAgAF4AIAAzADIAIAAtACAAMQAsACAAIAAgACAAIAAgACAAIAAgACAAIAAgACAAIAAgACAAIAAgACAAIAAgACAALwAvACAAUAByAGUAZgBpAHgAIAAvADMAMgAgAGkAbgAgAGQAZQBjAGkAbQBhAGwAXABuACAAIAAgACAAIAAgACAAIAAgACAAIAAgACAAIAAgACAAbgBlAHQAZABlAGMALABcAG4AIAAgACAAIAAgACAAIAAgACAAIAAgACAAQgBJAFQAQQBOAEQAKABuAGUAdABkAGUAYwAsACAAcABmAHgAZABlAGMAKQAgACsAIAAxAFwAbgAgACAAIAAgACAAIAAgACAAKQBcAG4AIAAgACAAIAApAFwAbgApADsAXABuAFwAbgAvACoAKgBcAG4AIAAqACAAUgBlAHQAdQByAG4AcwAgAHQAaABlACAAbABhAHMAdAAgAGgAbwBzAHQAIABhAGQAZAByAGUAcwBzACAAbwBmACAAYQAgAHMAdQBiAG4AZQB0AC4AIABJAHQAIABpAHMAIAB0AGgAZQAgAGIAcgBvAGEAZABjAGEAcwB0AFwAbgAgACoAIABhAGQAZAByAGUAcwBzACAALQAgADEAIABlAHgAYwBlAHAAdAAgAGYAbwByACAALwAzADEAIABhAG4AZAAgAC8AMwAyACAAbgBlAHQAdwBvAHIAawBzACAAZgBvAHIAIAB3AGgAaQBjAGgAIABpAHQAIABpAHMAIAB0AGgAZQBcAG4AIAAqACAAYgByAG8AYQBkAGMAYQBzAHQAIABhAGQAZAByAGUAcwBzAFwAbgAgACoAIABcAG4AIAAqACAAaQBwAGQAZQBjADoAIAB0AGgAZQAgAGgAbwBzAHQAIABwAGEAcgB0ACAAaQBuACAAZABlAGMAaQBtAGEAbABcAG4AIAAqACAAcABmAHgAZABlAGMAOgAgAHQAaABlACAAbgBlAHQAbQBhAHMAawAgAGkAbgAgAGQAZQBjAGkAbQBhAGwAXABuACAAKgAvAFwAbgBfAGwAYQBzAHQAaABvAHMAdAAgAD0AIABMAEEATQBCAEQAQQAoAGkAcABkAGUAYwAsACAAcABmAHgAZABlAGMALABcAG4AIAAgACAAIABMAEUAVAAoAFwAbgAgACAAIAAgACAAIAAgACAAbgBlAHQAZABlAGMALAAgAF8AZgBpAHIAcwB0AF8AYQBkAGQAcgBlAHMAcwAoAGkAcABkAGUAYwAsACAAcABmAHgAZABlAGMAKQAsAFwAbgAgACAAIAAgACAAIAAgACAAaQBuAHYAcABmAHgAZABlAGMALAAgAEIASQBUAE4ATwBUACgAcABmAHgAZABlAGMALAAgADMAMgApACwAXABuAFwAbgAgACAAIAAgACAAIAAgACAAUwBXAEkAVABDAEgAKABcAG4AIAAgACAAIAAgACAAIAAgACAAIAAgACAAcABmAHgAZABlAGMALABcAG4AIAAgACAAIAAgACAAIAAgACAAIAAgACAAMgAgAF4AIAAzADIAIAAtACAAMgAsACAAIAAgACAAIAAgACAAIAAgACAAIAAgACAAIAAgACAAIAAgACAAIAAgACAALwAvACAAUAByAGUAZgBpAHgAIAAvADMAMQAgAGkAbgAgAGQAZQBjAGkAbQBhAGwAXABuACAAIAAgACAAIAAgACAAIAAgACAAIAAgACAAIAAgACAAQgBJAFQATwBSACgAbgBlAHQAZABlAGMALAAgAGkAbgB2AHAAZgB4AGQAZQBjACkALABcAG4AIAAgACAAIAAgACAAIAAgACAAIAAgACAAMgAgAF4AIAAzADIAIAAtACAAMQAsACAAIAAgACAAIAAgACAAIAAgACAAIAAgACAAIAAgACAAIAAgACAAIAAgACAALwAvACAAUAByAGUAZgBpAHgAIAAvADMAMgAgAGkAbgAgAGQAZQBjAGkAbQBhAGwAXABuACAAIAAgACAAIAAgACAAIAAgACAAIAAgACAAIAAgACAAbgBlAHQAZABlAGMALABcAG4AIAAgACAAIAAgACAAIAAgACAAIAAgACAAQgBJAFQATwBSACgAbgBlAHQAZABlAGMALAAgAGkAbgB2AHAAZgB4AGQAZQBjACkAIAAtACAAMQBcAG4AIAAgACAAIAAgACAAIAAgACkAXABuACAAIAAgACAAKQBcAG4AKQA7AFwAbgBcAG4ALwAqACoAXABuACAAKgAgAFIAZQB0AHUAcgBuAHMAIAB0AGgAZQAgAHAAcgBlAHYAaQBvAHUAcwAgAHMAdQBiAG4AZQB0ACAAaQBuACAAZABlAGMAaQBtAGEAbAAuAFwAbgAgACoAIABcAG4AIAAqACAAaQBwAGQAZQBjADoAIAB0AGgAZQAgAGgAbwBzAHQAIABwAGEAcgB0ACAAaQBuACAAZABlAGMAaQBtAGEAbABcAG4AIAAqACAAcABmAHgAZABlAGMAOgAgAHQAaABlACAAbgBlAHQAbQBhAHMAawAgAGkAbgAgAGQAZQBjAGkAbQBhAGwAXABuACAAKgAvAFwAbgBfAHAAcgBlAHYAaQBvAHUAcwBzAHUAYgBuAGUAdAAgAD0AIABMAEEATQBCAEQAQQAoAGkAcABkAGUAYwAsAHAAZgB4AGQAZQBjACwAXABuACAAIAAgACAATABFAFQAKABcAG4AIAAgACAAIAAgACAAIAAgAG4AZQB0AGQAZQBjACwAIABfAGYAaQByAHMAdABfAGEAZABkAHIAZQBzAHMAKABpAHAAZABlAGMALAAgAHAAZgB4AGQAZQBjACkALABcAG4AXABuACAAIAAgACAAIAAgACAAIABuAGUAdABkAGUAYwAgAC0AIABCAEkAVABOAE8AVAAoAHAAZgB4AGQAZQBjACwAIAAzADIAKQAgAC0AIAAxAFwAbgAgACAAIAAgACkAXABuACkAOwBcAG4AXABuAC8AKgAqAFwAbgAgACoAIABSAGUAdAB1AHIAbgBzACAAdABoAGUAIABuAGUAeAB0ACAAcwB1AGIAbgBlAHQAIABpAG4AIABkAGUAYwBpAG0AYQBsAC4AXABuACAAKgAgAFwAbgAgACoAIABpAHAAZABlAGMAOgAgAHQAaABlACAAaABvAHMAdAAgAHAAYQByAHQAIABpAG4AIABkAGUAYwBpAG0AYQBsAFwAbgAgACoAIABwAGYAeABkAGUAYwA6ACAAdABoAGUAIABuAGUAdABtAGEAcwBrACAAaQBuACAAZABlAGMAaQBtAGEAbABcAG4AIAAqAC8AXABuAF8AbgBlAHgAdABzAHUAYgBuAGUAdAAgAD0AIABMAEEATQBCAEQAQQAoAGkAcABkAGUAYwAsAHAAZgB4AGQAZQBjACwAXABuACAAIAAgACAAXwBsAGEAcwB0AF8AYQBkAGQAcgBlAHMAcwAoAGkAcABkAGUAYwAsACAAcABmAHgAZABlAGMAKQAgACsAIAAxAFwAbgApADsAXABuAFwAbgAvACoAKgBcAG4AIAAqACAASQBQACAAQwBvAG4AdgBlAHIAcwBpAG8AbgAgAFQAZQBjAGgAbgBpAGMAYQBsACAAZgB1AG4AYwB0AGkAbwBuAHMAXABuACAAKgAgAFQAaABlAHMAZQAgAGYAdQBuAGMAdABpAG8AbgBzACAAYQByAGUAIAB1AHMAZQBkACAAdABvACAAcABlAHIAZgBvAHIAbQAgAGkAbgB0AGUAcgBuAGEAbAAgAGMAYQBsAGMAdQBsAGEAdABpAG8AbgBzAFwAbgAgACoALwBcAG4AXABuAC8AKgAqAFwAbgAgACoAIABDAG8AbgB2AGUAcgB0ACAAYQAgAGQAbwB0AHQAZQBkACAAaQBwACAAYQBkAGQAcgBlAHMAcwAgAHMAdAByAGkAbgBnACAAaQBuAHQAbwAgAGEAIABkAGUAYwBpAG0AYQBsACAAbgB1AG0AYgBlAHIALgBcAG4AIAAqACAAaQBwAGQAbwB0ADoAIABhACAAcQB1AGEAZAAgAGQAbwB0AHQAZQBkACAAZABlAGMAaQBtAGEAbAAgAGkAcAAgAGEAZABkAHIAZQBzAHMAIAAoAGkALgBlAC4AIABcACIAMQA5ADIALgAxADYAOAAuADAALgAxAFwAIgApAFwAbgAgACoAIABgAGAAYABcAG4AIAAqACAAXwBkAG8AdAAyAGQAZQBjACgAXAAiADEAOQAyAC4AMQA2ADgALgAwAC4AMQBcACIAKQAgAD0APQA+ACAAMwAyADMAMgAyADMANQA1ADIAMQBcAG4AIAAqACAAYABgAGAAXABuACAAKgAvAFwAbgBfAGQAbwB0ADIAZABlAGMAIAA9ACAATABBAE0AQgBEAEEAKABpAHAAZABvAHQALABcAG4AIAAgACAAIABMAEUAVAAoAFwAbgAgACAAIAAgACAAIAAgACAAbwBjAHQAZQB0ADEALAAgAFYAQQBMAFUARQAoAFQARQBYAFQAQgBFAEYATwBSAEUAKABpAHAAZABvAHQALAAgAFwAIgAuAFwAIgApACkALABcAG4AIAAgACAAIAAgACAAIAAgAG8AYwB0AGUAdAAyACwAIABWAEEATABVAEUAKABUAEUAWABUAEEARgBUAEUAUgAoAFQARQBYAFQAQgBFAEYATwBSAEUAKABpAHAAZABvAHQALAAgAFwAIgAuAFwAIgAsACAAMgApACwAIABcACIALgBcACIAKQApACwAXABuACAAIAAgACAAIAAgACAAIABvAGMAdABlAHQAMwAsACAAVgBBAEwAVQBFACgAVABFAFgAVABBAEYAVABFAFIAKABUAEUAWABUAEIARQBGAE8AUgBFACgAaQBwAGQAbwB0ACwAIABcACIALgBcACIALAAgADMAKQAsACAAXAAiAC4AXAAiACwAIAAyACkAKQAsAFwAbgAgACAAIAAgACAAIAAgACAAbwBjAHQAZQB0ADQALAAgAFYAQQBMAFUARQAoAFQARQBYAFQAQQBGAFQARQBSACgAaQBwAGQAbwB0ACwAIABcACIALgBcACIALAAgADMAKQApACwAXABuACAAIAAgACAAIAAgACAAIABvAHUAdABvAGYAYgBvAHUAbgBkACwAIAAoAG8AYwB0AGUAdAAxACAAPAAgADAAKQAgACsAIAAoAG8AYwB0AGUAdAAxACAAPgAgADIANQA1ACkAIAArACAAKABvAGMAdABlAHQAMgAgADwAIAAwACkAIAArACAAKABvAGMAdABlAHQAMgAgAD4AIAAyADUANQApACAAKwAgACgAbwBjAHQAZQB0ADMAIAA8ACAAMAApACAAKwAgACgAbwBjAHQAZQB0ADMAIAA+ACAAMgA1ADUAKQAgACsAXABuACAAIAAgACAAIAAgACAAIAAgACAAIAAgACgAbwBjAHQAZQB0ADQAIAA8ACAAMAApACAAKwAgACgAbwBjAHQAZQB0ADQAIAA+ACAAMgA1ADUAKQAsAFwAbgBcAG4AIAAgACAAIAAgACAAIAAgAEkARgAoAFwAbgAgACAAIAAgACAAIAAgACAAIAAgACAAIABvAHUAdABvAGYAYgBvAHUAbgBkACwAXABuACAAIAAgACAAIAAgACAAIAAgACAAIAAgAE4AQQAoACkALABcAG4AIAAgACAAIAAgACAAIAAgACAAIAAgACAAKABvAGMAdABlAHQAMQAgACoAIAAyADUANgAgAF4AIAAzACkAIAArACAAKABvAGMAdABlAHQAMgAgACoAIAAyADUANgAgAF4AIAAyACkAIAArACAAKABvAGMAdABlAHQAMwAgACoAIAAyADUANgApACAAKwAgACgAbwBjAHQAZQB0ADQAKQBcAG4AIAAgACAAIAAgACAAIAAgACkAXABuACAAIAAgACAAKQBcAG4AKQA7AFwAbgBcAG4ALwAqACoAXABuACAAKgAgAEMAbwBuAHYAZQByAHQAIABhACAAZABlAGMAaQBtAGEAbAAgAG4AdQBtAGIAZQByACAAaQBuAHQAbwAgAGEAIABxAHUAYQBkACAAZABvAHQAdABlAGQAIABkAGUAYwBpAG0AYQBsACAAaQBwACAAYQBkAGQAcgBlAHMAcwAuAFwAbgAgACoAIABpAHAAZABlAGMAOgAgAGEAIABkAGUAYwBpAG0AYQBsACAAbgB1AG0AYgBlAHIAIAByAGUAcAByAGUAcwBlAG4AdABpAG4AZwAgAGEAbgAgAGkAcAAgAGEAZABkAHIAZQBzAHMAIAAoAGkALgBlAC4AIAAzADIAMwAyADIAMwA1ADUAMgAxACkAXABuACAAKgAgAGAAYABgAFwAbgAgACoAIABfAGQAbwB0ADIAZABlAGMAKAAzADIAMwAyADIAMwA1ADUAMgAxACkAIAA9AD0APgAgAFwAIgAxADkAMgAuADEANgA4AC4AMAAuADEAXAAiAFwAbgAgACoAIABgAGAAYABcAG4AIAAqAC8AXABuAF8AZABlAGMAMgBkAG8AdAAgAD0AIABMAEEATQBCAEQAQQAoAGkAcABkAGUAYwAsAFwAbgAgACAAIAAgAEwARQBUACgAXABuACAAIAAgACAAIAAgACAAIABvAHUAdABvAGYAYgBvAHUAbgBkACwAIAAoAGkAcABkAGUAYwAgADwAIAAwACkAIAArACAAKABpAHAAZABlAGMAIAA+ACAAKAAyACAAXgAgADMAMgAgAC0AIAAxACkAKQAsAFwAbgAgACAAIAAgACAAIAAgACAASQBGACgAXABuACAAIAAgACAAIAAgACAAIAAgACAAIAAgAG8AdQB0AG8AZgBiAG8AdQBuAGQALABcAG4AIAAgACAAIAAgACAAIAAgACAAIAAgACAATgBBACgAKQAsAFwAbgAgACAAIAAgACAAIAAgACAAIAAgACAAIABCAEkAVABSAFMASABJAEYAVAAoAGkAcABkAGUAYwAsACAAMgA0ACkAIAAmACAAXAAiAC4AXAAiACAAJgAgAEIASQBUAEEATgBEACgAQgBJAFQAUgBTAEgASQBGAFQAKABpAHAAZABlAGMALAAgADEANgApACwAIAAyADUANQApACAAJgAgAFwAIgAuAFwAIgAgACYAXABuACAAIAAgACAAIAAgACAAIAAgACAAIAAgACAAIAAgACAAQgBJAFQAQQBOAEQAKABCAEkAVABSAFMASABJAEYAVAAoAGkAcABkAGUAYwAsACAAOAApACwAIAAyADUANQApACAAJgAgAFwAIgAuAFwAIgAgACYAIABCAEkAVABBAE4ARAAoAGkAcABkAGUAYwAsACAAMgA1ADUAKQBcAG4AIAAgACAAIAAgACAAIAAgACkAXABuACAAIAAgACAAKQBcAG4AKQA7AFwAbgBcAG4ALwAqACoAXABuACAAKgAgAEMAbwBuAHYAZQByAHQAIABxAHUAYQBkACAAZABvAHQAdABlAGQAIABkAGUAYwBpAG0AYQBsACAAaQBwACAAYQBkAGQAcgBlAHMAcwAgAGkAbgB0AG8AIABhACAAMwAyACAAYgBpAHQAIABiAGkAbgBhAHIAeQAgAHMAdAByAGkAbgBnAC4AXABuACAAKgAgAGkAcABkAG8AdAA6ACAAYQAgAGQAZQBjAGkAbQBhAGwAIABuAHUAbQBiAGUAcgAgAHIAZQBwAHIAZQBzAGUAbgB0AGkAbgBnACAAYQBuACAAaQBwACAAYQBkAGQAcgBlAHMAcwAgACgAaQAuAGUALgAgAFwAIgAxADkAMgAuADEANgA4AC4AMAAuADEAXAAiACkAXABuACAAKgAgAGAAYABgAFwAbgAgACoAIABfAGQAbwB0ADIAYgBpAG4AKABcACIAMQA5ADIALgAxADYAOAAuADAALgAxAFwAIgApACAAPQA9AD4AIABcACIAMQAxADAAMAAwADAAMAAwADEAMAAxADAAMQAwADAAMAAwADAAMAAwADAAMAAwADAAMAAwADAAMAAwADAAMAAxAFwAIgBcAG4AIAAqACAAYABgAGAAXABuACAAKgAvAFwAbgBfAGQAbwB0ADIAYgBpAG4AIAA9ACAATABBAE0AQgBEAEEAKABpAHAAZABvAHQALABcAG4AIAAgACAAIABMAEUAVAAoAFwAbgAgACAAIAAgACAAIAAgACAAbwBjAHQAZQB0ADEALAAgAFYAQQBMAFUARQAoAFQARQBYAFQAQgBFAEYATwBSAEUAKABpAHAAZABvAHQALAAgAFwAIgAuAFwAIgApACkALABcAG4AIAAgACAAIAAgACAAIAAgAG8AYwB0AGUAdAAyACwAIABWAEEATABVAEUAKABUAEUAWABUAEEARgBUAEUAUgAoAFQARQBYAFQAQgBFAEYATwBSAEUAKABpAHAAZABvAHQALAAgAFwAIgAuAFwAIgAsACAAMgApACwAIABcACIALgBcACIAKQApACwAXABuACAAIAAgACAAIAAgACAAIABvAGMAdABlAHQAMwAsACAAVgBBAEwAVQBFACgAVABFAFgAVABBAEYAVABFAFIAKABUAEUAWABUAEIARQBGAE8AUgBFACgAaQBwAGQAbwB0ACwAIABcACIALgBcACIALAAgADMAKQAsACAAXAAiAC4AXAAiACwAIAAyACkAKQAsAFwAbgAgACAAIAAgACAAIAAgACAAbwBjAHQAZQB0ADQALAAgAFYAQQBMAFUARQAoAFQARQBYAFQAQQBGAFQARQBSACgAaQBwAGQAbwB0ACwAIABcACIALgBcACIALAAgADMAKQApACwAXABuAFwAbgAgACAAIAAgACAAIAAgACAAbwB1AHQAbwBmAGIAbwB1AG4AZAAsACAAKABvAGMAdABlAHQAMQAgADwAIAAwACkAIAArACAAKABvAGMAdABlAHQAMQAgAD4AIAAyADUANQApACAAKwAgACgAbwBjAHQAZQB0ADIAIAA8ACAAMAApACAAKwAgACgAbwBjAHQAZQB0ADIAIAA+ACAAMgA1ADUAKQAgACsAIAAoAG8AYwB0AGUAdAAzACAAPAAgADAAKQAgACsAIAAoAG8AYwB0AGUAdAAzACAAPgAgADIANQA1ACkAIAArAFwAbgAgACAAIAAgACAAIAAgACAAIAAgACAAIAAoAG8AYwB0AGUAdAA0ACAAPAAgADAAKQAgACsAIAAoAG8AYwB0AGUAdAA0ACAAPgAgADIANQA1ACkALABcAG4AXABuACAAIAAgACAAIAAgACAAIABJAEYAKABcAG4AIAAgACAAIAAgACAAIAAgACAAIAAgACAAbwB1AHQAbwBmAGIAbwB1AG4AZAAsAFwAbgAgACAAIAAgACAAIAAgACAAIAAgACAAIABOAEEAKAApACwAXABuACAAIAAgACAAIAAgACAAIAAgACAAIAAgAEIAQQBTAEUAKABvAGMAdABlAHQAMQAsACAAMgAsACAAOAApACAAJgAgAEIAQQBTAEUAKABvAGMAdABlAHQAMgAsACAAMgAsACAAOAApACAAJgAgAEIAQQBTAEUAKABvAGMAdABlAHQAMwAsACAAMgAsACAAOAApACAAJgAgAEIAQQBTAEUAKABvAGMAdABlAHQANAAsACAAMgAsACAAOAApAFwAbgAgACAAIAAgACAAIAAgACAAKQBcAG4AIAAgACAAIAApAFwAbgApADsAXABuAFwAbgAvACoAKgBcAG4AIAAqACAAQwBvAG4AdgBlAHIAdAAgAGEAIAAzADIAIABiAGkAdAAgAGIAaQBuAGEAcgB5ACAAcwB0AHIAaQBuAGcAIABpAG4AdABvACAAYQAgAHEAdQBhAGQAIABkAG8AdAB0AGUAZAAgAGQAZQBjAGkAbQBhAGwAIABpAHAAIABhAGQAZAByAGUAcwBzAC4AXABuACAAKgAgAGkAcABkAG8AdAA6ACAAYQAgADMAMgAgAGIAaQB0ACAAYgBpAG4AYQByAHkAIABzAHQAcgBpAG4AZwAgAHIAZQBwAHIAZQBzAGUAbgB0AGkAbgBnACAAYQBuACAAaQBwACAAYQBkAGQAcgBlAHMAcwAgACgAaQAuAGUALgAgAFwAIgAxADEAMAAwADAAMAAwADAAMQAwADEAMAAxADAAMAAwADAAMAAwADAAMAAwADAAMAAwADAAMAAwADAAMAAwADEAXAAiACkAXABuACAAKgAgAGAAYABgAFwAbgAgACoAIABfAGIAaQBuADIAZABvAHQAKABcACIAMQAxADAAMAAwADAAMAAwADEAMAAxADAAMQAwADAAMAAwADAAMAAwADAAMAAwADAAMAAwADAAMAAwADAAMAAxAFwAIgApACAAPQA9AD4AIABcACIAMQA5ADIALgAxADYAOAAuADAALgAxAFwAIgBcAG4AIAAqACAAYABgAGAAXABuACAAKgAvAFwAbgBfAGIAaQBuADIAZABvAHQAIAA9ACAATABBAE0AQgBEAEEAKABjAGUAbABsAHMALABcAG4AIAAgACAAIABCAEkATgAyAEQARQBDACgATABFAEYAVAAoAGMAZQBsAGwAcwAsACAAOAApACkAIAAmACAAXAAiAC4AXAAiACAAJgAgAEIASQBOADIARABFAEMAKABNAEkARAAoAGMAZQBsAGwAcwAsACAAOQAsACAAOAApACkAIAAmACAAXAAiAC4AXAAiACAAJgAgAEIASQBOADIARABFAEMAKABNAEkARAAoAGMAZQBsAGwAcwAsACAAMQA3ACwAIAA4ACkAKQAgACYAIABcACIALgBcACIAIAAmAFwAbgAgACAAIAAgACAAIAAgACAAQgBJAE4AMgBEAEUAQwAoAE0ASQBEACgAYwBlAGwAbABzACwAIAAyADUALAAgADgAKQApAFwAbgApADsAXABuAFwAbgAvACoAKgBcAG4AIAAqACAAQwBvAG4AdgBlAHIAdAAgAGEAIAAzADIAIABiAGkAdAAgAGIAaQBuAGEAcgB5ACAAcwB0AHIAaQBuAGcAIAByAGUAcAByAGUAcwBlAG4AdABpAG4AZwAgAGEAbgAgAEkAUAAgAGEAZABkAHIAZQBzAHMAIABpAG4AdABvACAAYQAgAGQAZQBjAGkAbQBhAGwAIABuAHUAbQBiAGUAcgAuAFwAbgAgACoAIABpAHAAYgBpAG4AOgAgAGEAIAAzADIAIABiAGkAdAAgAGIAaQBuAGEAcgB5ACAAcwB0AHIAaQBuAGcAIAAoAGkALgBlAC4AIABcACIAMQAxADAAMAAwADAAMAAwADEAMAAxADAAMQAwADAAMAAwADAAMAAwADAAMAAwADAAMAAwADAAMAAwADAAMAAxAFwAIgApAFwAbgAgACoAIABgAGAAYABcAG4AIAAqACAAXwBiAGkAbgAyAGQAZQAoAFwAIgAxADEAMAAwADAAMAAwADAAMQAwADEAMAAxADAAMAAwADAAMAAwADAAMAAwADAAMAAwADAAMAAwADAAMAAwADEAXAAiACkAIAA9AD0APgAgADMAMgAzADIAMgAzADUANQAyADEAXABuACAAKgAgAGAAYABgAFwAbgAgACoALwBcAG4AXwBiAGkAbgAyAGQAZQBjACAAPQAgAEwAQQBNAEIARABBACgAaQBwAGIAaQBuACwAIABEAEUAQwBJAE0AQQBMACgAaQBwAGIAaQBuACwAIAAyACkAKQA7AFwAbgBcAG4ALwAqACoAXABuACAAKgAgAEMAbwBuAHYAZQByAHQAIABhACAAZABlAGMAaQBtAGEAbAAgAG4AdQBtAGIAZQByACAAcgBlAHAAcgBlAHMAZQBuAHQAaQBuAGcAIABhAG4AIABJAFAAIABhAGQAZAByAGUAcwBzACAAaQBuAHQAbwAgAGEAIABkAGUAYwBpAG0AYQBsACAAbgB1AG0AYgBlAHIALgBcAG4AIAAqACAAaQBwAGIAaQBuADoAIABhACAAZABlAGMAaQBtAGEAbAAgAG4AdQBtAGIAZQByACAAKABpAC4AZQAuACAAMwAyADMAMgAyADMANQA1ADIAMQApAFwAbgAgACoAIABgAGAAYABcAG4AIAAqACAAXwBkAGUAYwAyAGIAaQBuACgAMwAyADMAMgAyADMANQA1ADIAMQApACAAPQA9AD4AIABcACIAMQAxADAAMAAwADAAMAAwADEAMAAxADAAMQAwADAAMAAwADAAMAAwADAAMAAwADAAMAAwADAAMAAwADAAMAAxAFwAIgBcAG4AIAAqACAAYABgAGAAXABuACAAKgAvAFwAbgBfAGQAZQBjADIAYgBpAG4AIAA9ACAATABBAE0AQgBEAEEAKABpAHAAZABlAGMALABcAG4AIAAgACAAIABCAEEAUwBFACgAaQBwAGQAZQBjACwAIAAyACwAIAAzADIAKQBcAG4AKQA7AFwAbgBcAG4ALwAqACoAXABuACAAKgAgAEMAbwBuAHYAZQByAHQAIABhACAAZABlAGMAaQBtAGEAbAAgAG4AdQBtAGIAZQByACAAcgBlAHAAcgBlAHMAZQBuAHQAaQBuAGcAIABhACAASQBQACAAcAByAGUAZgBpAHgAIABsAGUAbgBnAHQAaAAgACgAMAAgAHQAbwAgADMAMgApACAAaQBuAHQAbwAgAGEAIABkAGUAYwBpAG0AYQBsACAAbgB1AG0AYgBlAHIAIAByAGUAcAByAGUAcwBlAG4AdABpAG4AZwAgAHQAaABlACAALgBcAG4AIAAqACAAaQBwAGIAaQBuADoAIABhACAAZABlAGMAaQBtAGEAbAAgAG4AdQBtAGIAZQByACAAKABpAC4AZQAuACAAMwAyADMAMgAyADMANQA1ADIAMQApAFwAbgAgACoAIABgAGAAYABcAG4AIAAqACAAXwBwAGYAeAAyAGQAZQAoADgAKQAgAD0APQA+ACAAXAAiADEAMQAxADEAMQAxADEAMQAxADAAMAAwADAAMAAwADAAMAAwADAAMAAwADAAMAAwADAAMAAwADAAMAAwADAAMABcACIAXABuACAAKgAgAGAAYABgAFwAbgAgACoALwBcAG4ALwAvACAAXwBwAGYAeAAyAGIAaQBuACAAPQAgAEwAQQBNAEIARABBACgAcABmAHgALABcAG4ALwAvACAAIAAgACAAIAAvAC8AIABDAGEAbABjAHUAbABhAHQAZQBkACAAdgBlAHIAcwBpAG8AbgBcAG4ALwAvACAAIAAgACAAIABJAEYAKAAoAFwAbgAvAC8AIAAgACAAIAAgACAAIAAgACAAcABmAHgAIAA8ACAAMAApACAAKwAgACgAcABmAHgAIAA+ACAAMwAyACkALABcAG4ALwAvACAAIAAgACAAIAAgACAAIAAgAE4AQQAoACkALABcAG4ALwAvACAAIAAgACAAIAAgACAAIAAgAFIARQBQAFQAKABcACIAMQBcACIALAAgAHAAZgB4ACkAIAAmACAAUgBFAFAAVAAoAFwAIgAwAFwAIgAsACAAMwAyACAALQAgAHAAZgB4ACkAXABuAC8ALwAgACAAIAAgACAAKQBcAG4ALwAvACAAKQA7AFwAbgBcAG4AXwBwAGYAeAAyAGIAaQBuACAAPQAgAEwAQQBNAEIARABBACgAcABmAHgALABcAG4AIAAgACAAIABTAFcASQBUAEMASAAoAFwAbgAgACAAIAAgACAAIAAgACAAcABmAHgALABcAG4AIAAgACAAIAAgACAAIAAgADAALAAgAFwAIgAwADAAMAAwADAAMAAwADAAMAAwADAAMAAwADAAMAAwADAAMAAwADAAMAAwADAAMAAwADAAMAAwADAAMAAwADAAXAAiACwAXABuACAAIAAgACAAIAAgACAAIAAxACwAIABcACIAMQAwADAAMAAwADAAMAAwADAAMAAwADAAMAAwADAAMAAwADAAMAAwADAAMAAwADAAMAAwADAAMAAwADAAMAAwAFwAIgAsAFwAbgAgACAAIAAgACAAIAAgACAAMgAsACAAXAAiADEAMQAwADAAMAAwADAAMAAwADAAMAAwADAAMAAwADAAMAAwADAAMAAwADAAMAAwADAAMAAwADAAMAAwADAAMABcACIALABcAG4AIAAgACAAIAAgACAAIAAgADMALAAgAFwAIgAxADEAMQAwADAAMAAwADAAMAAwADAAMAAwADAAMAAwADAAMAAwADAAMAAwADAAMAAwADAAMAAwADAAMAAwADAAXAAiACwAXABuACAAIAAgACAAIAAgACAAIAA0ACwAIABcACIAMQAxADEAMQAwADAAMAAwADAAMAAwADAAMAAwADAAMAAwADAAMAAwADAAMAAwADAAMAAwADAAMAAwADAAMAAwAFwAIgAsAFwAbgAgACAAIAAgACAAIAAgACAANQAsACAAXAAiADEAMQAxADEAMQAwADAAMAAwADAAMAAwADAAMAAwADAAMAAwADAAMAAwADAAMAAwADAAMAAwADAAMAAwADAAMABcACIALABcAG4AIAAgACAAIAAgACAAIAAgADYALAAgAFwAIgAxADEAMQAxADEAMQAwADAAMAAwADAAMAAwADAAMAAwADAAMAAwADAAMAAwADAAMAAwADAAMAAwADAAMAAwADAAXAAiACwAXABuACAAIAAgACAAIAAgACAAIAA3ACwAIABcACIAMQAxADEAMQAxADEAMQAwADAAMAAwADAAMAAwADAAMAAwADAAMAAwADAAMAAwADAAMAAwADAAMAAwADAAMAAwAFwAIgAsAFwAbgAgACAAIAAgACAAIAAgACAAOAAsACAAXAAiADEAMQAxADEAMQAxADEAMQAwADAAMAAwADAAMAAwADAAMAAwADAAMAAwADAAMAAwADAAMAAwADAAMAAwADAAMABcACIALABcAG4AIAAgACAAIAAgACAAIAAgADkALAAgAFwAIgAxADEAMQAxADEAMQAxADEAMQAwADAAMAAwADAAMAAwADAAMAAwADAAMAAwADAAMAAwADAAMAAwADAAMAAwADAAXAAiACwAXABuACAAIAAgACAAIAAgACAAIAAxADAALABcACIAMQAxADEAMQAxADEAMQAxADEAMQAwADAAMAAwADAAMAAwADAAMAAwADAAMAAwADAAMAAwADAAMAAwADAAMAAwAFwAIgAsAFwAbgAgACAAIAAgACAAIAAgACAAMQAxACwAXAAiADEAMQAxADEAMQAxADEAMQAxADEAMQAwADAAMAAwADAAMAAwADAAMAAwADAAMAAwADAAMAAwADAAMAAwADAAMABcACIALABcAG4AIAAgACAAIAAgACAAIAAgADEAMgAsAFwAIgAxADEAMQAxADEAMQAxADEAMQAxADEAMQAwADAAMAAwADAAMAAwADAAMAAwADAAMAAwADAAMAAwADAAMAAwADAAXAAiACwAXABuACAAIAAgACAAIAAgACAAIAAxADMALABcACIAMQAxADEAMQAxADEAMQAxADEAMQAxADEAMQAwADAAMAAwADAAMAAwADAAMAAwADAAMAAwADAAMAAwADAAMAAwAFwAIgAsAFwAbgAgACAAIAAgACAAIAAgACAAMQA0ACwAXAAiADEAMQAxADEAMQAxADEAMQAxADEAMQAxADEAMQAwADAAMAAwADAAMAAwADAAMAAwADAAMAAwADAAMAAwADAAMABcACIALABcAG4AIAAgACAAIAAgACAAIAAgADEANQAsAFwAIgAxADEAMQAxADEAMQAxADEAMQAxADEAMQAxADEAMQAwADAAMAAwADAAMAAwADAAMAAwADAAMAAwADAAMAAwADAAXAAiACwAXABuACAAIAAgACAAIAAgACAAIAAxADYALABcACIAMQAxADEAMQAxADEAMQAxADEAMQAxADEAMQAxADEAMQAwADAAMAAwADAAMAAwADAAMAAwADAAMAAwADAAMAAwAFwAIgAsAFwAbgAgACAAIAAgACAAIAAgACAAMQA3ACwAXAAiADEAMQAxADEAMQAxADEAMQAxADEAMQAxADEAMQAxADEAMQAwADAAMAAwADAAMAAwADAAMAAwADAAMAAwADAAMABcACIALABcAG4AIAAgACAAIAAgACAAIAAgADEAOAAsAFwAIgAxADEAMQAxADEAMQAxADEAMQAxADEAMQAxADEAMQAxADEAMQAwADAAMAAwADAAMAAwADAAMAAwADAAMAAwADAAXAAiACwAXABuACAAIAAgACAAIAAgACAAIAAxADkALABcACIAMQAxADEAMQAxADEAMQAxADEAMQAxADEAMQAxADEAMQAxADEAMQAwADAAMAAwADAAMAAwADAAMAAwADAAMAAwAFwAIgAsAFwAbgAgACAAIAAgACAAIAAgACAAMgAwACwAXAAiADEAMQAxADEAMQAxADEAMQAxADEAMQAxADEAMQAxADEAMQAxADEAMQAwADAAMAAwADAAMAAwADAAMAAwADAAMABcACIALABcAG4AIAAgACAAIAAgACAAIAAgADIAMQAsAFwAIgAxADEAMQAxADEAMQAxADEAMQAxADEAMQAxADEAMQAxADEAMQAxADEAMQAwADAAMAAwADAAMAAwADAAMAAwADAAXAAiACwAXABuACAAIAAgACAAIAAgACAAIAAyADIALABcACIAMQAxADEAMQAxADEAMQAxADEAMQAxADEAMQAxADEAMQAxADEAMQAxADEAMQAwADAAMAAwADAAMAAwADAAMAAwAFwAIgAsAFwAbgAgACAAIAAgACAAIAAgACAAMgAzACwAXAAiADEAMQAxADEAMQAxADEAMQAxADEAMQAxADEAMQAxADEAMQAxADEAMQAxADEAMQAwADAAMAAwADAAMAAwADAAMABcACIALABcAG4AIAAgACAAIAAgACAAIAAgADIANAAsAFwAIgAxADEAMQAxADEAMQAxADEAMQAxADEAMQAxADEAMQAxADEAMQAxADEAMQAxADEAMQAwADAAMAAwADAAMAAwADAAXAAiACwAXABuACAAIAAgACAAIAAgACAAIAAyADUALABcACIAMQAxADEAMQAxADEAMQAxADEAMQAxADEAMQAxADEAMQAxADEAMQAxADEAMQAxADEAMQAwADAAMAAwADAAMAAwAFwAIgAsAFwAbgAgACAAIAAgACAAIAAgACAAMgA2ACwAXAAiADEAMQAxADEAMQAxADEAMQAxADEAMQAxADEAMQAxADEAMQAxADEAMQAxADEAMQAxADEAMQAwADAAMAAwADAAMABcACIALABcAG4AIAAgACAAIAAgACAAIAAgADIANwAsAFwAIgAxADEAMQAxADEAMQAxADEAMQAxADEAMQAxADEAMQAxADEAMQAxADEAMQAxADEAMQAxADEAMQAwADAAMAAwADAAXAAiACwAXABuACAAIAAgACAAIAAgACAAIAAyADgALABcACIAMQAxADEAMQAxADEAMQAxADEAMQAxADEAMQAxADEAMQAxADEAMQAxADEAMQAxADEAMQAxADEAMQAwADAAMAAwAFwAIgAsAFwAbgAgACAAIAAgACAAIAAgACAAMgA5ACwAXAAiADEAMQAxADEAMQAxADEAMQAxADEAMQAxADEAMQAxADEAMQAxADEAMQAxADEAMQAxADEAMQAxADEAMQAwADAAMABcACIALABcAG4AIAAgACAAIAAgACAAIAAgADMAMAAsAFwAIgAxADEAMQAxADEAMQAxADEAMQAxADEAMQAxADEAMQAxADEAMQAxADEAMQAxADEAMQAxADEAMQAxADEAMQAwADAAXAAiACwAXABuACAAIAAgACAAIAAgACAAIAAzADEALABcACIAMQAxADEAMQAxADEAMQAxADEAMQAxADEAMQAxADEAMQAxADEAMQAxADEAMQAxADEAMQAxADEAMQAxADEAMQAwAFwAIgAsAFwAbgAgACAAIAAgACAAIAAgACAAMwAyACwAXAAiADEAMQAxADEAMQAxADEAMQAxADEAMQAxADEAMQAxADEAMQAxADEAMQAxADEAMQAxADEAMQAxADEAMQAxADEAMQBcACIALABcAG4AIAAgACAAIAAgACAAIAAgAE4AQQAoACkAXABuACAAIAAgACAAKQBcAG4AKQA7AFwAbgBcAG4ALwAqACoAXABuACAAKgAgAEMAbwBuAHYAZQByAHQAIABhACAAMwAyACAAYgBpAHQAIABiAGkAbgBhAHIAeQAgAHMAdAByAGkAbgBnACAAcgBlAHAAcgBlAHMAZQBuAHQAaQBuAGcAIABhAG4AIABJAFAAIABtAGEAcwBrACAAaQBuAHQAbwAgAGEAIABkAGUAYwBpAG0AYQBsACAAbgB1AG0AYgBlAHIAIAByAGUAcAByAGUAcwBlAG4AdABpAG4AZwAgAGEAIABJAFAAIABwAHIAZQBmAGkAeAAgAGwAZQBuAGcAdABoACAAKAAwACAAdABvACAAMwAyACkALgBcAG4AIAAqACAAbQBhAHMAawBiAGkAbgA6ACAAYQAgADMAMgAgAGIAaQB0ACAAYgBpAG4AYQByAHkAIABzAHQAcgBpAG4AZwBcAG4AIAAqACAAYABgAGAAXABuACAAKgAgAF8AYgBpAG4AMgBwAGYAeAAoAFwAIgAxADEAMQAxADEAMQAxADEAMQAwADAAMAAwADAAMAAwADAAMAAwADAAMAAwADAAMAAwADAAMAAwADAAMAAwADAAXAAiACkAIAA9AD0APgAgADgAXABuACAAKgAgAGAAYABgAFwAbgAgACoALwBcAG4ALwAvACAAXwBiAGkAbgAyAHAAZgB4ACAAPQAgAEwAQQBNAEIARABBACgAbQBhAHMAawBiAGkAbgAsAFwAbgAvAC8AIAAgACAAIAAgAC8ALwAgAEMAYQBsAGMAdQBsAGEAdABlAGQAIAB2AGUAcgBzAGkAbwBuAFwAbgAvAC8AIAAgACAAIAAgAEkARgAoAFwAbgAvAC8AIAAgACAAIAAgACAAIAAgACAAKABGAEkATgBEACgAXAAiADAAXAAiACwAIABtAGEAcwBrAGIAaQBuACAAJgAgAFwAIgAwAFwAIgApACAALQAgADEAIAA9ACAATABFAE4AKABtAGEAcwBrAGIAaQBuACkAIAAtACAATABFAE4AKABTAFUAQgBTAFQASQBUAFUAVABFACgAbQBhAHMAawBiAGkAbgAsACAAXAAiADEAXAAiACwAIABcACIAXAAiACkAKQApACAAKgAgAFwAbgAvAC8AIAAgACAAIAAgACAAIAAgACAAIAAgACAAIAAoAEYASQBOAEQAKABcACIAMABcACIALAAgAG0AYQBzAGsAYgBpAG4AIAAmACAAXAAiADAAXAAiACkAIAA+ACAAMQApACwAXABuAC8ALwAgACAAIAAgACAAIAAgACAAIABGAEkATgBEACgAXAAiADAAXAAiACwAIABtAGEAcwBrAGIAaQBuACAAJgAgAFwAIgAwAFwAIgApACAALQAgADEALABcAG4ALwAvACAAIAAgACAAIAAgACAAIAAgAE4AQQAoACkAXABuAC8ALwAgACAAIAAgACAAKQBcAG4ALwAvACAAKQA7AFwAbgBcAG4AXwBiAGkAbgAyAHAAZgB4ACAAPQAgAEwAQQBNAEIARABBACgAcABmAHgALABcAG4AIAAgACAAIABTAFcASQBUAEMASAAoAFwAbgAgACAAIAAgACAAIAAgACAAcABmAHgALABcAG4AIAAgACAAIAAgACAAIAAgAFwAIgAwADAAMAAwADAAMAAwADAAMAAwADAAMAAwADAAMAAwADAAMAAwADAAMAAwADAAMAAwADAAMAAwADAAMAAwADAAXAAiACwAIAAwACwAXABuACAAIAAgACAAIAAgACAAIABcACIAMQAwADAAMAAwADAAMAAwADAAMAAwADAAMAAwADAAMAAwADAAMAAwADAAMAAwADAAMAAwADAAMAAwADAAMAAwAFwAIgAsACAAMQAsAFwAbgAgACAAIAAgACAAIAAgACAAXAAiADEAMQAwADAAMAAwADAAMAAwADAAMAAwADAAMAAwADAAMAAwADAAMAAwADAAMAAwADAAMAAwADAAMAAwADAAMABcACIALAAgADIALABcAG4AIAAgACAAIAAgACAAIAAgAFwAIgAxADEAMQAwADAAMAAwADAAMAAwADAAMAAwADAAMAAwADAAMAAwADAAMAAwADAAMAAwADAAMAAwADAAMAAwADAAXAAiACwAIAAzACwAXABuACAAIAAgACAAIAAgACAAIABcACIAMQAxADEAMQAwADAAMAAwADAAMAAwADAAMAAwADAAMAAwADAAMAAwADAAMAAwADAAMAAwADAAMAAwADAAMAAwAFwAIgAsACAANAAsAFwAbgAgACAAIAAgACAAIAAgACAAXAAiADEAMQAxADEAMQAwADAAMAAwADAAMAAwADAAMAAwADAAMAAwADAAMAAwADAAMAAwADAAMAAwADAAMAAwADAAMABcACIALAAgADUALABcAG4AIAAgACAAIAAgACAAIAAgAFwAIgAxADEAMQAxADEAMQAwADAAMAAwADAAMAAwADAAMAAwADAAMAAwADAAMAAwADAAMAAwADAAMAAwADAAMAAwADAAXAAiACwAIAA2ACwAXABuACAAIAAgACAAIAAgACAAIABcACIAMQAxADEAMQAxADEAMQAwADAAMAAwADAAMAAwADAAMAAwADAAMAAwADAAMAAwADAAMAAwADAAMAAwADAAMAAwAFwAIgAsACAANwAsAFwAbgAgACAAIAAgACAAIAAgACAAXAAiADEAMQAxADEAMQAxADEAMQAwADAAMAAwADAAMAAwADAAMAAwADAAMAAwADAAMAAwADAAMAAwADAAMAAwADAAMABcACIALAAgADgALABcAG4AIAAgACAAIAAgACAAIAAgAFwAIgAxADEAMQAxADEAMQAxADEAMQAwADAAMAAwADAAMAAwADAAMAAwADAAMAAwADAAMAAwADAAMAAwADAAMAAwADAAXAAiACwAIAA5ACwAXABuACAAIAAgACAAIAAgACAAIABcACIAMQAxADEAMQAxADEAMQAxADEAMQAwADAAMAAwADAAMAAwADAAMAAwADAAMAAwADAAMAAwADAAMAAwADAAMAAwAFwAIgAsACAAMQAwACwAXABuACAAIAAgACAAIAAgACAAIABcACIAMQAxADEAMQAxADEAMQAxADEAMQAxADAAMAAwADAAMAAwADAAMAAwADAAMAAwADAAMAAwADAAMAAwADAAMAAwAFwAIgAsACAAMQAxACwAXABuACAAIAAgACAAIAAgACAAIABcACIAMQAxADEAMQAxADEAMQAxADEAMQAxADEAMAAwADAAMAAwADAAMAAwADAAMAAwADAAMAAwADAAMAAwADAAMAAwAFwAIgAsACAAMQAyACwAXABuACAAIAAgACAAIAAgACAAIABcACIAMQAxADEAMQAxADEAMQAxADEAMQAxADEAMQAwADAAMAAwADAAMAAwADAAMAAwADAAMAAwADAAMAAwADAAMAAwAFwAIgAsACAAMQAzACwAXABuACAAIAAgACAAIAAgACAAIABcACIAMQAxADEAMQAxADEAMQAxADEAMQAxADEAMQAxADAAMAAwADAAMAAwADAAMAAwADAAMAAwADAAMAAwADAAMAAwAFwAIgAsACAAMQA0ACwAXABuACAAIAAgACAAIAAgACAAIABcACIAMQAxADEAMQAxADEAMQAxADEAMQAxADEAMQAxADEAMAAwADAAMAAwADAAMAAwADAAMAAwADAAMAAwADAAMAAwAFwAIgAsACAAMQA1ACwAXABuACAAIAAgACAAIAAgACAAIABcACIAMQAxADEAMQAxADEAMQAxADEAMQAxADEAMQAxADEAMQAwADAAMAAwADAAMAAwADAAMAAwADAAMAAwADAAMAAwAFwAIgAsACAAMQA2ACwAXABuACAAIAAgACAAIAAgACAAIABcACIAMQAxADEAMQAxADEAMQAxADEAMQAxADEAMQAxADEAMQAxADAAMAAwADAAMAAwADAAMAAwADAAMAAwADAAMAAwAFwAIgAsACAAMQA3ACwAXABuACAAIAAgACAAIAAgACAAIABcACIAMQAxADEAMQAxADEAMQAxADEAMQAxADEAMQAxADEAMQAxADEAMAAwADAAMAAwADAAMAAwADAAMAAwADAAMAAwAFwAIgAsACAAMQA4ACwAXABuACAAIAAgACAAIAAgACAAIABcACIAMQAxADEAMQAxADEAMQAxADEAMQAxADEAMQAxADEAMQAxADEAMQAwADAAMAAwADAAMAAwADAAMAAwADAAMAAwAFwAIgAsACAAMQA5ACwAXABuACAAIAAgACAAIAAgACAAIABcACIAMQAxADEAMQAxADEAMQAxADEAMQAxADEAMQAxADEAMQAxADEAMQAxADAAMAAwADAAMAAwADAAMAAwADAAMAAwAFwAIgAsACAAMgAwACwAXABuACAAIAAgACAAIAAgACAAIABcACIAMQAxADEAMQAxADEAMQAxADEAMQAxADEAMQAxADEAMQAxADEAMQAxADEAMAAwADAAMAAwADAAMAAwADAAMAAwAFwAIgAsACAAMgAxACwAXABuACAAIAAgACAAIAAgACAAIABcACIAMQAxADEAMQAxADEAMQAxADEAMQAxADEAMQAxADEAMQAxADEAMQAxADEAMQAwADAAMAAwADAAMAAwADAAMAAwAFwAIgAsACAAMgAyACwAXABuACAAIAAgACAAIAAgACAAIABcACIAMQAxADEAMQAxADEAMQAxADEAMQAxADEAMQAxADEAMQAxADEAMQAxADEAMQAxADAAMAAwADAAMAAwADAAMAAwAFwAIgAsACAAMgAzACwAXABuACAAIAAgACAAIAAgACAAIABcACIAMQAxADEAMQAxADEAMQAxADEAMQAxADEAMQAxADEAMQAxADEAMQAxADEAMQAxADEAMAAwADAAMAAwADAAMAAwAFwAIgAsACAAMgA0ACwAXABuACAAIAAgACAAIAAgACAAIABcACIAMQAxADEAMQAxADEAMQAxADEAMQAxADEAMQAxADEAMQAxADEAMQAxADEAMQAxADEAMQAwADAAMAAwADAAMAAwAFwAIgAsACAAMgA1ACwAXABuACAAIAAgACAAIAAgACAAIABcACIAMQAxADEAMQAxADEAMQAxADEAMQAxADEAMQAxADEAMQAxADEAMQAxADEAMQAxADEAMQAxADAAMAAwADAAMAAwAFwAIgAsACAAMgA2ACwAXABuACAAIAAgACAAIAAgACAAIABcACIAMQAxADEAMQAxADEAMQAxADEAMQAxADEAMQAxADEAMQAxADEAMQAxADEAMQAxADEAMQAxADEAMAAwADAAMAAwAFwAIgAsACAAMgA3ACwAXABuACAAIAAgACAAIAAgACAAIABcACIAMQAxADEAMQAxADEAMQAxADEAMQAxADEAMQAxADEAMQAxADEAMQAxADEAMQAxADEAMQAxADEAMQAwADAAMAAwAFwAIgAsACAAMgA4ACwAXABuACAAIAAgACAAIAAgACAAIABcACIAMQAxADEAMQAxADEAMQAxADEAMQAxADEAMQAxADEAMQAxADEAMQAxADEAMQAxADEAMQAxADEAMQAxADAAMAAwAFwAIgAsACAAMgA5ACwAXABuACAAIAAgACAAIAAgACAAIABcACIAMQAxADEAMQAxADEAMQAxADEAMQAxADEAMQAxADEAMQAxADEAMQAxADEAMQAxADEAMQAxADEAMQAxADEAMAAwAFwAIgAsACAAMwAwACwAXABuACAAIAAgACAAIAAgACAAIABcACIAMQAxADEAMQAxADEAMQAxADEAMQAxADEAMQAxADEAMQAxADEAMQAxADEAMQAxADEAMQAxADEAMQAxADEAMQAwAFwAIgAsACAAMwAxACwAXABuACAAIAAgACAAIAAgACAAIABcACIAMQAxADEAMQAxADEAMQAxADEAMQAxADEAMQAxADEAMQAxADEAMQAxADEAMQAxADEAMQAxADEAMQAxADEAMQAxAFwAIgAsACAAMwAyACwAXABuACAAIAAgACAAIAAgACAAIABOAEEAKAApAFwAbgAgACAAIAAgACkAXABuACkAOwBcAG4AXABuAC8AKgAqAFwAbgAgACoAIABDAG8AbgB2AGUAcgB0ACAAYQAgAGQAZQBjAGkAbQBhAGwAIABuAHUAbQBiAGUAcgAgAHIAZQBwAHIAZQBzAGUAbgB0AGkAbgBnACAAYQAgAEkAUAAgAHAAcgBlAGYAaQB4ACAAbABlAG4AZwB0AGgAIAAoADAAIAB0AG8AIAAzADIAKQAgAGkAbgB0AG8AIABhACAAZABlAGMAaQBtAGEAbAAgAG4AdQBtAGIAZQByAC4AXABuACAAKgAgAHAAZgB4ADoAIABhACAAMwAyACAAYgBpAHQAIABiAGkAbgBhAHIAeQAgAHMAdAByAGkAbgBnAFwAbgAgACoAIABgAGAAYABcAG4AIAAqACAAXwBwAGYAeAAyAGQAZQBjACgAOAApACAAPQA9AD4AIAA0ADIANwA4ADEAOQAwADAAOAAwAFwAbgAgACoAIABgAGAAYABcAG4AIAAqAC8AXABuAC8ALwAgAF8AcABmAHgAMgBkAGUAYwAgAD0AIABMAEEATQBCAEQAQQAoAHAAZgB4ACwAXABuAC8ALwAgACAAIAAgACAALwAvACAAQwBhAGwAYwB1AGwAYQB0AGUAZAAgAHYAZQByAHMAaQBvAG4AXABuAC8ALwAgACAAIAAgACAATABFAFQAKABcAG4ALwAvACAAIAAgACAAIAAgACAAIAAgAG8AdQB0AG8AZgBiAG8AdQBuAGQALABcAG4ALwAvACAAIAAgACAAIAAgACAAIAAgACAAIAAgACAAKABwAGYAeAAgADwAIAAwACkAIAArACAAKABwAGYAeAAgAD4AIAAzADIAKQAsAFwAbgAgACAAIAAgACAAIAAgACAAXABuAC8ALwAgACAAIAAgACAAIAAgACAAIABfAGIAaQBuADIAZABlAGMAKABfAHAAZgB4ADIAYgBpAG4AKABwAGYAeAApACkAXABuAC8ALwAgACAAIAAgACAAKQBcAG4ALwAvACAAKQA7AFwAbgBcAG4AXwBwAGYAeAAyAGQAZQBjACAAPQAgAEwAQQBNAEIARABBACgAcABmAHgALABcAG4AIAAgACAAIABTAFcASQBUAEMASAAoAFwAbgAgACAAIAAgACAAIAAgACAAcABmAHgALABcAG4AIAAgACAAIAAgACAAIAAgADAALAAgAFYAQQBMAFUARQAoAFwAIgAwAFwAIgApACwAXABuACAAIAAgACAAIAAgACAAIAAxACwAIABWAEEATABVAEUAKABcACIAMgAxADQANwA0ADgAMwA2ADQAOABcACIAKQAsAFwAbgAgACAAIAAgACAAIAAgACAAMgAsACAAVgBBAEwAVQBFACgAXAAiADMAMgAyADEAMgAyADUANAA3ADIAXAAiACkALABcAG4AIAAgACAAIAAgACAAIAAgADMALAAgAFYAQQBMAFUARQAoAFwAIgAzADcANQA4ADAAOQA2ADMAOAA0AFwAIgApACwAXABuACAAIAAgACAAIAAgACAAIAA0ACwAIABWAEEATABVAEUAKABcACIANAAwADIANgA1ADMAMQA4ADQAMABcACIAKQAsAFwAbgAgACAAIAAgACAAIAAgACAANQAsACAAVgBBAEwAVQBFACgAXAAiADQAMQA2ADAANwA0ADkANQA2ADgAXAAiACkALABcAG4AIAAgACAAIAAgACAAIAAgADYALAAgAFYAQQBMAFUARQAoAFwAIgA0ADIAMgA3ADgANQA4ADQAMwAyAFwAIgApACwAXABuACAAIAAgACAAIAAgACAAIAA3ACwAIABWAEEATABVAEUAKABcACIANAAyADYAMQA0ADEAMgA4ADYANABcACIAKQAsAFwAbgAgACAAIAAgACAAIAAgACAAOAAsACAAVgBBAEwAVQBFACgAXAAiADQAMgA3ADgAMQA5ADAAMAA4ADAAXAAiACkALABcAG4AIAAgACAAIAAgACAAIAAgADkALAAgAFYAQQBMAFUARQAoAFwAIgA0ADIAOAA2ADUANwA4ADYAOAA4AFwAIgApACwAXABuACAAIAAgACAAIAAgACAAIAAxADAALAAgAFYAQQBMAFUARQAoAFwAIgA0ADIAOQAwADcANwAyADkAOQAyAFwAIgApACwAXABuACAAIAAgACAAIAAgACAAIAAxADEALAAgAFYAQQBMAFUARQAoAFwAIgA0ADIAOQAyADgANwAwADEANAA0AFwAIgApACwAXABuACAAIAAgACAAIAAgACAAIAAxADIALAAgAFYAQQBMAFUARQAoAFwAIgA0ADIAOQAzADkAMQA4ADcAMgAwAFwAIgApACwAXABuACAAIAAgACAAIAAgACAAIAAxADMALAAgAFYAQQBMAFUARQAoAFwAIgA0ADIAOQA0ADQANAAzADAAMAA4AFwAIgApACwAXABuACAAIAAgACAAIAAgACAAIAAxADQALAAgAFYAQQBMAFUARQAoAFwAIgA0ADIAOQA0ADcAMAA1ADEANQAyAFwAIgApACwAXABuACAAIAAgACAAIAAgACAAIAAxADUALAAgAFYAQQBMAFUARQAoAFwAIgA0ADIAOQA0ADgAMwA2ADIAMgA0AFwAIgApACwAXABuACAAIAAgACAAIAAgACAAIAAxADYALAAgAFYAQQBMAFUARQAoAFwAIgA0ADIAOQA0ADkAMAAxADcANgAwAFwAIgApACwAXABuACAAIAAgACAAIAAgACAAIAAxADcALAAgAFYAQQBMAFUARQAoAFwAIgA0ADIAOQA0ADkAMwA0ADUAMgA4AFwAIgApACwAXABuACAAIAAgACAAIAAgACAAIAAxADgALAAgAFYAQQBMAFUARQAoAFwAIgA0ADIAOQA0ADkANQAwADkAMQAyAFwAIgApACwAXABuACAAIAAgACAAIAAgACAAIAAxADkALAAgAFYAQQBMAFUARQAoAFwAIgA0ADIAOQA0ADkANQA5ADEAMAA0AFwAIgApACwAXABuACAAIAAgACAAIAAgACAAIAAyADAALAAgAFYAQQBMAFUARQAoAFwAIgA0ADIAOQA0ADkANgAzADIAMAAwAFwAIgApACwAXABuACAAIAAgACAAIAAgACAAIAAyADEALAAgAFYAQQBMAFUARQAoAFwAIgA0ADIAOQA0ADkANgA1ADIANAA4AFwAIgApACwAXABuACAAIAAgACAAIAAgACAAIAAyADIALAAgAFYAQQBMAFUARQAoAFwAIgA0ADIAOQA0ADkANgA2ADIANwAyAFwAIgApACwAXABuACAAIAAgACAAIAAgACAAIAAyADMALAAgAFYAQQBMAFUARQAoAFwAIgA0ADIAOQA0ADkANgA2ADcAOAA0AFwAIgApACwAXABuACAAIAAgACAAIAAgACAAIAAyADQALAAgAFYAQQBMAFUARQAoAFwAIgA0ADIAOQA0ADkANgA3ADAANAAwAFwAIgApACwAXABuACAAIAAgACAAIAAgACAAIAAyADUALAAgAFYAQQBMAFUARQAoAFwAIgA0ADIAOQA0ADkANgA3ADEANgA4AFwAIgApACwAXABuACAAIAAgACAAIAAgACAAIAAyADYALAAgAFYAQQBMAFUARQAoAFwAIgA0ADIAOQA0ADkANgA3ADIAMwAyAFwAIgApACwAXABuACAAIAAgACAAIAAgACAAIAAyADcALAAgAFYAQQBMAFUARQAoAFwAIgA0ADIAOQA0ADkANgA3ADIANgA0AFwAIgApACwAXABuACAAIAAgACAAIAAgACAAIAAyADgALAAgAFYAQQBMAFUARQAoAFwAIgA0ADIAOQA0ADkANgA3ADIAOAAwAFwAIgApACwAXABuACAAIAAgACAAIAAgACAAIAAyADkALAAgAFYAQQBMAFUARQAoAFwAIgA0ADIAOQA0ADkANgA3ADIAOAA4AFwAIgApACwAXABuACAAIAAgACAAIAAgACAAIAAzADAALAAgAFYAQQBMAFUARQAoAFwAIgA0ADIAOQA0ADkANgA3ADIAOQAyAFwAIgApACwAXABuACAAIAAgACAAIAAgACAAIAAzADEALAAgAFYAQQBMAFUARQAoAFwAIgA0ADIAOQA0ADkANgA3ADIAOQA0AFwAIgApACwAXABuACAAIAAgACAAIAAgACAAIAAzADIALAAgAFYAQQBMAFUARQAoAFwAIgA0ADIAOQA0ADkANgA3ADIAOQA1AFwAIgApACwAXABuACAAIAAgACAAIAAgACAAIABOAEEAKAApAFwAbgAgACAAIAAgACkAXABuACkAOwBcAG4AXABuAC8AKgAqAFwAbgAgACoAIABDAG8AbgB2AGUAcgB0ACAAYQAgAGQAbwB0AHQAZQBkACAAZABlAGMAaQBtAGEAbAAgAG0AYQBzAGsAIABpAG4AdABvACAAZABlAGMAaQBtAGEAbAAgAG4AdQBtAGIAZQByACAAcgBlAHAAcgBlAHMAZQBuAHQAaQBuAGcAIABhACAASQBQACAAcAByAGUAZgBpAHgAIABsAGUAbgBnAHQAaAAgACgAMAAgAHQAbwAgADMAMgApAC4AXABuACAAKgAgAHAAZgB4ADoAIABhACAAMwAyACAAYgBpAHQAIABiAGkAbgBhAHIAeQAgAHMAdAByAGkAbgBnAFwAbgAgACoAIABgAGAAYABcAG4AIAAqACAAXwBwAGYAeAAyAGQAZQBjACgAXAAiADIANQA1AC4AMgA1ADUALgAyADUANQAuADAAXAAiACkAIAA9AD0APgAgADIANABcAG4AIAAqACAAYABgAGAAXABuACAAKgAvAFwAbgAvAC8AIABfAGQAbwB0ADIAcABmAHgAIAA9ACAATABBAE0AQgBEAEEAKABtAGEAcwBrAGQAbwB0ACwAXABuAC8ALwAgACAAIAAgACAALwAvACAAQwBhAGwAYwB1AGwAYQB0AGUAZAAgAHYAZQByAHMAaQBvAG4AXABuAC8ALwAgACAAIAAgACAAXwBiAGkAbgAyAHAAZgB4ACgAXwBkAGUAYwAyAGIAaQBuACgAXwBkAG8AdAAyAGQAZQBjACgAbQBhAHMAawBkAG8AdAApACkAKQBcAG4ALwAvACAAKQA7AFwAbgBcAG4AXwBkAG8AdAAyAHAAZgB4ACAAPQAgAEwAQQBNAEIARABBACgAcABmAHgALABcAG4AIAAgACAAIABTAFcASQBUAEMASAAoAFwAbgAgACAAIAAgACAAIAAgACAAcABmAHgALABcAG4AIAAgACAAIAAgACAAIAAgAFwAIgAwAC4AMAAuADAALgAwAFwAIgAsACAAMAAsAFwAbgAgACAAIAAgACAAIAAgACAAXAAiADEAMgA4AC4AMAAuADAALgAwAFwAIgAsACAAMQAsAFwAbgAgACAAIAAgACAAIAAgACAAXAAiADEAOQAyAC4AMAAuADAALgAwAFwAIgAsACAAMgAsAFwAbgAgACAAIAAgACAAIAAgACAAXAAiADIAMgA0AC4AMAAuADAALgAwAFwAIgAsACAAMwAsAFwAbgAgACAAIAAgACAAIAAgACAAXAAiADIANAAwAC4AMAAuADAALgAwAFwAIgAsACAANAAsAFwAbgAgACAAIAAgACAAIAAgACAAXAAiADIANAA4AC4AMAAuADAALgAwAFwAIgAsACAANQAsAFwAbgAgACAAIAAgACAAIAAgACAAXAAiADIANQAyAC4AMAAuADAALgAwAFwAIgAsACAANgAsAFwAbgAgACAAIAAgACAAIAAgACAAXAAiADIANQA0AC4AMAAuADAALgAwAFwAIgAsACAANwAsAFwAbgAgACAAIAAgACAAIAAgACAAXAAiADIANQA1AC4AMAAuADAALgAwAFwAIgAsACAAOAAsAFwAbgAgACAAIAAgACAAIAAgACAAXAAiADIANQA1AC4AMQAyADgALgAwAC4AMABcACIALAAgADkALABcAG4AIAAgACAAIAAgACAAIAAgAFwAIgAyADUANQAuADEAOQAyAC4AMAAuADAAXAAiACwAIAAxADAALABcAG4AIAAgACAAIAAgACAAIAAgAFwAIgAyADUANQAuADIAMgA0AC4AMAAuADAAXAAiACwAIAAxADEALABcAG4AIAAgACAAIAAgACAAIAAgAFwAIgAyADUANQAuADIANAAwAC4AMAAuADAAXAAiACwAIAAxADIALABcAG4AIAAgACAAIAAgACAAIAAgAFwAIgAyADUANQAuADIANAA4AC4AMAAuADAAXAAiACwAIAAxADMALABcAG4AIAAgACAAIAAgACAAIAAgAFwAIgAyADUANQAuADIANQAyAC4AMAAuADAAXAAiACwAIAAxADQALABcAG4AIAAgACAAIAAgACAAIAAgAFwAIgAyADUANQAuADIANQA0AC4AMAAuADAAXAAiACwAIAAxADUALABcAG4AIAAgACAAIAAgACAAIAAgAFwAIgAyADUANQAuADIANQA1AC4AMAAuADAAXAAiACwAIAAxADYALABcAG4AIAAgACAAIAAgACAAIAAgAFwAIgAyADUANQAuADIANQA1AC4AMQAyADgALgAwAFwAIgAsACAAMQA3ACwAXABuACAAIAAgACAAIAAgACAAIABcACIAMgA1ADUALgAyADUANQAuADEAOQAyAC4AMABcACIALAAgADEAOAAsAFwAbgAgACAAIAAgACAAIAAgACAAXAAiADIANQA1AC4AMgA1ADUALgAyADIANAAuADAAXAAiACwAIAAxADkALABcAG4AIAAgACAAIAAgACAAIAAgAFwAIgAyADUANQAuADIANQA1AC4AMgA0ADAALgAwAFwAIgAsACAAMgAwACwAXABuACAAIAAgACAAIAAgACAAIABcACIAMgA1ADUALgAyADUANQAuADIANAA4AC4AMABcACIALAAgADIAMQAsAFwAbgAgACAAIAAgACAAIAAgACAAXAAiADIANQA1AC4AMgA1ADUALgAyADUAMgAuADAAXAAiACwAIAAyADIALABcAG4AIAAgACAAIAAgACAAIAAgAFwAIgAyADUANQAuADIANQA1AC4AMgA1ADQALgAwAFwAIgAsACAAMgAzACwAXABuACAAIAAgACAAIAAgACAAIABcACIAMgA1ADUALgAyADUANQAuADIANQA1AC4AMABcACIALAAgADIANAAsAFwAbgAgACAAIAAgACAAIAAgACAAXAAiADIANQA1AC4AMgA1ADUALgAyADUANQAuADEAMgA4AFwAIgAsACAAMgA1ACwAXABuACAAIAAgACAAIAAgACAAIABcACIAMgA1ADUALgAyADUANQAuADIANQA1AC4AMQA5ADIAXAAiACwAIAAyADYALABcAG4AIAAgACAAIAAgACAAIAAgAFwAIgAyADUANQAuADIANQA1AC4AMgA1ADUALgAyADIANABcACIALAAgADIANwAsAFwAbgAgACAAIAAgACAAIAAgACAAXAAiADIANQA1AC4AMgA1ADUALgAyADUANQAuADIANAAwAFwAIgAsACAAMgA4ACwAXABuACAAIAAgACAAIAAgACAAIABcACIAMgA1ADUALgAyADUANQAuADIANQA1AC4AMgA0ADgAXAAiACwAIAAyADkALABcAG4AIAAgACAAIAAgACAAIAAgAFwAIgAyADUANQAuADIANQA1AC4AMgA1ADUALgAyADUAMgBcACIALAAgADMAMAAsAFwAbgAgACAAIAAgACAAIAAgACAAXAAiADIANQA1AC4AMgA1ADUALgAyADUANQAuADIANQA0AFwAIgAsACAAMwAxACwAXABuACAAIAAgACAAIAAgACAAIABcACIAMgA1ADUALgAyADUANQAuADIANQA1AC4AMgA1ADUAXAAiACwAIAAzADIALABcAG4AIAAgACAAIAAgACAAIAAgAE4AQQAoACkAXABuACAAIAAgACAAKQBcAG4AKQA7AFwAbgBcAG4AXABuAC8AKgAqAFwAbgAgACoAIABDAG8AbgB2AGUAcgB0ACAAYQAgAGQAZQBjAGkAbQBhAGwAIABuAGUAdABtAGEAcwBrACAAaQBuAHQAbwAgAGQAZQBjAGkAbQBhAGwAIABuAHUAbQBiAGUAcgAgAHIAZQBwAHIAZQBzAGUAbgB0AGkAbgBnACAAYQAgAEkAUAAgAHAAcgBlAGYAaQB4ACAAbABlAG4AZwB0AGgAIAAoADAAIAB0AG8AIAAzADIAKQAuAFwAbgAgACoAIABwAGYAeABkAGUAYwA6ACAAYQAgADMAMgAgAGIAaQB0ACAAZABlAGMAaQBtAGEAbABcAG4AIAAqACAAYABgAGAAXABuACAAKgAgAF8AcABmAHgAMgBkAGUAYwAoAFYAQQBMAFUARQAoAFwAIgA0ADIAOQA0ADkANgA3ADIANgA0AFwAIgApACkAIAA9AD0APgAgADIANwBcAG4AIAAqACAAYABgAGAAXABuACAAKgAvAFwAbgBcAG4AXwBkAGUAYwAyAHAAZgB4ACAAPQAgAEwAQQBNAEIARABBACgAcABmAHgAZABlAGMALABcAG4AIAAgACAAIABTAFcASQBUAEMASAAoAFwAbgAgACAAIAAgACAAIAAgACAAcABmAHgAZABlAGMALABcAG4AIAAgACAAIAAgACAAIAAgAFYAQQBMAFUARQAoAFwAIgAwAFwAIgApACwAIAAwACwAXABuACAAIAAgACAAIAAgACAAIABWAEEATABVAEUAKABcACIAMgAxADQANwA0ADgAMwA2ADQAOABcACIAKQAsACAAMQAsAFwAbgAgACAAIAAgACAAIAAgACAAVgBBAEwAVQBFACgAXAAiADMAMgAyADEAMgAyADUANAA3ADIAXAAiACkALAAgADIALABcAG4AIAAgACAAIAAgACAAIAAgAFYAQQBMAFUARQAoAFwAIgAzADcANQA4ADAAOQA2ADMAOAA0AFwAIgApACwAIAAzACwAXABuACAAIAAgACAAIAAgACAAIABWAEEATABVAEUAKABcACIANAAwADIANgA1ADMAMQA4ADQAMABcACIAKQAsACAANAAsAFwAbgAgACAAIAAgACAAIAAgACAAVgBBAEwAVQBFACgAXAAiADQAMQA2ADAANwA0ADkANQA2ADgAXAAiACkALAAgADUALABcAG4AIAAgACAAIAAgACAAIAAgAFYAQQBMAFUARQAoAFwAIgA0ADIAMgA3ADgANQA4ADQAMwAyAFwAIgApACwAIAA2ACwAXABuACAAIAAgACAAIAAgACAAIABWAEEATABVAEUAKABcACIANAAyADYAMQA0ADEAMgA4ADYANABcACIAKQAsACAANwAsAFwAbgAgACAAIAAgACAAIAAgACAAVgBBAEwAVQBFACgAXAAiADQAMgA3ADgAMQA5ADAAMAA4ADAAXAAiACkALAAgADgALABcAG4AIAAgACAAIAAgACAAIAAgAFYAQQBMAFUARQAoAFwAIgA0ADIAOAA2ADUANwA4ADYAOAA4AFwAIgApACwAIAA5ACwAXABuACAAIAAgACAAIAAgACAAIABWAEEATABVAEUAKABcACIANAAyADkAMAA3ADcAMgA5ADkAMgBcACIAKQAsACAAMQAwACwAXABuACAAIAAgACAAIAAgACAAIABWAEEATABVAEUAKABcACIANAAyADkAMgA4ADcAMAAxADQANABcACIAKQAsACAAMQAxACwAXABuACAAIAAgACAAIAAgACAAIABWAEEATABVAEUAKABcACIANAAyADkAMwA5ADEAOAA3ADIAMABcACIAKQAsACAAMQAyACwAXABuACAAIAAgACAAIAAgACAAIABWAEEATABVAEUAKABcACIANAAyADkANAA0ADQAMwAwADAAOABcACIAKQAsACAAMQAzACwAXABuACAAIAAgACAAIAAgACAAIABWAEEATABVAEUAKABcACIANAAyADkANAA3ADAANQAxADUAMgBcACIAKQAsACAAMQA0ACwAXABuACAAIAAgACAAIAAgACAAIABWAEEATABVAEUAKABcACIANAAyADkANAA4ADMANgAyADIANABcACIAKQAsACAAMQA1ACwAXABuACAAIAAgACAAIAAgACAAIABWAEEATABVAEUAKABcACIANAAyADkANAA5ADAAMQA3ADYAMABcACIAKQAsACAAMQA2ACwAXABuACAAIAAgACAAIAAgACAAIABWAEEATABVAEUAKABcACIANAAyADkANAA5ADMANAA1ADIAOABcACIAKQAsACAAMQA3ACwAXABuACAAIAAgACAAIAAgACAAIABWAEEATABVAEUAKABcACIANAAyADkANAA5ADUAMAA5ADEAMgBcACIAKQAsACAAMQA4ACwAXABuACAAIAAgACAAIAAgACAAIABWAEEATABVAEUAKABcACIANAAyADkANAA5ADUAOQAxADAANABcACIAKQAsACAAMQA5ACwAXABuACAAIAAgACAAIAAgACAAIABWAEEATABVAEUAKABcACIANAAyADkANAA5ADYAMwAyADAAMABcACIAKQAsACAAMgAwACwAXABuACAAIAAgACAAIAAgACAAIABWAEEATABVAEUAKABcACIANAAyADkANAA5ADYANQAyADQAOABcACIAKQAsACAAMgAxACwAXABuACAAIAAgACAAIAAgACAAIABWAEEATABVAEUAKABcACIANAAyADkANAA5ADYANgAyADcAMgBcACIAKQAsACAAMgAyACwAXABuACAAIAAgACAAIAAgACAAIABWAEEATABVAEUAKABcACIANAAyADkANAA5ADYANgA3ADgANABcACIAKQAsACAAMgAzACwAXABuACAAIAAgACAAIAAgACAAIABWAEEATABVAEUAKABcACIANAAyADkANAA5ADYANwAwADQAMABcACIAKQAsACAAMgA0ACwAXABuACAAIAAgACAAIAAgACAAIABWAEEATABVAEUAKABcACIANAAyADkANAA5ADYANwAxADYAOABcACIAKQAsACAAMgA1ACwAXABuACAAIAAgACAAIAAgACAAIABWAEEATABVAEUAKABcACIANAAyADkANAA5ADYANwAyADMAMgBcACIAKQAsACAAMgA2ACwAXABuACAAIAAgACAAIAAgACAAIABWAEEATABVAEUAKABcACIANAAyADkANAA5ADYANwAyADYANABcACIAKQAsACAAMgA3ACwAXABuACAAIAAgACAAIAAgACAAIABWAEEATABVAEUAKABcACIANAAyADkANAA5ADYANwAyADgAMABcACIAKQAsACAAMgA4ACwAXABuACAAIAAgACAAIAAgACAAIABWAEEATABVAEUAKABcACIANAAyADkANAA5ADYANwAyADgAOABcACIAKQAsACAAMgA5ACwAXABuACAAIAAgACAAIAAgACAAIABWAEEATABVAEUAKABcACIANAAyADkANAA5ADYANwAyADkAMgBcACIAKQAsACAAMwAwACwAXABuACAAIAAgACAAIAAgACAAIABWAEEATABVAEUAKABcACIANAAyADkANAA5ADYANwAyADkANABcACIAKQAsACAAMwAxACwAXABuACAAIAAgACAAIAAgACAAIABWAEEATABVAEUAKABcACIANAAyADkANAA5ADYANwAyADkANQBcACIAKQAsACAAMwAyACwAXABuACAAIAAgACAAIAAgACAAIABOAEEAKAApAFwAbgAgACAAIAAgACkAXABuACkAOwAiAH0AXQAsACIAcAByAG8AagBlAGMAdABOAGEAbQBlAHMAIgA6AFsAIgBpAHAALgBmAHIAbwBtAF8AcAByAGUAZgBpAHgAbABlAG4AIgAsACIAaQBwAC4AZgByAG8AbQBfAG4AZQB0AG0AYQBzAGsAIgAsACIAaQBwAC4AZgByAG8AbQBfAGgAbwBzAHQAbQBhAHMAawAiACwAIgBpAHAALgBmAHIAbwBtAF8AYwBsAGEAcwBzAGYAdQBsACIALAAiAGkAcAAuAHcAaQB0AGgAXwBuAGUAdABtAGEAcwBrACIALAAiAGkAcAAuAHcAaQB0AGgAXwBoAG8AcwB0AG0AYQBzAGsAIgAsACIAaQBwAC4AcABhAGQAZABlAGQAIgAsACIAaQBwAC4AaABvAHMAdABfAG8AYwB0AGUAdABzACIALAAiAGkAcAAuAGkAcABfAGkAbgBfAGIAaQBuAGEAcgB5ACIALAAiAGkAcAAuAG4AZQB0AG0AYQBzAGsAXwBpAG4AXwBiAGkAbgBhAHIAeQAiACwAIgBpAHAALgBoAG8AcwB0AG0AYQBzAGsAXwBpAG4AXwBiAGkAbgBhAHIAeQAiACwAIgBpAHAALgBpAHAAXwBpAG4AXwBkAGUAYwBpAG0AYQBsACIALAAiAGkAcAAuAG4AZQB0AG0AYQBzAGsAXwBpAG4AXwBkAGUAYwBpAG0AYQBsACIALAAiAGkAcAAuAGgAbwBzAHQAbQBhAHMAawBfAGkAbgBfAGQAZQBjAGkAbQBhAGwAIgAsACIAaQBwAC4AYwBoAGUAYwBrAGUAZAAiACwAIgBpAHAALgBpAHAAIgAsACIAaQBwAC4AcAByAGUAZgBpAHgAbABlAG4AIgAsACIAaQBwAC4AbgBlAHQAbQBhAHMAawAiACwAIgBpAHAALgBoAG8AcwB0AG0AYQBzAGsAIgAsACIAaQBwAC4AbgBlAHQAdwBvAHIAawBfAGEAZABkAHIAZQBzAHMAIgAsACIAaQBwAC4AYgByAG8AYQBkAGMAYQBzAHQAXwBhAGQAZAByAGUAcwBzACIALAAiAGkAcAAuAG4AdQBtAF8AYQBkAGQAcgBlAHMAcwBlAHMAIgAsACIAaQBwAC4AZgBpAHIAcwB0AF8AaABvAHMAdABfAGEAZABkAHIAZQBzAHMAIgAsACIAaQBwAC4AbABhAHMAdABfAGgAbwBzAHQAXwBhAGQAZAByAGUAcwBzACIALAAiAGkAcAAuAHAAcgBlAHYAaQBvAHUAcwBfAGgAbwBzAHQAXwBhAGQAZAByAGUAcwBzACIALAAiAGkAcAAuAG4AZQB4AHQAXwBoAG8AcwB0AF8AYQBkAGQAcgBlAHMAcwAiACwAIgBpAHAALgBpAG4AZABlAHgAXwBoAG8AcwB0AF8AYQBkAGQAcgBlAHMAcwAiACwAIgBpAHAALgBwAHIAZQB2AGkAbwB1AHMAXwBzAHUAYgBuAGUAdAAiACwAIgBpAHAALgBuAGUAeAB0AF8AcwB1AGIAbgBlAHQAIgAsACIAaQBwAC4AaQBuAGQAZQB4AF8AcwB1AGIAbgBlAHQAIgAsACIAaQBwAC4AcwB1AGIAbgBlAHQAcwAiACwAIgBpAHAALgBoAG8AcwB0AHMAIgAsACIAaQBwAC4AcwB1AGIAbgBlAHQAXwBvAGYAIgAsACIAaQBwAC4AcwB1AHAAZQByAG4AZQB0AF8AbwBmACIALAAiAGkAcAAuAHMAdQBwAGUAcgBuAGUAdABfAGQAaQBmAGYAIgAsACIAaQBwAC4AcwB1AHAAZQByAG4AZQB0AF8AbgBlAHcAXwBwAHIAZQBmAGkAeAAiACwAIgBpAHAALgBzAG8AcgB0ACIALAAiAGkAcAAuAGYAaQBsAHQAZQByAF8AaQBuAGMAbAB1AGQAZQAiACwAIgBpAHAALgBmAGkAbAB0AGUAcgBfAGUAeABjAGwAdQBkAGUAIgAsACIAaQBwAC4AbwBmAGYAcwBlAHQAIgAsACIAaQBwAC4AbwBjAHQAZQB0AF8AbwBmAGYAcwBlAHQAIgAsACIAaQBwAC4AaQBzAF8AcgBmAGMAMQA5ADEAOAAiACwAIgBpAHAALgBpAHMAXwBwAHIAaQB2AGEAdABlACIALAAiAGkAcAAuAGkAcwBfAGcAbABvAGIAYQBsACIALAAiAGkAcAAuAGkAcwBfAHUAbgBzAHAAZQBjAGkAZgBpAGUAZAAiACwAIgBpAHAALgBpAHMAXwByAGUAcwBlAHIAdgBlAGQAIgAsACIAaQBwAC4AaQBzAF8AbQB1AGwAdABpAGMAYQBzAHQAIgAsACIAaQBwAC4AaQBzAF8AbABvAG8AcABiAGEAYwBrACIALAAiAGkAcAAuAGkAcwBfAGwAaQBuAGsAXwBsAG8AYwBhAGwAIgAsACIAaQBwAC4AcgBlAHYAZQByAHMAZQBfAHAAbwBpAG4AdABlAHIAIgAsACIAaQBwAC4AQgBJAFQATgBPAFQAIgAsACIAaQBwAC4AXwBmAGkAcgBzAHQAXwBhAGQAZAByAGUAcwBzACIALAAiAGkAcAAuAF8AbABhAHMAdABfAGEAZABkAHIAZQBzAHMAIgAsACIAaQBwAC4AXwBmAGkAcgBzAHQAaABvAHMAdAAiACwAIgBpAHAALgBfAGwAYQBzAHQAaABvAHMAdAAiACwAIgBpAHAALgBfAHAAcgBlAHYAaQBvAHUAcwBzAHUAYgBuAGUAdAAiACwAIgBpAHAALgBfAG4AZQB4AHQAcwB1AGIAbgBlAHQAIgAsACIAaQBwAC4AXwBkAG8AdAAyAGQAZQBjACIALAAiAGkAcAAuAF8AZABlAGMAMgBkAG8AdAAiACwAIgBpAHAALgBfAGQAbwB0ADIAYgBpAG4AIgAsACIAaQBwAC4AXwBiAGkAbgAyAGQAbwB0ACIALAAiAGkAcAAuAF8AYgBpAG4AMgBkAGUAYwAiACwAIgBpAHAALgBfAGQAZQBjADIAYgBpAG4AIgAsACIAaQBwAC4AXwBwAGYAeAAyAGIAaQBuACIALAAiAGkAcAAuAF8AYgBpAG4AMgBwAGYAeAAiACwAIgBpAHAALgBfAHAAZgB4ADIAZABlAGMAIgAsACIAaQBwAC4AXwBkAG8AdAAyAHAAZgB4ACIALAAiAGkAcAAuAF8AZABlAGMAMgBwAGYAe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AFEJSONBlob>
</file>

<file path=customXml/itemProps1.xml><?xml version="1.0" encoding="utf-8"?>
<ds:datastoreItem xmlns:ds="http://schemas.openxmlformats.org/officeDocument/2006/customXml" ds:itemID="{022A2858-17AD-0E4F-BCA9-0C6B1A86C342}">
  <ds:schemaRefs>
    <ds:schemaRef ds:uri="http://schemas.advancedformulaenvironment.officeapps.live.com/afejsonblob/1.0"/>
  </ds:schemaRefs>
</ds:datastoreItem>
</file>

<file path=docMetadata/LabelInfo.xml><?xml version="1.0" encoding="utf-8"?>
<clbl:labelList xmlns:clbl="http://schemas.microsoft.com/office/2020/mipLabelMetadata">
  <clbl:label id="{3741da7a-79c1-417c-b408-16c0bfe99fca}" enabled="1" method="Standard" siteId="{1e355c04-e0a4-42ed-8e2d-7351591f0ef1}"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Introduction</vt:lpstr>
      <vt:lpstr>Base Functions</vt:lpstr>
      <vt:lpstr>Info Functions</vt:lpstr>
      <vt:lpstr>Navigation Functions</vt:lpstr>
      <vt:lpstr>Formatting Functions</vt:lpstr>
      <vt:lpstr>Iterative Functions</vt:lpstr>
      <vt:lpstr>Other Functions</vt:lpstr>
      <vt:lpstr>PFX Tests</vt:lpstr>
      <vt:lpstr>ADD Tests</vt:lpstr>
      <vt:lpstr>NET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Grison (external)</dc:creator>
  <cp:lastModifiedBy>Nicolas Grison (external)</cp:lastModifiedBy>
  <dcterms:created xsi:type="dcterms:W3CDTF">2025-03-23T11:06:19Z</dcterms:created>
  <dcterms:modified xsi:type="dcterms:W3CDTF">2025-04-15T08:02:08Z</dcterms:modified>
</cp:coreProperties>
</file>