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a4c98965ae1b4c/0_Forschung und Lehre/Publikationen/8_PH_DiGa/2_Own_Research/"/>
    </mc:Choice>
  </mc:AlternateContent>
  <xr:revisionPtr revIDLastSave="20" documentId="8_{8D18EE88-55D5-624F-951C-B76F50B0EE83}" xr6:coauthVersionLast="47" xr6:coauthVersionMax="47" xr10:uidLastSave="{3E40DAC6-B431-3147-A91F-508CF7466215}"/>
  <bookViews>
    <workbookView xWindow="-26040" yWindow="-21100" windowWidth="38260" windowHeight="19400" firstSheet="4" activeTab="4" xr2:uid="{CE9A4FFA-D356-C94D-9AF9-A788FA4F1ADA}"/>
  </bookViews>
  <sheets>
    <sheet name="Timeline monthly CP" sheetId="9" r:id="rId1"/>
    <sheet name="Timeline monthly" sheetId="8" r:id="rId2"/>
    <sheet name="Timeline quarterly" sheetId="7" r:id="rId3"/>
    <sheet name="Timeline quarterly Table" sheetId="11" r:id="rId4"/>
    <sheet name="DiGA_Mid_July_2023" sheetId="1" r:id="rId5"/>
  </sheets>
  <definedNames>
    <definedName name="_xlnm._FilterDatabase" localSheetId="4" hidden="1">DiGA_Mid_July_2023!$A$1:$R$55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9" l="1"/>
  <c r="B40" i="9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B34" i="11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8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66" i="8"/>
  <c r="E65" i="8"/>
  <c r="E64" i="8"/>
  <c r="E63" i="8"/>
  <c r="E62" i="8"/>
  <c r="E61" i="8"/>
  <c r="E59" i="8"/>
  <c r="E58" i="8"/>
  <c r="E56" i="8"/>
  <c r="E55" i="8"/>
  <c r="E53" i="8"/>
  <c r="E52" i="8"/>
  <c r="E51" i="8"/>
  <c r="E50" i="8"/>
  <c r="E49" i="8"/>
  <c r="E47" i="8"/>
  <c r="E46" i="8"/>
  <c r="E45" i="8"/>
  <c r="E44" i="8"/>
  <c r="E43" i="8"/>
  <c r="E42" i="8"/>
  <c r="E41" i="8"/>
  <c r="E40" i="8"/>
  <c r="C41" i="8"/>
  <c r="C42" i="8"/>
  <c r="C43" i="8"/>
  <c r="C44" i="8"/>
  <c r="C45" i="8"/>
  <c r="C46" i="8"/>
  <c r="C47" i="8"/>
  <c r="C49" i="8"/>
  <c r="C50" i="8"/>
  <c r="C51" i="8"/>
  <c r="C52" i="8"/>
  <c r="C53" i="8"/>
  <c r="C55" i="8"/>
  <c r="C56" i="8"/>
  <c r="C58" i="8"/>
  <c r="C59" i="8"/>
  <c r="C61" i="8"/>
  <c r="C62" i="8"/>
  <c r="C63" i="8"/>
  <c r="C64" i="8"/>
  <c r="C65" i="8"/>
  <c r="C66" i="8"/>
  <c r="C40" i="8"/>
  <c r="I2" i="1" l="1"/>
  <c r="I3" i="1"/>
  <c r="I4" i="1"/>
  <c r="I19" i="1"/>
  <c r="I16" i="1"/>
  <c r="I12" i="1"/>
  <c r="I6" i="1"/>
  <c r="I7" i="1"/>
  <c r="I8" i="1"/>
  <c r="I9" i="1"/>
  <c r="I10" i="1"/>
  <c r="I11" i="1"/>
  <c r="I13" i="1"/>
  <c r="I14" i="1"/>
  <c r="I15" i="1"/>
  <c r="I17" i="1"/>
  <c r="I18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" i="1"/>
  <c r="N21" i="1"/>
  <c r="G4" i="1"/>
  <c r="N17" i="1"/>
  <c r="N55" i="1"/>
  <c r="N54" i="1"/>
  <c r="N53" i="1"/>
  <c r="N51" i="1"/>
  <c r="N50" i="1"/>
  <c r="N46" i="1"/>
  <c r="N45" i="1"/>
  <c r="N20" i="1"/>
  <c r="N15" i="1"/>
  <c r="N11" i="1"/>
  <c r="N7" i="1"/>
  <c r="N5" i="1"/>
  <c r="J16" i="1" l="1"/>
  <c r="J49" i="1"/>
  <c r="J5" i="1"/>
  <c r="J32" i="1"/>
  <c r="J14" i="1"/>
  <c r="J53" i="1"/>
  <c r="J37" i="1"/>
  <c r="J21" i="1"/>
  <c r="J4" i="1"/>
  <c r="J52" i="1"/>
  <c r="J44" i="1"/>
  <c r="J36" i="1"/>
  <c r="J28" i="1"/>
  <c r="J20" i="1"/>
  <c r="J9" i="1"/>
  <c r="J3" i="1"/>
  <c r="J33" i="1"/>
  <c r="J15" i="1"/>
  <c r="J48" i="1"/>
  <c r="J41" i="1"/>
  <c r="J25" i="1"/>
  <c r="J6" i="1"/>
  <c r="J40" i="1"/>
  <c r="J24" i="1"/>
  <c r="J12" i="1"/>
  <c r="J55" i="1"/>
  <c r="J47" i="1"/>
  <c r="J39" i="1"/>
  <c r="J31" i="1"/>
  <c r="J23" i="1"/>
  <c r="J13" i="1"/>
  <c r="J54" i="1"/>
  <c r="J46" i="1"/>
  <c r="J38" i="1"/>
  <c r="J30" i="1"/>
  <c r="J22" i="1"/>
  <c r="J11" i="1"/>
  <c r="J19" i="1"/>
  <c r="J45" i="1"/>
  <c r="J29" i="1"/>
  <c r="J10" i="1"/>
  <c r="J51" i="1"/>
  <c r="J43" i="1"/>
  <c r="J35" i="1"/>
  <c r="J27" i="1"/>
  <c r="J18" i="1"/>
  <c r="J8" i="1"/>
  <c r="J2" i="1"/>
  <c r="J50" i="1"/>
  <c r="J42" i="1"/>
  <c r="J34" i="1"/>
  <c r="J26" i="1"/>
  <c r="J17" i="1"/>
  <c r="J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tc={CCB3FB4B-E525-3541-B355-4E64AB5C6DAE}</author>
    <author>tc={A9AC9B8D-AD67-E145-BA9D-BD6AEE719676}</author>
    <author>tc={10604F3C-E242-B746-BEA6-35585BC863A2}</author>
    <author>tc={0B0CC162-EF2F-BC43-8513-0F1ACC2523FB}</author>
    <author>tc={6306F127-794C-7649-83E3-219F92F65BED}</author>
  </authors>
  <commentList>
    <comment ref="F20" authorId="0" shapeId="0" xr:uid="{0DA8C4AD-D342-8649-8FFC-915D1E171C8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116,97 25.09.20 - 19.05.21
</t>
        </r>
        <r>
          <rPr>
            <sz val="10"/>
            <color rgb="FF000000"/>
            <rFont val="Tahoma"/>
            <family val="2"/>
          </rPr>
          <t xml:space="preserve">203,97 20.05.21 - 24.09.21
</t>
        </r>
      </text>
    </comment>
    <comment ref="F21" authorId="1" shapeId="0" xr:uid="{CCB3FB4B-E525-3541-B355-4E64AB5C6DA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24.2.22-17.12.22 EUR 656,88
18.12.22-26.3.23 EUR 441,61</t>
      </text>
    </comment>
    <comment ref="F26" authorId="0" shapeId="0" xr:uid="{263CD381-D039-764F-8D27-06B782813C1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419,00 25.03.21 - 19.01.22
</t>
        </r>
        <r>
          <rPr>
            <sz val="10"/>
            <color rgb="FF000000"/>
            <rFont val="Tahoma"/>
            <family val="2"/>
          </rPr>
          <t>499,00 20.1.22 - 24.03.22</t>
        </r>
      </text>
    </comment>
    <comment ref="F29" authorId="0" shapeId="0" xr:uid="{A59B91CD-5D93-AA45-BF38-84EBF61DC0F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ab 16.12.21 10 EUR</t>
        </r>
      </text>
    </comment>
    <comment ref="F31" authorId="2" shapeId="0" xr:uid="{A9AC9B8D-AD67-E145-BA9D-BD6AEE71967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Folgeverordnung 99 EUR</t>
      </text>
    </comment>
    <comment ref="G31" authorId="3" shapeId="0" xr:uid="{10604F3C-E242-B746-BEA6-35585BC863A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Folgeverordnung 119 EUR</t>
      </text>
    </comment>
    <comment ref="F36" authorId="4" shapeId="0" xr:uid="{0B0CC162-EF2F-BC43-8513-0F1ACC2523F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5.4.22-30.9.22 EUR 445
1.10.22-31.3.23 EUR 426,96</t>
      </text>
    </comment>
    <comment ref="F40" authorId="5" shapeId="0" xr:uid="{6306F127-794C-7649-83E3-219F92F65BED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605 EUR: Starter pack, excl. Hardware
495 EUR: continuation
</t>
      </text>
    </comment>
    <comment ref="F53" authorId="0" shapeId="0" xr:uid="{4853C566-9707-FC47-8049-FD7B6FE27AA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verschiedene Preise
</t>
        </r>
      </text>
    </comment>
  </commentList>
</comments>
</file>

<file path=xl/sharedStrings.xml><?xml version="1.0" encoding="utf-8"?>
<sst xmlns="http://schemas.openxmlformats.org/spreadsheetml/2006/main" count="740" uniqueCount="290">
  <si>
    <t>DiHA</t>
  </si>
  <si>
    <t>Status of approval</t>
  </si>
  <si>
    <t>Indication</t>
  </si>
  <si>
    <t>Type of internvention</t>
  </si>
  <si>
    <t>Medical Benefit</t>
  </si>
  <si>
    <t>Structural / procedural benefits</t>
  </si>
  <si>
    <t xml:space="preserve">velibra </t>
  </si>
  <si>
    <t xml:space="preserve">Vivira </t>
  </si>
  <si>
    <t xml:space="preserve">- </t>
  </si>
  <si>
    <t xml:space="preserve">zanadio </t>
  </si>
  <si>
    <t xml:space="preserve">Invirto </t>
  </si>
  <si>
    <t xml:space="preserve">M-sense </t>
  </si>
  <si>
    <t xml:space="preserve">Selfapy (Depression) </t>
  </si>
  <si>
    <t xml:space="preserve">Rehappy </t>
  </si>
  <si>
    <t xml:space="preserve">Mika </t>
  </si>
  <si>
    <t xml:space="preserve">Mindable </t>
  </si>
  <si>
    <t>Kalmeda</t>
  </si>
  <si>
    <t>permanent</t>
  </si>
  <si>
    <t>Tinnitus</t>
  </si>
  <si>
    <t>Insomnia</t>
  </si>
  <si>
    <t>elevida</t>
  </si>
  <si>
    <t>MS-fatigue</t>
  </si>
  <si>
    <t>Severity of fatigue</t>
  </si>
  <si>
    <t>Depression</t>
  </si>
  <si>
    <t>Symptoms of depression</t>
  </si>
  <si>
    <t>vorvida</t>
  </si>
  <si>
    <t>self-efficacy</t>
  </si>
  <si>
    <t xml:space="preserve">Selfapy (Panikstörung) </t>
  </si>
  <si>
    <t xml:space="preserve">NichtraucherHelden </t>
  </si>
  <si>
    <t>ESYSTA</t>
  </si>
  <si>
    <t>Diabetes</t>
  </si>
  <si>
    <t>Diabetes diary</t>
  </si>
  <si>
    <t>HbA1c-value</t>
  </si>
  <si>
    <t xml:space="preserve">Mawendo </t>
  </si>
  <si>
    <t xml:space="preserve">Oviva Direkt </t>
  </si>
  <si>
    <t xml:space="preserve">companion patella </t>
  </si>
  <si>
    <t xml:space="preserve">HelloBetter (Stress/Burnout) </t>
  </si>
  <si>
    <t xml:space="preserve">HelloBetter ratiopharm (Chron. Schmerz) </t>
  </si>
  <si>
    <t xml:space="preserve">Kranus Edera </t>
  </si>
  <si>
    <t xml:space="preserve">Cara Care </t>
  </si>
  <si>
    <t>Back, knee and hip pain</t>
  </si>
  <si>
    <t>Physiotherapy</t>
  </si>
  <si>
    <t>Headache diary, prophylaxis excercises</t>
  </si>
  <si>
    <t>Motivation, education</t>
  </si>
  <si>
    <t xml:space="preserve">Errectile function, quality of life </t>
  </si>
  <si>
    <t>Chronic pain</t>
  </si>
  <si>
    <t>Irritable bowel syndrome</t>
  </si>
  <si>
    <t>Impotence</t>
  </si>
  <si>
    <t>Disease of the patella</t>
  </si>
  <si>
    <t>Alcoholism</t>
  </si>
  <si>
    <t>Stroke</t>
  </si>
  <si>
    <t>Cancer</t>
  </si>
  <si>
    <t>Breast cancer</t>
  </si>
  <si>
    <t>Date permanent listing</t>
  </si>
  <si>
    <t>deprexis</t>
  </si>
  <si>
    <t>edupression.com</t>
  </si>
  <si>
    <t>Start trial period (start listing)</t>
  </si>
  <si>
    <t>Initial price per quarter</t>
  </si>
  <si>
    <t>178,50 - 357,00</t>
  </si>
  <si>
    <t>elona therapy Depression</t>
  </si>
  <si>
    <t>-</t>
  </si>
  <si>
    <t>Endo-App</t>
  </si>
  <si>
    <t>HelloBetter (Panik)</t>
  </si>
  <si>
    <t>Schmerzen</t>
  </si>
  <si>
    <t>HelloBetter (Schlafen)</t>
  </si>
  <si>
    <t>Stress, Burnout</t>
  </si>
  <si>
    <t>HelloBetter (Vaginismus Plus)</t>
  </si>
  <si>
    <t>COPD</t>
  </si>
  <si>
    <t>movement training, education</t>
  </si>
  <si>
    <t>Kaia (COPD)</t>
  </si>
  <si>
    <t>Kaia (Rückenschmerzen)</t>
  </si>
  <si>
    <t>Back pain</t>
  </si>
  <si>
    <t>Multiple Sclerosis</t>
  </si>
  <si>
    <t>Meine Tinnitus App</t>
  </si>
  <si>
    <t>Education, selfmanagement</t>
  </si>
  <si>
    <t>My7steps</t>
  </si>
  <si>
    <t>Neolexon Aphasie</t>
  </si>
  <si>
    <t>Optimune</t>
  </si>
  <si>
    <t>299.- - 499.-</t>
  </si>
  <si>
    <t>re.flex</t>
  </si>
  <si>
    <t>Selfapy (Binge-Eating)</t>
  </si>
  <si>
    <t>Selfapy (Bulimia Nervosa)</t>
  </si>
  <si>
    <t>Binge eating</t>
  </si>
  <si>
    <t>Bulimia nervosa</t>
  </si>
  <si>
    <t>Selfapy (Angststörung)</t>
  </si>
  <si>
    <t>sinCephalea</t>
  </si>
  <si>
    <t>Smoke Free</t>
  </si>
  <si>
    <t>Vitadio</t>
  </si>
  <si>
    <t>Diabetes Typ 2</t>
  </si>
  <si>
    <t>Kneecap diseases</t>
  </si>
  <si>
    <t>Endometriosis</t>
  </si>
  <si>
    <t>Depression with diabetes</t>
  </si>
  <si>
    <t>Panic disorder</t>
  </si>
  <si>
    <t>Anxiety disorders</t>
  </si>
  <si>
    <t>Migraine</t>
  </si>
  <si>
    <t>Aphasia</t>
  </si>
  <si>
    <t>Obesity</t>
  </si>
  <si>
    <t>Ostrearthritis of the knee</t>
  </si>
  <si>
    <t>Symptom documentation, decision support for establishing contact</t>
  </si>
  <si>
    <t>Symptom documentation, multimodal therapy (knowledge transfer, questionnaires, exercises)</t>
  </si>
  <si>
    <t xml:space="preserve">Pelvic floor excercises, physiotherapy, endurance therapy, mindfullness, sexual therapy </t>
  </si>
  <si>
    <t>Symptom documentation, education</t>
  </si>
  <si>
    <t>Psychotherapy</t>
  </si>
  <si>
    <t>Standard speech therapy</t>
  </si>
  <si>
    <t>Multimodal obesity therapy</t>
  </si>
  <si>
    <t>Support, coping strategies</t>
  </si>
  <si>
    <t>Exercise therapy</t>
  </si>
  <si>
    <t>Seizure prophylaxis, nutrition reports, headache diary</t>
  </si>
  <si>
    <t>Diabetes control, self-management</t>
  </si>
  <si>
    <t>Irritable bowel symptoms Anxiety symptoms Depression symptoms Quality of life</t>
  </si>
  <si>
    <t>Pain, functionally</t>
  </si>
  <si>
    <t>Improvement in health status</t>
  </si>
  <si>
    <t>Depression symptoms</t>
  </si>
  <si>
    <t>Stress level</t>
  </si>
  <si>
    <t>Quality of life, health status</t>
  </si>
  <si>
    <t>Quality of life</t>
  </si>
  <si>
    <t>Pain, quality of life</t>
  </si>
  <si>
    <t>Tinnitus burden</t>
  </si>
  <si>
    <t>Tinnitus burden, quality of life</t>
  </si>
  <si>
    <t>Anxiety symptoms, Panic symptoms, Quality of life</t>
  </si>
  <si>
    <t>Migraine burden, quality of life</t>
  </si>
  <si>
    <t>Aphsia symptoms</t>
  </si>
  <si>
    <t>Smoking prevalence, quality of life</t>
  </si>
  <si>
    <t>Body weight</t>
  </si>
  <si>
    <t>Depression symptoms, quality of life</t>
  </si>
  <si>
    <t>Binge eating symptoms</t>
  </si>
  <si>
    <t>Bulimia Nervosa symptoms</t>
  </si>
  <si>
    <t>Anxiety symptoms, quality of life</t>
  </si>
  <si>
    <t>Migraine burden</t>
  </si>
  <si>
    <t>Insomnia symptoms</t>
  </si>
  <si>
    <t>Anxiety symptoms, depressive burden</t>
  </si>
  <si>
    <t>Diabetes symptoms</t>
  </si>
  <si>
    <t>Alcohol consumption</t>
  </si>
  <si>
    <t>Quality of life, body weight, body fat distribution</t>
  </si>
  <si>
    <t>Health literacy</t>
  </si>
  <si>
    <t>Coping with illness-related difficulties in everyday life, health literacy</t>
  </si>
  <si>
    <t>Patient sovereignity</t>
  </si>
  <si>
    <t>Coping with illness-related difficulties in everyday life</t>
  </si>
  <si>
    <t>Health literacy, patient sovereignty, difficulties in everyday life</t>
  </si>
  <si>
    <t>Health literacy, self-efficacy</t>
  </si>
  <si>
    <t>adherence, activity/participation, health literacy, self-efficacy</t>
  </si>
  <si>
    <t>General mental stress</t>
  </si>
  <si>
    <t>Other</t>
  </si>
  <si>
    <t>Immediate permanent listing?</t>
  </si>
  <si>
    <t>levidex</t>
  </si>
  <si>
    <t>Pink! Coach</t>
  </si>
  <si>
    <t>priovi</t>
  </si>
  <si>
    <t xml:space="preserve">Borderline </t>
  </si>
  <si>
    <t>Reduction of borderline sumproms</t>
  </si>
  <si>
    <t>Dynamic dialogue, excercises</t>
  </si>
  <si>
    <t>Oncology</t>
  </si>
  <si>
    <t>Gastrointestinal</t>
  </si>
  <si>
    <t>Otolaryngology (EENT)</t>
  </si>
  <si>
    <t xml:space="preserve">Cardiovascular </t>
  </si>
  <si>
    <t>Disease area</t>
  </si>
  <si>
    <t>Endocrine</t>
  </si>
  <si>
    <t>Neurology</t>
  </si>
  <si>
    <t>Mental health</t>
  </si>
  <si>
    <t>Respiratory</t>
  </si>
  <si>
    <t>Urogenital</t>
  </si>
  <si>
    <t xml:space="preserve">HelloBetter (Depression/Diabetes) </t>
  </si>
  <si>
    <t>Musculoskeletal</t>
  </si>
  <si>
    <t>Novego: Ängste überwinden</t>
  </si>
  <si>
    <t>Anxiety symptoms (Beck Anxiety Inventory)</t>
  </si>
  <si>
    <t xml:space="preserve">Novego: Depression bewältigen </t>
  </si>
  <si>
    <t>Somnio</t>
  </si>
  <si>
    <t>Vaginismus, dyspareunie</t>
  </si>
  <si>
    <t>New price</t>
  </si>
  <si>
    <t>Start new  price</t>
  </si>
  <si>
    <t>End trial period</t>
  </si>
  <si>
    <t>Date removal from directory</t>
  </si>
  <si>
    <t>Cognitive behavioral therapy (CBT)</t>
  </si>
  <si>
    <t xml:space="preserve">Cognitive behavioral therapy (CBT), diet support Diätunterstützung </t>
  </si>
  <si>
    <t>CANKADO PRO-React Onco</t>
  </si>
  <si>
    <t>delisted</t>
  </si>
  <si>
    <t>provisional</t>
  </si>
  <si>
    <t>mebix</t>
  </si>
  <si>
    <t>Reduction in HbA1c, reduction in body weight, improvement in quality of life</t>
  </si>
  <si>
    <t>NeuroNation MED</t>
  </si>
  <si>
    <t>Mild neurocognitive disorder (known physiological condition)</t>
  </si>
  <si>
    <t>Multi-Domain Cognitive Training</t>
  </si>
  <si>
    <t>Improvement in cognitive functioning measured via S-NAB</t>
  </si>
  <si>
    <t>ProHerz</t>
  </si>
  <si>
    <t>Heart failure</t>
  </si>
  <si>
    <t>495 - 605,00</t>
  </si>
  <si>
    <t>Self-management (incl. monitoring, education)</t>
  </si>
  <si>
    <t>Alignment of treatment with guidelines and and recognized standards</t>
  </si>
  <si>
    <t>Selfapy (Chronic Pain)</t>
  </si>
  <si>
    <t>Reduction of impairment due to pain</t>
  </si>
  <si>
    <t>(Alle)</t>
  </si>
  <si>
    <t>Zeilenbeschriftungen</t>
  </si>
  <si>
    <t>Gesamtergebnis</t>
  </si>
  <si>
    <t>Cognitive behavioral therapy (CBT), education</t>
  </si>
  <si>
    <t>Manufacturer</t>
  </si>
  <si>
    <t>GAIA AG</t>
  </si>
  <si>
    <t>GET.ON GmbH</t>
  </si>
  <si>
    <t>Sympatient GmbH</t>
  </si>
  <si>
    <t>kaia health software GmbH</t>
  </si>
  <si>
    <t>Kranus Health GmbH</t>
  </si>
  <si>
    <t>Mindable Health GmbH</t>
  </si>
  <si>
    <t>Sanero Medical GmbH</t>
  </si>
  <si>
    <t>Oviva AG</t>
  </si>
  <si>
    <t>Selfapy GmbH</t>
  </si>
  <si>
    <t>memetor DE GmbH</t>
  </si>
  <si>
    <t>Vivira Health Lab GmbH</t>
  </si>
  <si>
    <t>aidhere GmbH</t>
  </si>
  <si>
    <t>Anzahl von DiHA</t>
  </si>
  <si>
    <t>Start Listing</t>
  </si>
  <si>
    <t>Max. von Start Listing</t>
  </si>
  <si>
    <t>Q4 2020</t>
  </si>
  <si>
    <t>Q1 2021</t>
  </si>
  <si>
    <t>Q2 2021</t>
  </si>
  <si>
    <t>Q3 2021</t>
  </si>
  <si>
    <t>Q1 2022</t>
  </si>
  <si>
    <t>Q2 2022</t>
  </si>
  <si>
    <t>Q3 2022</t>
  </si>
  <si>
    <t>Q4 2022</t>
  </si>
  <si>
    <t>Q1 2023</t>
  </si>
  <si>
    <t>Q2 2023</t>
  </si>
  <si>
    <t>Quarter Start listing</t>
  </si>
  <si>
    <t>Q3 2020</t>
  </si>
  <si>
    <t>Q3 2023</t>
  </si>
  <si>
    <t>Q4 2021</t>
  </si>
  <si>
    <t>Mittelwert von Initial price per quarter</t>
  </si>
  <si>
    <t>mynoise GmbH</t>
  </si>
  <si>
    <t>1/2023</t>
  </si>
  <si>
    <t>10/2020</t>
  </si>
  <si>
    <t>10/2021</t>
  </si>
  <si>
    <t>10/2022</t>
  </si>
  <si>
    <t>12/2020</t>
  </si>
  <si>
    <t>12/2021</t>
  </si>
  <si>
    <t>12/2022</t>
  </si>
  <si>
    <t>2/2021</t>
  </si>
  <si>
    <t>2/2022</t>
  </si>
  <si>
    <t>2/2023</t>
  </si>
  <si>
    <t>3/2021</t>
  </si>
  <si>
    <t>3/2022</t>
  </si>
  <si>
    <t>3/2023</t>
  </si>
  <si>
    <t>4/2021</t>
  </si>
  <si>
    <t>4/2022</t>
  </si>
  <si>
    <t>4/2023</t>
  </si>
  <si>
    <t>5/2021</t>
  </si>
  <si>
    <t>5/2023</t>
  </si>
  <si>
    <t>6/2021</t>
  </si>
  <si>
    <t>6/2022</t>
  </si>
  <si>
    <t>7/2021</t>
  </si>
  <si>
    <t>7/2022</t>
  </si>
  <si>
    <t>7/2023</t>
  </si>
  <si>
    <t>8/2021</t>
  </si>
  <si>
    <t>9/2020</t>
  </si>
  <si>
    <t>9/2022</t>
  </si>
  <si>
    <t>3-months moving average</t>
  </si>
  <si>
    <t>11/2020</t>
  </si>
  <si>
    <t>1/2021</t>
  </si>
  <si>
    <t>9/2021</t>
  </si>
  <si>
    <t>11/2021</t>
  </si>
  <si>
    <t>1/2022</t>
  </si>
  <si>
    <t>5/2022</t>
  </si>
  <si>
    <t>8/2022</t>
  </si>
  <si>
    <t>11/2022</t>
  </si>
  <si>
    <t>6/2023</t>
  </si>
  <si>
    <t>Spaltenbeschriftungen</t>
  </si>
  <si>
    <t>Gesamt: Anzahl von DiHA</t>
  </si>
  <si>
    <t>Gesamt: Max. von Start Listing</t>
  </si>
  <si>
    <t>Total</t>
  </si>
  <si>
    <t xml:space="preserve">Otolaryngology </t>
  </si>
  <si>
    <t>CANKADO GmbH</t>
  </si>
  <si>
    <t>HiDoc Technologies GmbH</t>
  </si>
  <si>
    <t>PrehApp GmbH</t>
  </si>
  <si>
    <t>SOFY GmbH, Austria</t>
  </si>
  <si>
    <t>Elona Health GmbH</t>
  </si>
  <si>
    <t>Endo Health GmbH</t>
  </si>
  <si>
    <t>Mawendo GmbH</t>
  </si>
  <si>
    <t>Vision2B GmbH</t>
  </si>
  <si>
    <t>Sonormed GmbH</t>
  </si>
  <si>
    <t>Ipso Healthcare GmbH</t>
  </si>
  <si>
    <t>Limedix GmbH</t>
  </si>
  <si>
    <t>Synaptikon GmbH</t>
  </si>
  <si>
    <t>IVPNetworks GmbH</t>
  </si>
  <si>
    <t>PINK gegen Brustkrebs GmbH</t>
  </si>
  <si>
    <t>ProCarement GmbH</t>
  </si>
  <si>
    <t>Kineto Tech Rehab SRL, Romania</t>
  </si>
  <si>
    <t>Perfood GmbH</t>
  </si>
  <si>
    <t>Smoke Free 23 GmbH</t>
  </si>
  <si>
    <t>Vitadio s.r.o., Tschek Republic</t>
  </si>
  <si>
    <t>Emperra GmbH E-Health Technologies</t>
  </si>
  <si>
    <t>Fosanis GmbH,</t>
  </si>
  <si>
    <t>Newsenselab GmbH,</t>
  </si>
  <si>
    <t>Rehappy GmbH</t>
  </si>
  <si>
    <t>Tobacco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</si>
</sst>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#,##0.00\ &quot;€&quot;"/>
    <numFmt numFmtId="167" formatCode="d/m/yy;@"/>
    <numFmt numFmtId="168" formatCode="dd/mm/yy;@"/>
  </numFmts>
  <fonts count="9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2" fontId="2" fillId="0" borderId="0" xfId="0" applyNumberFormat="1" applyFont="1"/>
    <xf numFmtId="164" fontId="2" fillId="0" borderId="0" xfId="0" applyNumberFormat="1" applyFont="1"/>
    <xf numFmtId="164" fontId="2" fillId="0" borderId="0" xfId="1" applyNumberFormat="1" applyFont="1"/>
    <xf numFmtId="14" fontId="1" fillId="0" borderId="0" xfId="0" applyNumberFormat="1" applyFont="1" applyAlignment="1">
      <alignment wrapText="1"/>
    </xf>
    <xf numFmtId="14" fontId="6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7" fillId="0" borderId="0" xfId="0" applyFont="1"/>
    <xf numFmtId="167" fontId="0" fillId="0" borderId="0" xfId="0" applyNumberFormat="1"/>
    <xf numFmtId="168" fontId="2" fillId="0" borderId="0" xfId="0" applyNumberFormat="1" applyFont="1"/>
    <xf numFmtId="1" fontId="0" fillId="0" borderId="0" xfId="0" applyNumberFormat="1"/>
    <xf numFmtId="17" fontId="0" fillId="0" borderId="0" xfId="0" quotePrefix="1" applyNumberFormat="1"/>
    <xf numFmtId="0" fontId="8" fillId="0" borderId="0" xfId="0" applyFont="1"/>
    <xf numFmtId="0" fontId="0" fillId="0" borderId="0" xfId="0" quotePrefix="1"/>
    <xf numFmtId="0" fontId="7" fillId="0" borderId="1" xfId="0" applyFont="1" applyBorder="1"/>
    <xf numFmtId="0" fontId="0" fillId="0" borderId="1" xfId="0" applyBorder="1"/>
    <xf numFmtId="164" fontId="2" fillId="0" borderId="0" xfId="0" applyNumberFormat="1" applyFont="1" applyAlignment="1">
      <alignment wrapText="1"/>
    </xf>
    <xf numFmtId="14" fontId="2" fillId="0" borderId="0" xfId="0" applyNumberFormat="1" applyFont="1" applyAlignment="1">
      <alignment wrapText="1"/>
    </xf>
  </cellXfs>
  <cellStyles count="2">
    <cellStyle name="Standard" xfId="0" builtinId="0"/>
    <cellStyle name="Währung" xfId="1" builtinId="4"/>
  </cellStyles>
  <dxfs count="3">
    <dxf>
      <numFmt numFmtId="167" formatCode="d/m/yy;@"/>
    </dxf>
    <dxf>
      <numFmt numFmtId="1" formatCode="0"/>
    </dxf>
    <dxf>
      <numFmt numFmtId="167" formatCode="d/m/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'Timeline monthly CP'!$B$45</c:f>
              <c:strCache>
                <c:ptCount val="1"/>
                <c:pt idx="0">
                  <c:v>Anzahl von DiHA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'Timeline monthly CP'!$A$46:$A$75</c:f>
              <c:strCache>
                <c:ptCount val="30"/>
                <c:pt idx="0">
                  <c:v>9/2020</c:v>
                </c:pt>
                <c:pt idx="1">
                  <c:v>10/2020</c:v>
                </c:pt>
                <c:pt idx="2">
                  <c:v>11/2020</c:v>
                </c:pt>
                <c:pt idx="3">
                  <c:v>12/2020</c:v>
                </c:pt>
                <c:pt idx="4">
                  <c:v>44105</c:v>
                </c:pt>
                <c:pt idx="5">
                  <c:v>3/2021</c:v>
                </c:pt>
                <c:pt idx="6">
                  <c:v>4/2021</c:v>
                </c:pt>
                <c:pt idx="7">
                  <c:v>5/2021</c:v>
                </c:pt>
                <c:pt idx="8">
                  <c:v>6/2021</c:v>
                </c:pt>
                <c:pt idx="9">
                  <c:v>7/2021</c:v>
                </c:pt>
                <c:pt idx="10">
                  <c:v>8/2021</c:v>
                </c:pt>
                <c:pt idx="12">
                  <c:v>10/2021</c:v>
                </c:pt>
                <c:pt idx="13">
                  <c:v>12/2021</c:v>
                </c:pt>
                <c:pt idx="14">
                  <c:v>44105</c:v>
                </c:pt>
                <c:pt idx="15">
                  <c:v>3/2022</c:v>
                </c:pt>
                <c:pt idx="16">
                  <c:v>4/2022</c:v>
                </c:pt>
                <c:pt idx="18">
                  <c:v>6/2022</c:v>
                </c:pt>
                <c:pt idx="19">
                  <c:v>7/2022</c:v>
                </c:pt>
                <c:pt idx="21">
                  <c:v>9/2022</c:v>
                </c:pt>
                <c:pt idx="22">
                  <c:v>10/2022</c:v>
                </c:pt>
                <c:pt idx="23">
                  <c:v>44105</c:v>
                </c:pt>
                <c:pt idx="24">
                  <c:v>12/2022</c:v>
                </c:pt>
                <c:pt idx="25">
                  <c:v>1/2023</c:v>
                </c:pt>
                <c:pt idx="26">
                  <c:v>2/2023</c:v>
                </c:pt>
                <c:pt idx="27">
                  <c:v>3/2023</c:v>
                </c:pt>
                <c:pt idx="28">
                  <c:v>4/2023</c:v>
                </c:pt>
                <c:pt idx="29">
                  <c:v>5/2023</c:v>
                </c:pt>
              </c:strCache>
            </c:strRef>
          </c:cat>
          <c:val>
            <c:numRef>
              <c:f>'Timeline monthly CP'!$B$46:$B$75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8">
                  <c:v>1</c:v>
                </c:pt>
                <c:pt idx="19">
                  <c:v>1</c:v>
                </c:pt>
                <c:pt idx="21">
                  <c:v>1</c:v>
                </c:pt>
                <c:pt idx="22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15-F54E-A3E3-3DAE1140128D}"/>
            </c:ext>
          </c:extLst>
        </c:ser>
        <c:ser>
          <c:idx val="1"/>
          <c:order val="1"/>
          <c:tx>
            <c:v>3-moths moving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'Timeline monthly CP'!$C$46:$C$75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3" formatCode="0">
                  <c:v>3.3333333333333335</c:v>
                </c:pt>
                <c:pt idx="4" formatCode="0">
                  <c:v>3.3333333333333335</c:v>
                </c:pt>
                <c:pt idx="5" formatCode="0">
                  <c:v>2.3333333333333335</c:v>
                </c:pt>
                <c:pt idx="6" formatCode="0">
                  <c:v>1</c:v>
                </c:pt>
                <c:pt idx="7" formatCode="0">
                  <c:v>1.3333333333333333</c:v>
                </c:pt>
                <c:pt idx="8" formatCode="0">
                  <c:v>1.6666666666666667</c:v>
                </c:pt>
                <c:pt idx="9" formatCode="0">
                  <c:v>2.3333333333333335</c:v>
                </c:pt>
                <c:pt idx="10" formatCode="0">
                  <c:v>2</c:v>
                </c:pt>
                <c:pt idx="12" formatCode="0">
                  <c:v>2.3333333333333335</c:v>
                </c:pt>
                <c:pt idx="13" formatCode="0">
                  <c:v>2.6666666666666665</c:v>
                </c:pt>
                <c:pt idx="14" formatCode="0">
                  <c:v>3</c:v>
                </c:pt>
                <c:pt idx="15" formatCode="0">
                  <c:v>2.3333333333333335</c:v>
                </c:pt>
                <c:pt idx="16" formatCode="0">
                  <c:v>1.6666666666666667</c:v>
                </c:pt>
                <c:pt idx="18" formatCode="0">
                  <c:v>1.3333333333333333</c:v>
                </c:pt>
                <c:pt idx="19" formatCode="0">
                  <c:v>1.3333333333333333</c:v>
                </c:pt>
                <c:pt idx="21" formatCode="0">
                  <c:v>1</c:v>
                </c:pt>
                <c:pt idx="22" formatCode="0">
                  <c:v>1.3333333333333333</c:v>
                </c:pt>
                <c:pt idx="24" formatCode="0">
                  <c:v>2.3333333333333335</c:v>
                </c:pt>
                <c:pt idx="25" formatCode="0">
                  <c:v>3.3333333333333335</c:v>
                </c:pt>
                <c:pt idx="26" formatCode="0">
                  <c:v>3.3333333333333335</c:v>
                </c:pt>
                <c:pt idx="27" formatCode="0">
                  <c:v>2.6666666666666665</c:v>
                </c:pt>
                <c:pt idx="28" formatCode="0">
                  <c:v>1.6666666666666667</c:v>
                </c:pt>
                <c:pt idx="29" formatCode="0">
                  <c:v>1.6666666666666667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15-F54E-A3E3-3DAE11401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930751"/>
        <c:axId val="1728932479"/>
      </c:lineChart>
      <c:catAx>
        <c:axId val="172893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8932479"/>
        <c:crosses val="autoZero"/>
        <c:auto val="1"/>
        <c:lblAlgn val="ctr"/>
        <c:lblOffset val="100"/>
        <c:noMultiLvlLbl val="0"/>
      </c:catAx>
      <c:valAx>
        <c:axId val="172893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893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'Timeline monthly CP'!$B$45</c:f>
              <c:strCache>
                <c:ptCount val="1"/>
                <c:pt idx="0">
                  <c:v>Anzahl von DiHA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'Timeline monthly CP'!$A$46:$A$75</c:f>
              <c:strCache>
                <c:ptCount val="30"/>
                <c:pt idx="0">
                  <c:v>9/2020</c:v>
                </c:pt>
                <c:pt idx="1">
                  <c:v>10/2020</c:v>
                </c:pt>
                <c:pt idx="2">
                  <c:v>11/2020</c:v>
                </c:pt>
                <c:pt idx="3">
                  <c:v>12/2020</c:v>
                </c:pt>
                <c:pt idx="4">
                  <c:v>44105</c:v>
                </c:pt>
                <c:pt idx="5">
                  <c:v>3/2021</c:v>
                </c:pt>
                <c:pt idx="6">
                  <c:v>4/2021</c:v>
                </c:pt>
                <c:pt idx="7">
                  <c:v>5/2021</c:v>
                </c:pt>
                <c:pt idx="8">
                  <c:v>6/2021</c:v>
                </c:pt>
                <c:pt idx="9">
                  <c:v>7/2021</c:v>
                </c:pt>
                <c:pt idx="10">
                  <c:v>8/2021</c:v>
                </c:pt>
                <c:pt idx="12">
                  <c:v>10/2021</c:v>
                </c:pt>
                <c:pt idx="13">
                  <c:v>12/2021</c:v>
                </c:pt>
                <c:pt idx="14">
                  <c:v>44105</c:v>
                </c:pt>
                <c:pt idx="15">
                  <c:v>3/2022</c:v>
                </c:pt>
                <c:pt idx="16">
                  <c:v>4/2022</c:v>
                </c:pt>
                <c:pt idx="18">
                  <c:v>6/2022</c:v>
                </c:pt>
                <c:pt idx="19">
                  <c:v>7/2022</c:v>
                </c:pt>
                <c:pt idx="21">
                  <c:v>9/2022</c:v>
                </c:pt>
                <c:pt idx="22">
                  <c:v>10/2022</c:v>
                </c:pt>
                <c:pt idx="23">
                  <c:v>44105</c:v>
                </c:pt>
                <c:pt idx="24">
                  <c:v>12/2022</c:v>
                </c:pt>
                <c:pt idx="25">
                  <c:v>1/2023</c:v>
                </c:pt>
                <c:pt idx="26">
                  <c:v>2/2023</c:v>
                </c:pt>
                <c:pt idx="27">
                  <c:v>3/2023</c:v>
                </c:pt>
                <c:pt idx="28">
                  <c:v>4/2023</c:v>
                </c:pt>
                <c:pt idx="29">
                  <c:v>5/2023</c:v>
                </c:pt>
              </c:strCache>
            </c:strRef>
          </c:cat>
          <c:val>
            <c:numRef>
              <c:f>'Timeline monthly CP'!$B$46:$B$75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8">
                  <c:v>1</c:v>
                </c:pt>
                <c:pt idx="19">
                  <c:v>1</c:v>
                </c:pt>
                <c:pt idx="21">
                  <c:v>1</c:v>
                </c:pt>
                <c:pt idx="22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A-DB4E-A28B-FE794F38CF85}"/>
            </c:ext>
          </c:extLst>
        </c:ser>
        <c:ser>
          <c:idx val="1"/>
          <c:order val="1"/>
          <c:tx>
            <c:strRef>
              <c:f>'Timeline monthly CP'!$C$45</c:f>
              <c:strCache>
                <c:ptCount val="1"/>
                <c:pt idx="0">
                  <c:v>3-months moving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'Timeline monthly CP'!$A$46:$A$75</c:f>
              <c:strCache>
                <c:ptCount val="30"/>
                <c:pt idx="0">
                  <c:v>9/2020</c:v>
                </c:pt>
                <c:pt idx="1">
                  <c:v>10/2020</c:v>
                </c:pt>
                <c:pt idx="2">
                  <c:v>11/2020</c:v>
                </c:pt>
                <c:pt idx="3">
                  <c:v>12/2020</c:v>
                </c:pt>
                <c:pt idx="4">
                  <c:v>44105</c:v>
                </c:pt>
                <c:pt idx="5">
                  <c:v>3/2021</c:v>
                </c:pt>
                <c:pt idx="6">
                  <c:v>4/2021</c:v>
                </c:pt>
                <c:pt idx="7">
                  <c:v>5/2021</c:v>
                </c:pt>
                <c:pt idx="8">
                  <c:v>6/2021</c:v>
                </c:pt>
                <c:pt idx="9">
                  <c:v>7/2021</c:v>
                </c:pt>
                <c:pt idx="10">
                  <c:v>8/2021</c:v>
                </c:pt>
                <c:pt idx="12">
                  <c:v>10/2021</c:v>
                </c:pt>
                <c:pt idx="13">
                  <c:v>12/2021</c:v>
                </c:pt>
                <c:pt idx="14">
                  <c:v>44105</c:v>
                </c:pt>
                <c:pt idx="15">
                  <c:v>3/2022</c:v>
                </c:pt>
                <c:pt idx="16">
                  <c:v>4/2022</c:v>
                </c:pt>
                <c:pt idx="18">
                  <c:v>6/2022</c:v>
                </c:pt>
                <c:pt idx="19">
                  <c:v>7/2022</c:v>
                </c:pt>
                <c:pt idx="21">
                  <c:v>9/2022</c:v>
                </c:pt>
                <c:pt idx="22">
                  <c:v>10/2022</c:v>
                </c:pt>
                <c:pt idx="23">
                  <c:v>44105</c:v>
                </c:pt>
                <c:pt idx="24">
                  <c:v>12/2022</c:v>
                </c:pt>
                <c:pt idx="25">
                  <c:v>1/2023</c:v>
                </c:pt>
                <c:pt idx="26">
                  <c:v>2/2023</c:v>
                </c:pt>
                <c:pt idx="27">
                  <c:v>3/2023</c:v>
                </c:pt>
                <c:pt idx="28">
                  <c:v>4/2023</c:v>
                </c:pt>
                <c:pt idx="29">
                  <c:v>5/2023</c:v>
                </c:pt>
              </c:strCache>
            </c:strRef>
          </c:cat>
          <c:val>
            <c:numRef>
              <c:f>'Timeline monthly CP'!$C$46:$C$75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3" formatCode="0">
                  <c:v>3.3333333333333335</c:v>
                </c:pt>
                <c:pt idx="4" formatCode="0">
                  <c:v>3.3333333333333335</c:v>
                </c:pt>
                <c:pt idx="5" formatCode="0">
                  <c:v>2.3333333333333335</c:v>
                </c:pt>
                <c:pt idx="6" formatCode="0">
                  <c:v>1</c:v>
                </c:pt>
                <c:pt idx="7" formatCode="0">
                  <c:v>1.3333333333333333</c:v>
                </c:pt>
                <c:pt idx="8" formatCode="0">
                  <c:v>1.6666666666666667</c:v>
                </c:pt>
                <c:pt idx="9" formatCode="0">
                  <c:v>2.3333333333333335</c:v>
                </c:pt>
                <c:pt idx="10" formatCode="0">
                  <c:v>2</c:v>
                </c:pt>
                <c:pt idx="12" formatCode="0">
                  <c:v>2.3333333333333335</c:v>
                </c:pt>
                <c:pt idx="13" formatCode="0">
                  <c:v>2.6666666666666665</c:v>
                </c:pt>
                <c:pt idx="14" formatCode="0">
                  <c:v>3</c:v>
                </c:pt>
                <c:pt idx="15" formatCode="0">
                  <c:v>2.3333333333333335</c:v>
                </c:pt>
                <c:pt idx="16" formatCode="0">
                  <c:v>1.6666666666666667</c:v>
                </c:pt>
                <c:pt idx="18" formatCode="0">
                  <c:v>1.3333333333333333</c:v>
                </c:pt>
                <c:pt idx="19" formatCode="0">
                  <c:v>1.3333333333333333</c:v>
                </c:pt>
                <c:pt idx="21" formatCode="0">
                  <c:v>1</c:v>
                </c:pt>
                <c:pt idx="22" formatCode="0">
                  <c:v>1.3333333333333333</c:v>
                </c:pt>
                <c:pt idx="24" formatCode="0">
                  <c:v>2.3333333333333335</c:v>
                </c:pt>
                <c:pt idx="25" formatCode="0">
                  <c:v>3.3333333333333335</c:v>
                </c:pt>
                <c:pt idx="26" formatCode="0">
                  <c:v>3.3333333333333335</c:v>
                </c:pt>
                <c:pt idx="27" formatCode="0">
                  <c:v>2.6666666666666665</c:v>
                </c:pt>
                <c:pt idx="28" formatCode="0">
                  <c:v>1.6666666666666667</c:v>
                </c:pt>
                <c:pt idx="29" formatCode="0">
                  <c:v>1.6666666666666667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1A-DB4E-A28B-FE794F38CF85}"/>
            </c:ext>
          </c:extLst>
        </c:ser>
        <c:ser>
          <c:idx val="2"/>
          <c:order val="2"/>
          <c:tx>
            <c:strRef>
              <c:f>'Timeline monthly CP'!$D$45</c:f>
              <c:strCache>
                <c:ptCount val="1"/>
                <c:pt idx="0">
                  <c:v>Mittelwert von Initial price per quarter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'Timeline monthly CP'!$A$46:$A$75</c:f>
              <c:strCache>
                <c:ptCount val="30"/>
                <c:pt idx="0">
                  <c:v>9/2020</c:v>
                </c:pt>
                <c:pt idx="1">
                  <c:v>10/2020</c:v>
                </c:pt>
                <c:pt idx="2">
                  <c:v>11/2020</c:v>
                </c:pt>
                <c:pt idx="3">
                  <c:v>12/2020</c:v>
                </c:pt>
                <c:pt idx="4">
                  <c:v>44105</c:v>
                </c:pt>
                <c:pt idx="5">
                  <c:v>3/2021</c:v>
                </c:pt>
                <c:pt idx="6">
                  <c:v>4/2021</c:v>
                </c:pt>
                <c:pt idx="7">
                  <c:v>5/2021</c:v>
                </c:pt>
                <c:pt idx="8">
                  <c:v>6/2021</c:v>
                </c:pt>
                <c:pt idx="9">
                  <c:v>7/2021</c:v>
                </c:pt>
                <c:pt idx="10">
                  <c:v>8/2021</c:v>
                </c:pt>
                <c:pt idx="12">
                  <c:v>10/2021</c:v>
                </c:pt>
                <c:pt idx="13">
                  <c:v>12/2021</c:v>
                </c:pt>
                <c:pt idx="14">
                  <c:v>44105</c:v>
                </c:pt>
                <c:pt idx="15">
                  <c:v>3/2022</c:v>
                </c:pt>
                <c:pt idx="16">
                  <c:v>4/2022</c:v>
                </c:pt>
                <c:pt idx="18">
                  <c:v>6/2022</c:v>
                </c:pt>
                <c:pt idx="19">
                  <c:v>7/2022</c:v>
                </c:pt>
                <c:pt idx="21">
                  <c:v>9/2022</c:v>
                </c:pt>
                <c:pt idx="22">
                  <c:v>10/2022</c:v>
                </c:pt>
                <c:pt idx="23">
                  <c:v>44105</c:v>
                </c:pt>
                <c:pt idx="24">
                  <c:v>12/2022</c:v>
                </c:pt>
                <c:pt idx="25">
                  <c:v>1/2023</c:v>
                </c:pt>
                <c:pt idx="26">
                  <c:v>2/2023</c:v>
                </c:pt>
                <c:pt idx="27">
                  <c:v>3/2023</c:v>
                </c:pt>
                <c:pt idx="28">
                  <c:v>4/2023</c:v>
                </c:pt>
                <c:pt idx="29">
                  <c:v>5/2023</c:v>
                </c:pt>
              </c:strCache>
            </c:strRef>
          </c:cat>
          <c:val>
            <c:numRef>
              <c:f>'Timeline monthly CP'!$D$46:$D$75</c:f>
              <c:numCache>
                <c:formatCode>0</c:formatCode>
                <c:ptCount val="30"/>
                <c:pt idx="0">
                  <c:v>116.97</c:v>
                </c:pt>
                <c:pt idx="1">
                  <c:v>419.94</c:v>
                </c:pt>
                <c:pt idx="3">
                  <c:v>483.03250000000003</c:v>
                </c:pt>
                <c:pt idx="4">
                  <c:v>297.5</c:v>
                </c:pt>
                <c:pt idx="5">
                  <c:v>419</c:v>
                </c:pt>
                <c:pt idx="6">
                  <c:v>576</c:v>
                </c:pt>
                <c:pt idx="7">
                  <c:v>487.9</c:v>
                </c:pt>
                <c:pt idx="8">
                  <c:v>540</c:v>
                </c:pt>
                <c:pt idx="9">
                  <c:v>277.95333333333332</c:v>
                </c:pt>
                <c:pt idx="10">
                  <c:v>119</c:v>
                </c:pt>
                <c:pt idx="12">
                  <c:v>397.7</c:v>
                </c:pt>
                <c:pt idx="13">
                  <c:v>617.05250000000001</c:v>
                </c:pt>
                <c:pt idx="14">
                  <c:v>543.45000000000005</c:v>
                </c:pt>
                <c:pt idx="15">
                  <c:v>449</c:v>
                </c:pt>
                <c:pt idx="16">
                  <c:v>549.4</c:v>
                </c:pt>
                <c:pt idx="18">
                  <c:v>535.5</c:v>
                </c:pt>
                <c:pt idx="19">
                  <c:v>952</c:v>
                </c:pt>
                <c:pt idx="21">
                  <c:v>784.21</c:v>
                </c:pt>
                <c:pt idx="22">
                  <c:v>644.47500000000002</c:v>
                </c:pt>
                <c:pt idx="24">
                  <c:v>516.49666666666667</c:v>
                </c:pt>
                <c:pt idx="25">
                  <c:v>851.6</c:v>
                </c:pt>
                <c:pt idx="26">
                  <c:v>479.72</c:v>
                </c:pt>
                <c:pt idx="27">
                  <c:v>537.9</c:v>
                </c:pt>
                <c:pt idx="28">
                  <c:v>540</c:v>
                </c:pt>
                <c:pt idx="29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1A-DB4E-A28B-FE794F38CF85}"/>
            </c:ext>
          </c:extLst>
        </c:ser>
        <c:ser>
          <c:idx val="3"/>
          <c:order val="3"/>
          <c:tx>
            <c:strRef>
              <c:f>'Timeline monthly CP'!$E$45</c:f>
              <c:strCache>
                <c:ptCount val="1"/>
                <c:pt idx="0">
                  <c:v>3-months moving 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'Timeline monthly CP'!$A$46:$A$75</c:f>
              <c:strCache>
                <c:ptCount val="30"/>
                <c:pt idx="0">
                  <c:v>9/2020</c:v>
                </c:pt>
                <c:pt idx="1">
                  <c:v>10/2020</c:v>
                </c:pt>
                <c:pt idx="2">
                  <c:v>11/2020</c:v>
                </c:pt>
                <c:pt idx="3">
                  <c:v>12/2020</c:v>
                </c:pt>
                <c:pt idx="4">
                  <c:v>44105</c:v>
                </c:pt>
                <c:pt idx="5">
                  <c:v>3/2021</c:v>
                </c:pt>
                <c:pt idx="6">
                  <c:v>4/2021</c:v>
                </c:pt>
                <c:pt idx="7">
                  <c:v>5/2021</c:v>
                </c:pt>
                <c:pt idx="8">
                  <c:v>6/2021</c:v>
                </c:pt>
                <c:pt idx="9">
                  <c:v>7/2021</c:v>
                </c:pt>
                <c:pt idx="10">
                  <c:v>8/2021</c:v>
                </c:pt>
                <c:pt idx="12">
                  <c:v>10/2021</c:v>
                </c:pt>
                <c:pt idx="13">
                  <c:v>12/2021</c:v>
                </c:pt>
                <c:pt idx="14">
                  <c:v>44105</c:v>
                </c:pt>
                <c:pt idx="15">
                  <c:v>3/2022</c:v>
                </c:pt>
                <c:pt idx="16">
                  <c:v>4/2022</c:v>
                </c:pt>
                <c:pt idx="18">
                  <c:v>6/2022</c:v>
                </c:pt>
                <c:pt idx="19">
                  <c:v>7/2022</c:v>
                </c:pt>
                <c:pt idx="21">
                  <c:v>9/2022</c:v>
                </c:pt>
                <c:pt idx="22">
                  <c:v>10/2022</c:v>
                </c:pt>
                <c:pt idx="23">
                  <c:v>44105</c:v>
                </c:pt>
                <c:pt idx="24">
                  <c:v>12/2022</c:v>
                </c:pt>
                <c:pt idx="25">
                  <c:v>1/2023</c:v>
                </c:pt>
                <c:pt idx="26">
                  <c:v>2/2023</c:v>
                </c:pt>
                <c:pt idx="27">
                  <c:v>3/2023</c:v>
                </c:pt>
                <c:pt idx="28">
                  <c:v>4/2023</c:v>
                </c:pt>
                <c:pt idx="29">
                  <c:v>5/2023</c:v>
                </c:pt>
              </c:strCache>
            </c:strRef>
          </c:cat>
          <c:val>
            <c:numRef>
              <c:f>'Timeline monthly CP'!$E$46:$E$75</c:f>
              <c:numCache>
                <c:formatCode>General</c:formatCode>
                <c:ptCount val="30"/>
                <c:pt idx="3" formatCode="0">
                  <c:v>339.98083333333335</c:v>
                </c:pt>
                <c:pt idx="4" formatCode="0">
                  <c:v>400.15750000000003</c:v>
                </c:pt>
                <c:pt idx="5" formatCode="0">
                  <c:v>399.84416666666669</c:v>
                </c:pt>
                <c:pt idx="6" formatCode="0">
                  <c:v>430.83333333333331</c:v>
                </c:pt>
                <c:pt idx="7" formatCode="0">
                  <c:v>494.3</c:v>
                </c:pt>
                <c:pt idx="8" formatCode="0">
                  <c:v>534.63333333333333</c:v>
                </c:pt>
                <c:pt idx="9" formatCode="0">
                  <c:v>435.28444444444449</c:v>
                </c:pt>
                <c:pt idx="10" formatCode="0">
                  <c:v>312.31777777777779</c:v>
                </c:pt>
                <c:pt idx="12" formatCode="0">
                  <c:v>264.88444444444445</c:v>
                </c:pt>
                <c:pt idx="13" formatCode="0">
                  <c:v>377.91750000000002</c:v>
                </c:pt>
                <c:pt idx="14" formatCode="0">
                  <c:v>519.40083333333337</c:v>
                </c:pt>
                <c:pt idx="15" formatCode="0">
                  <c:v>536.50083333333339</c:v>
                </c:pt>
                <c:pt idx="16" formatCode="0">
                  <c:v>513.94999999999993</c:v>
                </c:pt>
                <c:pt idx="18" formatCode="0">
                  <c:v>511.3</c:v>
                </c:pt>
                <c:pt idx="19" formatCode="0">
                  <c:v>678.9666666666667</c:v>
                </c:pt>
                <c:pt idx="21" formatCode="0">
                  <c:v>757.23666666666668</c:v>
                </c:pt>
                <c:pt idx="22" formatCode="0">
                  <c:v>793.56166666666661</c:v>
                </c:pt>
                <c:pt idx="24" formatCode="0">
                  <c:v>648.39388888888891</c:v>
                </c:pt>
                <c:pt idx="25" formatCode="0">
                  <c:v>670.85722222222228</c:v>
                </c:pt>
                <c:pt idx="26" formatCode="0">
                  <c:v>615.93888888888898</c:v>
                </c:pt>
                <c:pt idx="27" formatCode="0">
                  <c:v>623.07333333333338</c:v>
                </c:pt>
                <c:pt idx="28" formatCode="0">
                  <c:v>519.20666666666659</c:v>
                </c:pt>
                <c:pt idx="29" formatCode="0">
                  <c:v>525.63333333333333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1A-DB4E-A28B-FE794F38C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930751"/>
        <c:axId val="1728932479"/>
      </c:lineChart>
      <c:catAx>
        <c:axId val="172893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8932479"/>
        <c:crosses val="autoZero"/>
        <c:auto val="1"/>
        <c:lblAlgn val="ctr"/>
        <c:lblOffset val="100"/>
        <c:noMultiLvlLbl val="0"/>
      </c:catAx>
      <c:valAx>
        <c:axId val="172893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893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'Timeline monthly'!$B$36</c:f>
              <c:strCache>
                <c:ptCount val="1"/>
                <c:pt idx="0">
                  <c:v>Anzahl von DiHA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'Timeline monthly'!$A$37:$A$66</c:f>
              <c:strCache>
                <c:ptCount val="30"/>
                <c:pt idx="0">
                  <c:v>9/2020</c:v>
                </c:pt>
                <c:pt idx="1">
                  <c:v>10/2020</c:v>
                </c:pt>
                <c:pt idx="2">
                  <c:v>11/2020</c:v>
                </c:pt>
                <c:pt idx="3">
                  <c:v>12/2020</c:v>
                </c:pt>
                <c:pt idx="4">
                  <c:v>44105</c:v>
                </c:pt>
                <c:pt idx="5">
                  <c:v>3/2021</c:v>
                </c:pt>
                <c:pt idx="6">
                  <c:v>4/2021</c:v>
                </c:pt>
                <c:pt idx="7">
                  <c:v>5/2021</c:v>
                </c:pt>
                <c:pt idx="8">
                  <c:v>6/2021</c:v>
                </c:pt>
                <c:pt idx="9">
                  <c:v>7/2021</c:v>
                </c:pt>
                <c:pt idx="10">
                  <c:v>8/2021</c:v>
                </c:pt>
                <c:pt idx="12">
                  <c:v>10/2021</c:v>
                </c:pt>
                <c:pt idx="13">
                  <c:v>12/2021</c:v>
                </c:pt>
                <c:pt idx="14">
                  <c:v>44105</c:v>
                </c:pt>
                <c:pt idx="15">
                  <c:v>3/2022</c:v>
                </c:pt>
                <c:pt idx="16">
                  <c:v>4/2022</c:v>
                </c:pt>
                <c:pt idx="18">
                  <c:v>6/2022</c:v>
                </c:pt>
                <c:pt idx="19">
                  <c:v>7/2022</c:v>
                </c:pt>
                <c:pt idx="21">
                  <c:v>9/2022</c:v>
                </c:pt>
                <c:pt idx="22">
                  <c:v>10/2022</c:v>
                </c:pt>
                <c:pt idx="23">
                  <c:v>44105</c:v>
                </c:pt>
                <c:pt idx="24">
                  <c:v>12/2022</c:v>
                </c:pt>
                <c:pt idx="25">
                  <c:v>1/2023</c:v>
                </c:pt>
                <c:pt idx="26">
                  <c:v>2/2023</c:v>
                </c:pt>
                <c:pt idx="27">
                  <c:v>3/2023</c:v>
                </c:pt>
                <c:pt idx="28">
                  <c:v>4/2023</c:v>
                </c:pt>
                <c:pt idx="29">
                  <c:v>5/2023</c:v>
                </c:pt>
              </c:strCache>
            </c:strRef>
          </c:cat>
          <c:val>
            <c:numRef>
              <c:f>'Timeline monthly'!$B$37:$B$66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8">
                  <c:v>1</c:v>
                </c:pt>
                <c:pt idx="19">
                  <c:v>1</c:v>
                </c:pt>
                <c:pt idx="21">
                  <c:v>1</c:v>
                </c:pt>
                <c:pt idx="22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8-0840-B066-46F49E1260AC}"/>
            </c:ext>
          </c:extLst>
        </c:ser>
        <c:ser>
          <c:idx val="1"/>
          <c:order val="1"/>
          <c:tx>
            <c:v>3-moths moving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'Timeline monthly'!$C$37:$C$66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3" formatCode="0">
                  <c:v>3.3333333333333335</c:v>
                </c:pt>
                <c:pt idx="4" formatCode="0">
                  <c:v>3.3333333333333335</c:v>
                </c:pt>
                <c:pt idx="5" formatCode="0">
                  <c:v>2.3333333333333335</c:v>
                </c:pt>
                <c:pt idx="6" formatCode="0">
                  <c:v>1</c:v>
                </c:pt>
                <c:pt idx="7" formatCode="0">
                  <c:v>1.3333333333333333</c:v>
                </c:pt>
                <c:pt idx="8" formatCode="0">
                  <c:v>1.6666666666666667</c:v>
                </c:pt>
                <c:pt idx="9" formatCode="0">
                  <c:v>2.3333333333333335</c:v>
                </c:pt>
                <c:pt idx="10" formatCode="0">
                  <c:v>2</c:v>
                </c:pt>
                <c:pt idx="12" formatCode="0">
                  <c:v>2.3333333333333335</c:v>
                </c:pt>
                <c:pt idx="13" formatCode="0">
                  <c:v>2.6666666666666665</c:v>
                </c:pt>
                <c:pt idx="14" formatCode="0">
                  <c:v>3</c:v>
                </c:pt>
                <c:pt idx="15" formatCode="0">
                  <c:v>2.3333333333333335</c:v>
                </c:pt>
                <c:pt idx="16" formatCode="0">
                  <c:v>1.6666666666666667</c:v>
                </c:pt>
                <c:pt idx="18" formatCode="0">
                  <c:v>1.3333333333333333</c:v>
                </c:pt>
                <c:pt idx="19" formatCode="0">
                  <c:v>1.3333333333333333</c:v>
                </c:pt>
                <c:pt idx="21" formatCode="0">
                  <c:v>1</c:v>
                </c:pt>
                <c:pt idx="22" formatCode="0">
                  <c:v>1.3333333333333333</c:v>
                </c:pt>
                <c:pt idx="24" formatCode="0">
                  <c:v>2.3333333333333335</c:v>
                </c:pt>
                <c:pt idx="25" formatCode="0">
                  <c:v>3.3333333333333335</c:v>
                </c:pt>
                <c:pt idx="26" formatCode="0">
                  <c:v>3.3333333333333335</c:v>
                </c:pt>
                <c:pt idx="27" formatCode="0">
                  <c:v>2.6666666666666665</c:v>
                </c:pt>
                <c:pt idx="28" formatCode="0">
                  <c:v>1.6666666666666667</c:v>
                </c:pt>
                <c:pt idx="29" formatCode="0">
                  <c:v>1.6666666666666667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38-0840-B066-46F49E126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930751"/>
        <c:axId val="1728932479"/>
      </c:lineChart>
      <c:catAx>
        <c:axId val="172893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8932479"/>
        <c:crosses val="autoZero"/>
        <c:auto val="1"/>
        <c:lblAlgn val="ctr"/>
        <c:lblOffset val="100"/>
        <c:noMultiLvlLbl val="0"/>
      </c:catAx>
      <c:valAx>
        <c:axId val="172893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893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'Timeline monthly'!$B$36</c:f>
              <c:strCache>
                <c:ptCount val="1"/>
                <c:pt idx="0">
                  <c:v>Anzahl von DiHA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'Timeline monthly'!$A$37:$A$66</c:f>
              <c:strCache>
                <c:ptCount val="30"/>
                <c:pt idx="0">
                  <c:v>9/2020</c:v>
                </c:pt>
                <c:pt idx="1">
                  <c:v>10/2020</c:v>
                </c:pt>
                <c:pt idx="2">
                  <c:v>11/2020</c:v>
                </c:pt>
                <c:pt idx="3">
                  <c:v>12/2020</c:v>
                </c:pt>
                <c:pt idx="4">
                  <c:v>44105</c:v>
                </c:pt>
                <c:pt idx="5">
                  <c:v>3/2021</c:v>
                </c:pt>
                <c:pt idx="6">
                  <c:v>4/2021</c:v>
                </c:pt>
                <c:pt idx="7">
                  <c:v>5/2021</c:v>
                </c:pt>
                <c:pt idx="8">
                  <c:v>6/2021</c:v>
                </c:pt>
                <c:pt idx="9">
                  <c:v>7/2021</c:v>
                </c:pt>
                <c:pt idx="10">
                  <c:v>8/2021</c:v>
                </c:pt>
                <c:pt idx="12">
                  <c:v>10/2021</c:v>
                </c:pt>
                <c:pt idx="13">
                  <c:v>12/2021</c:v>
                </c:pt>
                <c:pt idx="14">
                  <c:v>44105</c:v>
                </c:pt>
                <c:pt idx="15">
                  <c:v>3/2022</c:v>
                </c:pt>
                <c:pt idx="16">
                  <c:v>4/2022</c:v>
                </c:pt>
                <c:pt idx="18">
                  <c:v>6/2022</c:v>
                </c:pt>
                <c:pt idx="19">
                  <c:v>7/2022</c:v>
                </c:pt>
                <c:pt idx="21">
                  <c:v>9/2022</c:v>
                </c:pt>
                <c:pt idx="22">
                  <c:v>10/2022</c:v>
                </c:pt>
                <c:pt idx="23">
                  <c:v>44105</c:v>
                </c:pt>
                <c:pt idx="24">
                  <c:v>12/2022</c:v>
                </c:pt>
                <c:pt idx="25">
                  <c:v>1/2023</c:v>
                </c:pt>
                <c:pt idx="26">
                  <c:v>2/2023</c:v>
                </c:pt>
                <c:pt idx="27">
                  <c:v>3/2023</c:v>
                </c:pt>
                <c:pt idx="28">
                  <c:v>4/2023</c:v>
                </c:pt>
                <c:pt idx="29">
                  <c:v>5/2023</c:v>
                </c:pt>
              </c:strCache>
            </c:strRef>
          </c:cat>
          <c:val>
            <c:numRef>
              <c:f>'Timeline monthly'!$B$37:$B$66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8">
                  <c:v>1</c:v>
                </c:pt>
                <c:pt idx="19">
                  <c:v>1</c:v>
                </c:pt>
                <c:pt idx="21">
                  <c:v>1</c:v>
                </c:pt>
                <c:pt idx="22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DB-D143-9762-3DE360730ADA}"/>
            </c:ext>
          </c:extLst>
        </c:ser>
        <c:ser>
          <c:idx val="1"/>
          <c:order val="1"/>
          <c:tx>
            <c:strRef>
              <c:f>'Timeline monthly'!$C$36</c:f>
              <c:strCache>
                <c:ptCount val="1"/>
                <c:pt idx="0">
                  <c:v>3-months moving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'Timeline monthly'!$A$37:$A$66</c:f>
              <c:strCache>
                <c:ptCount val="30"/>
                <c:pt idx="0">
                  <c:v>9/2020</c:v>
                </c:pt>
                <c:pt idx="1">
                  <c:v>10/2020</c:v>
                </c:pt>
                <c:pt idx="2">
                  <c:v>11/2020</c:v>
                </c:pt>
                <c:pt idx="3">
                  <c:v>12/2020</c:v>
                </c:pt>
                <c:pt idx="4">
                  <c:v>44105</c:v>
                </c:pt>
                <c:pt idx="5">
                  <c:v>3/2021</c:v>
                </c:pt>
                <c:pt idx="6">
                  <c:v>4/2021</c:v>
                </c:pt>
                <c:pt idx="7">
                  <c:v>5/2021</c:v>
                </c:pt>
                <c:pt idx="8">
                  <c:v>6/2021</c:v>
                </c:pt>
                <c:pt idx="9">
                  <c:v>7/2021</c:v>
                </c:pt>
                <c:pt idx="10">
                  <c:v>8/2021</c:v>
                </c:pt>
                <c:pt idx="12">
                  <c:v>10/2021</c:v>
                </c:pt>
                <c:pt idx="13">
                  <c:v>12/2021</c:v>
                </c:pt>
                <c:pt idx="14">
                  <c:v>44105</c:v>
                </c:pt>
                <c:pt idx="15">
                  <c:v>3/2022</c:v>
                </c:pt>
                <c:pt idx="16">
                  <c:v>4/2022</c:v>
                </c:pt>
                <c:pt idx="18">
                  <c:v>6/2022</c:v>
                </c:pt>
                <c:pt idx="19">
                  <c:v>7/2022</c:v>
                </c:pt>
                <c:pt idx="21">
                  <c:v>9/2022</c:v>
                </c:pt>
                <c:pt idx="22">
                  <c:v>10/2022</c:v>
                </c:pt>
                <c:pt idx="23">
                  <c:v>44105</c:v>
                </c:pt>
                <c:pt idx="24">
                  <c:v>12/2022</c:v>
                </c:pt>
                <c:pt idx="25">
                  <c:v>1/2023</c:v>
                </c:pt>
                <c:pt idx="26">
                  <c:v>2/2023</c:v>
                </c:pt>
                <c:pt idx="27">
                  <c:v>3/2023</c:v>
                </c:pt>
                <c:pt idx="28">
                  <c:v>4/2023</c:v>
                </c:pt>
                <c:pt idx="29">
                  <c:v>5/2023</c:v>
                </c:pt>
              </c:strCache>
            </c:strRef>
          </c:cat>
          <c:val>
            <c:numRef>
              <c:f>'Timeline monthly'!$C$37:$C$66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3" formatCode="0">
                  <c:v>3.3333333333333335</c:v>
                </c:pt>
                <c:pt idx="4" formatCode="0">
                  <c:v>3.3333333333333335</c:v>
                </c:pt>
                <c:pt idx="5" formatCode="0">
                  <c:v>2.3333333333333335</c:v>
                </c:pt>
                <c:pt idx="6" formatCode="0">
                  <c:v>1</c:v>
                </c:pt>
                <c:pt idx="7" formatCode="0">
                  <c:v>1.3333333333333333</c:v>
                </c:pt>
                <c:pt idx="8" formatCode="0">
                  <c:v>1.6666666666666667</c:v>
                </c:pt>
                <c:pt idx="9" formatCode="0">
                  <c:v>2.3333333333333335</c:v>
                </c:pt>
                <c:pt idx="10" formatCode="0">
                  <c:v>2</c:v>
                </c:pt>
                <c:pt idx="12" formatCode="0">
                  <c:v>2.3333333333333335</c:v>
                </c:pt>
                <c:pt idx="13" formatCode="0">
                  <c:v>2.6666666666666665</c:v>
                </c:pt>
                <c:pt idx="14" formatCode="0">
                  <c:v>3</c:v>
                </c:pt>
                <c:pt idx="15" formatCode="0">
                  <c:v>2.3333333333333335</c:v>
                </c:pt>
                <c:pt idx="16" formatCode="0">
                  <c:v>1.6666666666666667</c:v>
                </c:pt>
                <c:pt idx="18" formatCode="0">
                  <c:v>1.3333333333333333</c:v>
                </c:pt>
                <c:pt idx="19" formatCode="0">
                  <c:v>1.3333333333333333</c:v>
                </c:pt>
                <c:pt idx="21" formatCode="0">
                  <c:v>1</c:v>
                </c:pt>
                <c:pt idx="22" formatCode="0">
                  <c:v>1.3333333333333333</c:v>
                </c:pt>
                <c:pt idx="24" formatCode="0">
                  <c:v>2.3333333333333335</c:v>
                </c:pt>
                <c:pt idx="25" formatCode="0">
                  <c:v>3.3333333333333335</c:v>
                </c:pt>
                <c:pt idx="26" formatCode="0">
                  <c:v>3.3333333333333335</c:v>
                </c:pt>
                <c:pt idx="27" formatCode="0">
                  <c:v>2.6666666666666665</c:v>
                </c:pt>
                <c:pt idx="28" formatCode="0">
                  <c:v>1.6666666666666667</c:v>
                </c:pt>
                <c:pt idx="29" formatCode="0">
                  <c:v>1.6666666666666667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DB-D143-9762-3DE360730ADA}"/>
            </c:ext>
          </c:extLst>
        </c:ser>
        <c:ser>
          <c:idx val="2"/>
          <c:order val="2"/>
          <c:tx>
            <c:strRef>
              <c:f>'Timeline monthly'!$D$36</c:f>
              <c:strCache>
                <c:ptCount val="1"/>
                <c:pt idx="0">
                  <c:v>Mittelwert von Initial price per quarter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'Timeline monthly'!$A$37:$A$66</c:f>
              <c:strCache>
                <c:ptCount val="30"/>
                <c:pt idx="0">
                  <c:v>9/2020</c:v>
                </c:pt>
                <c:pt idx="1">
                  <c:v>10/2020</c:v>
                </c:pt>
                <c:pt idx="2">
                  <c:v>11/2020</c:v>
                </c:pt>
                <c:pt idx="3">
                  <c:v>12/2020</c:v>
                </c:pt>
                <c:pt idx="4">
                  <c:v>44105</c:v>
                </c:pt>
                <c:pt idx="5">
                  <c:v>3/2021</c:v>
                </c:pt>
                <c:pt idx="6">
                  <c:v>4/2021</c:v>
                </c:pt>
                <c:pt idx="7">
                  <c:v>5/2021</c:v>
                </c:pt>
                <c:pt idx="8">
                  <c:v>6/2021</c:v>
                </c:pt>
                <c:pt idx="9">
                  <c:v>7/2021</c:v>
                </c:pt>
                <c:pt idx="10">
                  <c:v>8/2021</c:v>
                </c:pt>
                <c:pt idx="12">
                  <c:v>10/2021</c:v>
                </c:pt>
                <c:pt idx="13">
                  <c:v>12/2021</c:v>
                </c:pt>
                <c:pt idx="14">
                  <c:v>44105</c:v>
                </c:pt>
                <c:pt idx="15">
                  <c:v>3/2022</c:v>
                </c:pt>
                <c:pt idx="16">
                  <c:v>4/2022</c:v>
                </c:pt>
                <c:pt idx="18">
                  <c:v>6/2022</c:v>
                </c:pt>
                <c:pt idx="19">
                  <c:v>7/2022</c:v>
                </c:pt>
                <c:pt idx="21">
                  <c:v>9/2022</c:v>
                </c:pt>
                <c:pt idx="22">
                  <c:v>10/2022</c:v>
                </c:pt>
                <c:pt idx="23">
                  <c:v>44105</c:v>
                </c:pt>
                <c:pt idx="24">
                  <c:v>12/2022</c:v>
                </c:pt>
                <c:pt idx="25">
                  <c:v>1/2023</c:v>
                </c:pt>
                <c:pt idx="26">
                  <c:v>2/2023</c:v>
                </c:pt>
                <c:pt idx="27">
                  <c:v>3/2023</c:v>
                </c:pt>
                <c:pt idx="28">
                  <c:v>4/2023</c:v>
                </c:pt>
                <c:pt idx="29">
                  <c:v>5/2023</c:v>
                </c:pt>
              </c:strCache>
            </c:strRef>
          </c:cat>
          <c:val>
            <c:numRef>
              <c:f>'Timeline monthly'!$D$37:$D$66</c:f>
              <c:numCache>
                <c:formatCode>0</c:formatCode>
                <c:ptCount val="30"/>
                <c:pt idx="0">
                  <c:v>116.97</c:v>
                </c:pt>
                <c:pt idx="1">
                  <c:v>419.94</c:v>
                </c:pt>
                <c:pt idx="3">
                  <c:v>483.03250000000003</c:v>
                </c:pt>
                <c:pt idx="4">
                  <c:v>297.5</c:v>
                </c:pt>
                <c:pt idx="5">
                  <c:v>419</c:v>
                </c:pt>
                <c:pt idx="6">
                  <c:v>576</c:v>
                </c:pt>
                <c:pt idx="7">
                  <c:v>487.9</c:v>
                </c:pt>
                <c:pt idx="8">
                  <c:v>540</c:v>
                </c:pt>
                <c:pt idx="9">
                  <c:v>277.95333333333332</c:v>
                </c:pt>
                <c:pt idx="10">
                  <c:v>119</c:v>
                </c:pt>
                <c:pt idx="12">
                  <c:v>397.7</c:v>
                </c:pt>
                <c:pt idx="13">
                  <c:v>617.05250000000001</c:v>
                </c:pt>
                <c:pt idx="14">
                  <c:v>543.45000000000005</c:v>
                </c:pt>
                <c:pt idx="15">
                  <c:v>449</c:v>
                </c:pt>
                <c:pt idx="16">
                  <c:v>549.4</c:v>
                </c:pt>
                <c:pt idx="18">
                  <c:v>535.5</c:v>
                </c:pt>
                <c:pt idx="19">
                  <c:v>952</c:v>
                </c:pt>
                <c:pt idx="21">
                  <c:v>784.21</c:v>
                </c:pt>
                <c:pt idx="22">
                  <c:v>644.47500000000002</c:v>
                </c:pt>
                <c:pt idx="24">
                  <c:v>516.49666666666667</c:v>
                </c:pt>
                <c:pt idx="25">
                  <c:v>851.6</c:v>
                </c:pt>
                <c:pt idx="26">
                  <c:v>479.72</c:v>
                </c:pt>
                <c:pt idx="27">
                  <c:v>537.9</c:v>
                </c:pt>
                <c:pt idx="28">
                  <c:v>540</c:v>
                </c:pt>
                <c:pt idx="29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DB-D143-9762-3DE360730ADA}"/>
            </c:ext>
          </c:extLst>
        </c:ser>
        <c:ser>
          <c:idx val="3"/>
          <c:order val="3"/>
          <c:tx>
            <c:strRef>
              <c:f>'Timeline monthly'!$E$36</c:f>
              <c:strCache>
                <c:ptCount val="1"/>
                <c:pt idx="0">
                  <c:v>3-months moving 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'Timeline monthly'!$A$37:$A$66</c:f>
              <c:strCache>
                <c:ptCount val="30"/>
                <c:pt idx="0">
                  <c:v>9/2020</c:v>
                </c:pt>
                <c:pt idx="1">
                  <c:v>10/2020</c:v>
                </c:pt>
                <c:pt idx="2">
                  <c:v>11/2020</c:v>
                </c:pt>
                <c:pt idx="3">
                  <c:v>12/2020</c:v>
                </c:pt>
                <c:pt idx="4">
                  <c:v>44105</c:v>
                </c:pt>
                <c:pt idx="5">
                  <c:v>3/2021</c:v>
                </c:pt>
                <c:pt idx="6">
                  <c:v>4/2021</c:v>
                </c:pt>
                <c:pt idx="7">
                  <c:v>5/2021</c:v>
                </c:pt>
                <c:pt idx="8">
                  <c:v>6/2021</c:v>
                </c:pt>
                <c:pt idx="9">
                  <c:v>7/2021</c:v>
                </c:pt>
                <c:pt idx="10">
                  <c:v>8/2021</c:v>
                </c:pt>
                <c:pt idx="12">
                  <c:v>10/2021</c:v>
                </c:pt>
                <c:pt idx="13">
                  <c:v>12/2021</c:v>
                </c:pt>
                <c:pt idx="14">
                  <c:v>44105</c:v>
                </c:pt>
                <c:pt idx="15">
                  <c:v>3/2022</c:v>
                </c:pt>
                <c:pt idx="16">
                  <c:v>4/2022</c:v>
                </c:pt>
                <c:pt idx="18">
                  <c:v>6/2022</c:v>
                </c:pt>
                <c:pt idx="19">
                  <c:v>7/2022</c:v>
                </c:pt>
                <c:pt idx="21">
                  <c:v>9/2022</c:v>
                </c:pt>
                <c:pt idx="22">
                  <c:v>10/2022</c:v>
                </c:pt>
                <c:pt idx="23">
                  <c:v>44105</c:v>
                </c:pt>
                <c:pt idx="24">
                  <c:v>12/2022</c:v>
                </c:pt>
                <c:pt idx="25">
                  <c:v>1/2023</c:v>
                </c:pt>
                <c:pt idx="26">
                  <c:v>2/2023</c:v>
                </c:pt>
                <c:pt idx="27">
                  <c:v>3/2023</c:v>
                </c:pt>
                <c:pt idx="28">
                  <c:v>4/2023</c:v>
                </c:pt>
                <c:pt idx="29">
                  <c:v>5/2023</c:v>
                </c:pt>
              </c:strCache>
            </c:strRef>
          </c:cat>
          <c:val>
            <c:numRef>
              <c:f>'Timeline monthly'!$E$37:$E$66</c:f>
              <c:numCache>
                <c:formatCode>General</c:formatCode>
                <c:ptCount val="30"/>
                <c:pt idx="3" formatCode="0">
                  <c:v>339.98083333333335</c:v>
                </c:pt>
                <c:pt idx="4" formatCode="0">
                  <c:v>400.15750000000003</c:v>
                </c:pt>
                <c:pt idx="5" formatCode="0">
                  <c:v>399.84416666666669</c:v>
                </c:pt>
                <c:pt idx="6" formatCode="0">
                  <c:v>430.83333333333331</c:v>
                </c:pt>
                <c:pt idx="7" formatCode="0">
                  <c:v>494.3</c:v>
                </c:pt>
                <c:pt idx="8" formatCode="0">
                  <c:v>534.63333333333333</c:v>
                </c:pt>
                <c:pt idx="9" formatCode="0">
                  <c:v>435.28444444444449</c:v>
                </c:pt>
                <c:pt idx="10" formatCode="0">
                  <c:v>312.31777777777779</c:v>
                </c:pt>
                <c:pt idx="12" formatCode="0">
                  <c:v>264.88444444444445</c:v>
                </c:pt>
                <c:pt idx="13" formatCode="0">
                  <c:v>377.91750000000002</c:v>
                </c:pt>
                <c:pt idx="14" formatCode="0">
                  <c:v>519.40083333333337</c:v>
                </c:pt>
                <c:pt idx="15" formatCode="0">
                  <c:v>536.50083333333339</c:v>
                </c:pt>
                <c:pt idx="16" formatCode="0">
                  <c:v>513.94999999999993</c:v>
                </c:pt>
                <c:pt idx="18" formatCode="0">
                  <c:v>511.3</c:v>
                </c:pt>
                <c:pt idx="19" formatCode="0">
                  <c:v>678.9666666666667</c:v>
                </c:pt>
                <c:pt idx="21" formatCode="0">
                  <c:v>757.23666666666668</c:v>
                </c:pt>
                <c:pt idx="22" formatCode="0">
                  <c:v>793.56166666666661</c:v>
                </c:pt>
                <c:pt idx="24" formatCode="0">
                  <c:v>648.39388888888891</c:v>
                </c:pt>
                <c:pt idx="25" formatCode="0">
                  <c:v>670.85722222222228</c:v>
                </c:pt>
                <c:pt idx="26" formatCode="0">
                  <c:v>615.93888888888898</c:v>
                </c:pt>
                <c:pt idx="27" formatCode="0">
                  <c:v>623.07333333333338</c:v>
                </c:pt>
                <c:pt idx="28" formatCode="0">
                  <c:v>519.20666666666659</c:v>
                </c:pt>
                <c:pt idx="29" formatCode="0">
                  <c:v>525.63333333333333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DB-D143-9762-3DE360730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930751"/>
        <c:axId val="1728932479"/>
      </c:lineChart>
      <c:catAx>
        <c:axId val="172893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8932479"/>
        <c:crosses val="autoZero"/>
        <c:auto val="1"/>
        <c:lblAlgn val="ctr"/>
        <c:lblOffset val="100"/>
        <c:noMultiLvlLbl val="0"/>
      </c:catAx>
      <c:valAx>
        <c:axId val="172893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893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846667</xdr:colOff>
      <xdr:row>46</xdr:row>
      <xdr:rowOff>184150</xdr:rowOff>
    </xdr:from>
    <xdr:to>
      <xdr:col>9</xdr:col>
      <xdr:colOff>77612</xdr:colOff>
      <xdr:row>63</xdr:row>
      <xdr:rowOff>62794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4393F14-1252-A644-8763-F84428616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66</xdr:row>
      <xdr:rowOff>0</xdr:rowOff>
    </xdr:from>
    <xdr:to>
      <xdr:col>10</xdr:col>
      <xdr:colOff>155223</xdr:colOff>
      <xdr:row>80</xdr:row>
      <xdr:rowOff>83256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CE0D272-DEA5-3742-B454-8E8A505AE0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846667</xdr:colOff>
      <xdr:row>37</xdr:row>
      <xdr:rowOff>184150</xdr:rowOff>
    </xdr:from>
    <xdr:to>
      <xdr:col>9</xdr:col>
      <xdr:colOff>77612</xdr:colOff>
      <xdr:row>54</xdr:row>
      <xdr:rowOff>62794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097829B-7D5D-07E3-1B2B-EC0812237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57</xdr:row>
      <xdr:rowOff>0</xdr:rowOff>
    </xdr:from>
    <xdr:to>
      <xdr:col>10</xdr:col>
      <xdr:colOff>155223</xdr:colOff>
      <xdr:row>71</xdr:row>
      <xdr:rowOff>83256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2D55C6F-ED52-CB48-817F-847380F93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r. Nicole Gröne" id="{1193F57C-CB18-1B4F-B392-C91112F13926}" userId="2ba4c98965ae1b4c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r. Nicole Gröne" refreshedDate="45132.376235300922" createdVersion="8" refreshedVersion="8" minRefreshableVersion="3" recordCount="54" xr:uid="{3B028B66-1D83-0345-A8AD-F234E4A6C9F1}">
  <cacheSource type="worksheet">
    <worksheetSource ref="A1:R55" sheet="DiGA_Mid_July_2023"/>
  </cacheSource>
  <cacheFields count="26">
    <cacheField name="DiHA" numFmtId="0">
      <sharedItems count="54">
        <s v="CANKADO PRO-React Onco"/>
        <s v="Cara Care "/>
        <s v="companion patella "/>
        <s v="deprexis"/>
        <s v="edupression.com"/>
        <s v="elevida"/>
        <s v="elona therapy Depression"/>
        <s v="Endo-App"/>
        <s v="ESYSTA"/>
        <s v="HelloBetter (Depression/Diabetes) "/>
        <s v="HelloBetter (Panik)"/>
        <s v="HelloBetter ratiopharm (Chron. Schmerz) "/>
        <s v="HelloBetter (Schlafen)"/>
        <s v="HelloBetter (Stress/Burnout) "/>
        <s v="HelloBetter (Vaginismus Plus)"/>
        <s v="Invirto "/>
        <s v="Kaia (COPD)"/>
        <s v="Kaia (Rückenschmerzen)"/>
        <s v="Kalmeda"/>
        <s v="Kranus Edera "/>
        <s v="levidex"/>
        <s v="Mawendo "/>
        <s v="mebix"/>
        <s v="Meine Tinnitus App"/>
        <s v="Mika "/>
        <s v="Mindable "/>
        <s v="My7steps"/>
        <s v="M-sense "/>
        <s v="Neolexon Aphasie"/>
        <s v="NichtraucherHelden "/>
        <s v="NeuroNation MED"/>
        <s v="Novego: Depression bewältigen "/>
        <s v="Novego: Ängste überwinden"/>
        <s v="Optimune"/>
        <s v="Oviva Direkt "/>
        <s v="Rehappy "/>
        <s v="Pink! Coach"/>
        <s v="priovi"/>
        <s v="ProHerz"/>
        <s v="re.flex"/>
        <s v="Selfapy (Binge-Eating)"/>
        <s v="Selfapy (Bulimia Nervosa)"/>
        <s v="Selfapy (Chronic Pain)"/>
        <s v="Selfapy (Depression) "/>
        <s v="Selfapy (Angststörung)"/>
        <s v="Selfapy (Panikstörung) "/>
        <s v="sinCephalea"/>
        <s v="Smoke Free"/>
        <s v="Somnio"/>
        <s v="velibra "/>
        <s v="Vitadio"/>
        <s v="Vivira "/>
        <s v="vorvida"/>
        <s v="zanadio "/>
      </sharedItems>
    </cacheField>
    <cacheField name="Disease area" numFmtId="0">
      <sharedItems count="11">
        <s v="Oncology"/>
        <s v="Gastrointestinal"/>
        <s v="Musculoskeletal"/>
        <s v="Mental health"/>
        <s v="Neurology"/>
        <s v="Urogenital"/>
        <s v="Endocrine"/>
        <s v="Other"/>
        <s v="Respiratory"/>
        <s v="Otolaryngology (EENT)"/>
        <s v="Cardiovascular "/>
      </sharedItems>
    </cacheField>
    <cacheField name="Indication" numFmtId="0">
      <sharedItems count="35">
        <s v="Breast cancer"/>
        <s v="Irritable bowel syndrome"/>
        <s v="Kneecap diseases"/>
        <s v="Depression"/>
        <s v="MS-fatigue"/>
        <s v="Endometriosis"/>
        <s v="Diabetes"/>
        <s v="Depression with diabetes"/>
        <s v="Panic disorder"/>
        <s v="Chronic pain"/>
        <s v="Insomnia"/>
        <s v="Stress, Burnout"/>
        <s v="Vaginismus, dyspareunie"/>
        <s v="Anxiety disorders"/>
        <s v="COPD"/>
        <s v="Back pain"/>
        <s v="Tinnitus"/>
        <s v="Impotence"/>
        <s v="Multiple Sclerosis"/>
        <s v="Disease of the patella"/>
        <s v="Diabetes Typ 2"/>
        <s v="Cancer"/>
        <s v="Migraine"/>
        <s v="Aphasia"/>
        <s v="Tobacco addiction"/>
        <s v="Mild neurocognitive disorder (known physiological condition)"/>
        <s v="Obesity"/>
        <s v="Stroke"/>
        <s v="Borderline "/>
        <s v="Heart failure"/>
        <s v="Ostrearthritis of the knee"/>
        <s v="Binge eating"/>
        <s v="Bulimia nervosa"/>
        <s v="Back, knee and hip pain"/>
        <s v="Alcoholism"/>
      </sharedItems>
    </cacheField>
    <cacheField name="Manufacturer" numFmtId="0">
      <sharedItems containsBlank="1" count="38">
        <s v="CANKADO GmbH"/>
        <s v="HiDoc Technologies GmbH"/>
        <s v="PrehApp GmbH"/>
        <s v="GAIA AG"/>
        <s v="SOFY GmbH, Austria"/>
        <s v="Elona Health GmbH"/>
        <s v="Endo Health GmbH"/>
        <s v="Emperra GmbH E-Health Technologies"/>
        <s v="GET.ON GmbH"/>
        <s v="Sympatient GmbH"/>
        <s v="kaia health software GmbH"/>
        <s v="mynoise GmbH"/>
        <s v="Kranus Health GmbH"/>
        <s v="Mawendo GmbH"/>
        <s v="Vision2B GmbH"/>
        <s v="Sonormed GmbH"/>
        <s v="Fosanis GmbH,"/>
        <s v="Mindable Health GmbH"/>
        <s v="Ipso Healthcare GmbH"/>
        <s v="Newsenselab GmbH,"/>
        <s v="Limedix GmbH"/>
        <s v="Sanero Medical GmbH"/>
        <s v="Synaptikon GmbH"/>
        <s v="IVPNetworks GmbH"/>
        <s v="Oviva AG"/>
        <s v="Rehappy GmbH"/>
        <s v="PINK gegen Brustkrebs GmbH"/>
        <s v="ProCarement GmbH"/>
        <s v="Kineto Tech Rehab SRL, Romania"/>
        <s v="Selfapy GmbH"/>
        <s v="Perfood GmbH"/>
        <s v="Smoke Free 23 GmbH"/>
        <s v="memetor DE GmbH"/>
        <s v="Vitadio s.r.o., Tschek Republic"/>
        <s v="Vivira Health Lab GmbH"/>
        <s v="aidhere GmbH"/>
        <m u="1"/>
        <s v=" GmbH" u="1"/>
      </sharedItems>
    </cacheField>
    <cacheField name="Status of approval" numFmtId="0">
      <sharedItems count="3">
        <s v="delisted"/>
        <s v="provisional"/>
        <s v="permanent"/>
      </sharedItems>
    </cacheField>
    <cacheField name="Initial price per quarter" numFmtId="164">
      <sharedItems containsMixedTypes="1" containsNumber="1" minValue="116.97" maxValue="2077.4"/>
    </cacheField>
    <cacheField name="New price" numFmtId="0">
      <sharedItems containsBlank="1" containsMixedTypes="1" containsNumber="1" minValue="119" maxValue="656.88"/>
    </cacheField>
    <cacheField name="Start new  price" numFmtId="0">
      <sharedItems containsNonDate="0" containsDate="1" containsString="0" containsBlank="1" minDate="2022-04-01T00:00:00" maxDate="2023-04-02T00:00:00"/>
    </cacheField>
    <cacheField name="Start Listing" numFmtId="168">
      <sharedItems containsSemiMixedTypes="0" containsNonDate="0" containsDate="1" containsString="0" minDate="2020-09-25T00:00:00" maxDate="2023-07-15T00:00:00" count="45">
        <d v="2021-05-03T00:00:00"/>
        <d v="2021-12-26T00:00:00"/>
        <d v="2021-10-04T00:00:00"/>
        <d v="2021-02-20T00:00:00"/>
        <d v="2022-12-26T00:00:00"/>
        <d v="2020-12-15T00:00:00"/>
        <d v="2022-10-09T00:00:00"/>
        <d v="2021-07-04T00:00:00"/>
        <d v="2021-12-11T00:00:00"/>
        <d v="2022-04-04T00:00:00"/>
        <d v="2021-12-18T00:00:00"/>
        <d v="2022-12-18T00:00:00"/>
        <d v="2021-10-18T00:00:00"/>
        <d v="2022-02-04T00:00:00"/>
        <d v="2020-12-03T00:00:00"/>
        <d v="2023-02-03T00:00:00"/>
        <d v="2020-09-25T00:00:00"/>
        <d v="2023-01-07T00:00:00"/>
        <d v="2021-08-09T00:00:00"/>
        <d v="2023-07-14T00:00:00"/>
        <d v="2022-03-06T00:00:00"/>
        <d v="2021-03-25T00:00:00"/>
        <d v="2021-04-29T00:00:00"/>
        <d v="2023-02-17T00:00:00"/>
        <d v="2020-12-16T00:00:00"/>
        <d v="2022-02-06T00:00:00"/>
        <d v="2021-07-03T00:00:00"/>
        <d v="2023-05-13T00:00:00"/>
        <d v="2021-10-10T00:00:00"/>
        <d v="2023-03-24T00:00:00"/>
        <d v="2022-07-14T00:00:00"/>
        <d v="2020-12-29T00:00:00"/>
        <d v="2022-06-27T00:00:00"/>
        <d v="2023-03-05T00:00:00"/>
        <d v="2023-05-15T00:00:00"/>
        <d v="2022-09-29T00:00:00"/>
        <d v="2023-01-05T00:00:00"/>
        <d v="2023-04-21T00:00:00"/>
        <d v="2021-06-19T00:00:00"/>
        <d v="2022-10-10T00:00:00"/>
        <d v="2023-01-29T00:00:00"/>
        <d v="2020-10-22T00:00:00"/>
        <d v="2020-10-01T00:00:00"/>
        <d v="2022-04-15T00:00:00"/>
        <d v="2021-05-06T00:00:00"/>
      </sharedItems>
      <fieldGroup par="25" base="8">
        <rangePr groupBy="months" startDate="2020-09-25T00:00:00" endDate="2023-07-15T00:00:00"/>
        <groupItems count="14">
          <s v="&lt;25.09.20"/>
          <s v="Jan"/>
          <s v="Feb"/>
          <s v="Mär"/>
          <s v="Apr"/>
          <s v="Mai"/>
          <s v="Jun"/>
          <s v="Jul"/>
          <s v="Aug"/>
          <s v="Sep"/>
          <s v="Okt"/>
          <s v="Nov"/>
          <s v="Dez"/>
          <s v="&gt;15.07.23"/>
        </groupItems>
      </fieldGroup>
    </cacheField>
    <cacheField name="Quarter Start listing" numFmtId="2">
      <sharedItems count="13">
        <s v="Q2 2021"/>
        <s v="Q4 2021"/>
        <s v="Q1 2021"/>
        <s v="Q4 2022"/>
        <s v="Q4 2020"/>
        <s v="Q3 2021"/>
        <s v="Q2 2022"/>
        <s v="Q1 2022"/>
        <s v="Q1 2023"/>
        <s v="Q3 2020"/>
        <s v="Q3 2023"/>
        <s v="Q2 2023"/>
        <s v="Q3 2022"/>
      </sharedItems>
    </cacheField>
    <cacheField name="Month and year start listing" numFmtId="2">
      <sharedItems count="26">
        <s v="5/2021"/>
        <s v="12/2021"/>
        <s v="10/2021"/>
        <s v="2/2021"/>
        <s v="12/2022"/>
        <s v="12/2020"/>
        <s v="10/2022"/>
        <s v="7/2021"/>
        <s v="4/2022"/>
        <s v="2/2022"/>
        <s v="2/2023"/>
        <s v="9/2020"/>
        <s v="1/2023"/>
        <s v="8/2021"/>
        <s v="7/2023"/>
        <s v="3/2022"/>
        <s v="3/2021"/>
        <s v="4/2021"/>
        <s v="5/2023"/>
        <s v="3/2023"/>
        <s v="7/2022"/>
        <s v="6/2022"/>
        <s v="9/2022"/>
        <s v="4/2023"/>
        <s v="6/2021"/>
        <s v="10/2020"/>
      </sharedItems>
    </cacheField>
    <cacheField name="Price decline " numFmtId="9">
      <sharedItems containsBlank="1" containsMixedTypes="1" containsNumber="1" minValue="-0.61579892280071813" maxValue="0.67327731092436971"/>
    </cacheField>
    <cacheField name="Start trial period (start listing)" numFmtId="14">
      <sharedItems containsDate="1" containsMixedTypes="1" minDate="2020-09-25T00:00:00" maxDate="2023-07-15T00:00:00"/>
    </cacheField>
    <cacheField name="End trial period" numFmtId="14">
      <sharedItems containsDate="1" containsMixedTypes="1" minDate="2021-09-30T00:00:00" maxDate="2024-05-25T00:00:00"/>
    </cacheField>
    <cacheField name="Duration trial period (in months)" numFmtId="0">
      <sharedItems containsString="0" containsBlank="1" containsNumber="1" minValue="0" maxValue="23.901639344262296"/>
    </cacheField>
    <cacheField name="Date removal from directory" numFmtId="14">
      <sharedItems containsNonDate="0" containsDate="1" containsString="0" containsBlank="1" minDate="2022-03-25T00:00:00" maxDate="2023-04-22T00:00:00"/>
    </cacheField>
    <cacheField name="In trial period" numFmtId="0">
      <sharedItems/>
    </cacheField>
    <cacheField name="Trial period extended" numFmtId="0">
      <sharedItems containsBlank="1"/>
    </cacheField>
    <cacheField name="Date permanent listing" numFmtId="0">
      <sharedItems containsDate="1" containsBlank="1" containsMixedTypes="1" minDate="2021-10-01T00:00:00" maxDate="2023-07-18T00:00:00"/>
    </cacheField>
    <cacheField name="Immediate permanent listing?" numFmtId="0">
      <sharedItems containsSemiMixedTypes="0" containsString="0" containsNumber="1" containsInteger="1" minValue="0" maxValue="1" count="2">
        <n v="0"/>
        <n v="1"/>
      </sharedItems>
    </cacheField>
    <cacheField name="Type of internvention" numFmtId="0">
      <sharedItems/>
    </cacheField>
    <cacheField name="Medical Benefit" numFmtId="0">
      <sharedItems/>
    </cacheField>
    <cacheField name="Structural / procedural benefits" numFmtId="0">
      <sharedItems containsBlank="1"/>
    </cacheField>
    <cacheField name="De-listed reason" numFmtId="0">
      <sharedItems containsBlank="1"/>
    </cacheField>
    <cacheField name="Quartale" numFmtId="0" databaseField="0">
      <fieldGroup base="8">
        <rangePr groupBy="quarters" startDate="2020-09-25T00:00:00" endDate="2023-07-15T00:00:00"/>
        <groupItems count="6">
          <s v="&lt;25.09.20"/>
          <s v="Qrtl1"/>
          <s v="Qrtl2"/>
          <s v="Qrtl3"/>
          <s v="Qrtl4"/>
          <s v="&gt;15.07.23"/>
        </groupItems>
      </fieldGroup>
    </cacheField>
    <cacheField name="Jahre" numFmtId="0" databaseField="0">
      <fieldGroup base="8">
        <rangePr groupBy="years" startDate="2020-09-25T00:00:00" endDate="2023-07-15T00:00:00"/>
        <groupItems count="6">
          <s v="&lt;25.09.20"/>
          <s v="2020"/>
          <s v="2021"/>
          <s v="2022"/>
          <s v="2023"/>
          <s v="&gt;15.07.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x v="0"/>
    <x v="0"/>
    <x v="0"/>
    <x v="0"/>
    <n v="499.8"/>
    <n v="399.84"/>
    <d v="2022-10-01T00:00:00"/>
    <x v="0"/>
    <x v="0"/>
    <x v="0"/>
    <n v="0.20000000000000007"/>
    <d v="2021-05-03T00:00:00"/>
    <d v="2023-05-02T00:00:00"/>
    <m/>
    <d v="2023-04-21T00:00:00"/>
    <s v="NA"/>
    <s v="yes"/>
    <m/>
    <x v="0"/>
    <s v="Symptom documentation, decision support for establishing contact"/>
    <s v="- "/>
    <s v="Health literacy"/>
    <s v="PreCycle study that was described in provisional approval application not completed; manufacturer handed in results of different study (AIPEC) which BfArM did not accept"/>
  </r>
  <r>
    <x v="1"/>
    <x v="1"/>
    <x v="1"/>
    <x v="1"/>
    <x v="1"/>
    <n v="718.2"/>
    <n v="574.55999999999995"/>
    <d v="2022-12-26T00:00:00"/>
    <x v="1"/>
    <x v="1"/>
    <x v="1"/>
    <n v="0.20000000000000018"/>
    <d v="2021-12-26T00:00:00"/>
    <d v="2023-11-25T00:00:00"/>
    <m/>
    <m/>
    <s v="yes"/>
    <s v="yes"/>
    <s v="- "/>
    <x v="0"/>
    <s v="Cognitive behavioral therapy (CBT), diet support Diätunterstützung "/>
    <s v="Irritable bowel symptoms Anxiety symptoms Depression symptoms Quality of life"/>
    <s v="Coping with illness-related difficulties in everyday life, health literacy"/>
    <s v="-"/>
  </r>
  <r>
    <x v="2"/>
    <x v="2"/>
    <x v="2"/>
    <x v="2"/>
    <x v="1"/>
    <n v="345.1"/>
    <n v="345.1"/>
    <m/>
    <x v="2"/>
    <x v="1"/>
    <x v="2"/>
    <n v="0"/>
    <d v="2021-10-04T00:00:00"/>
    <d v="2023-10-03T00:00:00"/>
    <m/>
    <m/>
    <s v="yes"/>
    <s v="yes"/>
    <s v="- "/>
    <x v="0"/>
    <s v="Physiotherapy"/>
    <s v="Pain, functionally"/>
    <s v="- "/>
    <m/>
  </r>
  <r>
    <x v="3"/>
    <x v="3"/>
    <x v="3"/>
    <x v="3"/>
    <x v="2"/>
    <n v="297.5"/>
    <n v="210"/>
    <m/>
    <x v="3"/>
    <x v="2"/>
    <x v="3"/>
    <n v="0.29411764705882348"/>
    <d v="2021-02-20T00:00:00"/>
    <d v="2022-02-19T00:00:00"/>
    <n v="11.934426229508198"/>
    <m/>
    <s v="no"/>
    <s v="no"/>
    <d v="2022-02-20T00:00:00"/>
    <x v="0"/>
    <s v="Cognitive behavioral therapy (CBT)"/>
    <s v="Symptoms of depression"/>
    <m/>
    <m/>
  </r>
  <r>
    <x v="4"/>
    <x v="3"/>
    <x v="3"/>
    <x v="4"/>
    <x v="1"/>
    <s v="178,50 - 357,00"/>
    <s v="- "/>
    <m/>
    <x v="4"/>
    <x v="3"/>
    <x v="4"/>
    <s v="-"/>
    <d v="2022-12-26T00:00:00"/>
    <d v="2023-08-25T00:00:00"/>
    <m/>
    <m/>
    <s v="yes  "/>
    <m/>
    <s v="-"/>
    <x v="0"/>
    <s v="Cognitive behavioral therapy (CBT), education"/>
    <s v="Symptoms of depression"/>
    <s v="Health literacy"/>
    <m/>
  </r>
  <r>
    <x v="5"/>
    <x v="4"/>
    <x v="4"/>
    <x v="3"/>
    <x v="2"/>
    <n v="743.75"/>
    <n v="243"/>
    <m/>
    <x v="5"/>
    <x v="4"/>
    <x v="5"/>
    <n v="0.67327731092436971"/>
    <d v="2020-12-15T00:00:00"/>
    <d v="2021-12-14T00:00:00"/>
    <n v="11.934426229508198"/>
    <m/>
    <s v="no"/>
    <s v="no"/>
    <d v="2021-12-15T00:00:00"/>
    <x v="0"/>
    <s v="Cognitive behavioral therapy (CBT)"/>
    <s v="Severity of fatigue"/>
    <s v="- "/>
    <m/>
  </r>
  <r>
    <x v="6"/>
    <x v="3"/>
    <x v="3"/>
    <x v="5"/>
    <x v="1"/>
    <n v="535.49"/>
    <s v="-"/>
    <m/>
    <x v="4"/>
    <x v="3"/>
    <x v="4"/>
    <s v="-"/>
    <d v="2022-12-26T00:00:00"/>
    <d v="2023-12-25T00:00:00"/>
    <m/>
    <m/>
    <s v="yes"/>
    <m/>
    <s v="-"/>
    <x v="0"/>
    <s v="Cognitive behavioral therapy (CBT)"/>
    <s v="Improvement in health status"/>
    <s v="-"/>
    <m/>
  </r>
  <r>
    <x v="7"/>
    <x v="5"/>
    <x v="5"/>
    <x v="6"/>
    <x v="1"/>
    <n v="598.95000000000005"/>
    <n v="536.4"/>
    <d v="2023-04-01T00:00:00"/>
    <x v="6"/>
    <x v="3"/>
    <x v="6"/>
    <n v="0.10443275732531943"/>
    <d v="2022-10-09T00:00:00"/>
    <d v="2023-10-08T00:00:00"/>
    <m/>
    <m/>
    <s v="yes"/>
    <m/>
    <s v="-"/>
    <x v="0"/>
    <s v="Symptom documentation, multimodal therapy (knowledge transfer, questionnaires, exercises)"/>
    <s v="Quality of life"/>
    <s v="-"/>
    <m/>
  </r>
  <r>
    <x v="8"/>
    <x v="6"/>
    <x v="6"/>
    <x v="7"/>
    <x v="0"/>
    <n v="249.86"/>
    <s v="-"/>
    <m/>
    <x v="7"/>
    <x v="5"/>
    <x v="7"/>
    <s v="-"/>
    <d v="2021-07-04T00:00:00"/>
    <d v="2022-10-03T00:00:00"/>
    <m/>
    <d v="2022-10-04T00:00:00"/>
    <s v="NA"/>
    <s v="yes"/>
    <s v="-"/>
    <x v="0"/>
    <s v="Diabetes diary"/>
    <s v="HbA1c-value"/>
    <s v="- "/>
    <s v="Test study not completed, no positive supply effect"/>
  </r>
  <r>
    <x v="9"/>
    <x v="3"/>
    <x v="7"/>
    <x v="8"/>
    <x v="2"/>
    <n v="599"/>
    <n v="222.99"/>
    <m/>
    <x v="8"/>
    <x v="1"/>
    <x v="1"/>
    <n v="0.62772954924874791"/>
    <d v="2021-12-11T00:00:00"/>
    <d v="2022-12-10T00:00:00"/>
    <n v="11.934426229508198"/>
    <m/>
    <s v="no"/>
    <s v="no"/>
    <d v="2022-12-11T00:00:00"/>
    <x v="0"/>
    <s v="Cognitive behavioral therapy (CBT)"/>
    <s v="Depression symptoms"/>
    <s v="- "/>
    <m/>
  </r>
  <r>
    <x v="10"/>
    <x v="3"/>
    <x v="8"/>
    <x v="8"/>
    <x v="2"/>
    <n v="599"/>
    <n v="230"/>
    <m/>
    <x v="9"/>
    <x v="6"/>
    <x v="8"/>
    <n v="0.61602671118530883"/>
    <s v="-"/>
    <s v="-"/>
    <n v="0"/>
    <m/>
    <s v="no"/>
    <s v="no"/>
    <d v="2022-04-04T00:00:00"/>
    <x v="1"/>
    <s v="Cognitive behavioral therapy (CBT), education"/>
    <s v="Improvement in health status"/>
    <s v="-"/>
    <m/>
  </r>
  <r>
    <x v="11"/>
    <x v="7"/>
    <x v="9"/>
    <x v="8"/>
    <x v="2"/>
    <n v="599"/>
    <n v="599"/>
    <m/>
    <x v="10"/>
    <x v="1"/>
    <x v="1"/>
    <n v="0"/>
    <d v="2021-12-18T00:00:00"/>
    <d v="2023-07-17T00:00:00"/>
    <n v="18.885245901639344"/>
    <m/>
    <s v="no"/>
    <s v="yes"/>
    <d v="2023-07-17T00:00:00"/>
    <x v="0"/>
    <s v="Cognitive behavioral therapy (CBT)"/>
    <s v="Schmerzen"/>
    <s v="- "/>
    <m/>
  </r>
  <r>
    <x v="12"/>
    <x v="3"/>
    <x v="10"/>
    <x v="8"/>
    <x v="1"/>
    <n v="599"/>
    <s v="-"/>
    <m/>
    <x v="11"/>
    <x v="3"/>
    <x v="4"/>
    <s v="-"/>
    <d v="2022-12-18T00:00:00"/>
    <d v="2023-12-17T00:00:00"/>
    <m/>
    <m/>
    <s v="yes"/>
    <m/>
    <s v="-"/>
    <x v="0"/>
    <s v="Cognitive behavioral therapy (CBT)"/>
    <s v="Insomnia symptoms"/>
    <s v="-"/>
    <m/>
  </r>
  <r>
    <x v="13"/>
    <x v="3"/>
    <x v="11"/>
    <x v="8"/>
    <x v="2"/>
    <n v="599"/>
    <n v="235"/>
    <m/>
    <x v="12"/>
    <x v="1"/>
    <x v="2"/>
    <n v="0.60767946577629384"/>
    <d v="2021-10-18T00:00:00"/>
    <d v="2022-10-17T00:00:00"/>
    <n v="11.934426229508198"/>
    <m/>
    <s v="no"/>
    <s v="no"/>
    <d v="2022-10-18T00:00:00"/>
    <x v="0"/>
    <s v="Cognitive behavioral therapy (CBT)"/>
    <s v="Stress level"/>
    <s v="- "/>
    <m/>
  </r>
  <r>
    <x v="14"/>
    <x v="7"/>
    <x v="12"/>
    <x v="8"/>
    <x v="2"/>
    <n v="599"/>
    <n v="235"/>
    <m/>
    <x v="13"/>
    <x v="7"/>
    <x v="9"/>
    <n v="0.60767946577629384"/>
    <s v="-"/>
    <s v="-"/>
    <n v="0"/>
    <m/>
    <s v="no"/>
    <s v="no"/>
    <d v="2022-02-04T00:00:00"/>
    <x v="1"/>
    <s v="Cognitive behavioral therapy (CBT)"/>
    <s v="Improvement in health status"/>
    <m/>
    <m/>
  </r>
  <r>
    <x v="15"/>
    <x v="3"/>
    <x v="13"/>
    <x v="9"/>
    <x v="2"/>
    <n v="428.4"/>
    <n v="620"/>
    <m/>
    <x v="14"/>
    <x v="4"/>
    <x v="5"/>
    <n v="-0.4472455648926239"/>
    <d v="2020-12-03T00:00:00"/>
    <d v="2022-12-02T00:00:00"/>
    <n v="23.901639344262296"/>
    <m/>
    <s v="no"/>
    <s v="yes"/>
    <d v="2022-12-03T00:00:00"/>
    <x v="0"/>
    <s v="Cognitive behavioral therapy (CBT)"/>
    <s v="Anxiety symptoms, quality of life"/>
    <s v="- "/>
    <m/>
  </r>
  <r>
    <x v="16"/>
    <x v="8"/>
    <x v="14"/>
    <x v="10"/>
    <x v="1"/>
    <n v="415"/>
    <s v="-"/>
    <m/>
    <x v="4"/>
    <x v="3"/>
    <x v="4"/>
    <s v="-"/>
    <d v="2022-12-26T00:00:00"/>
    <d v="2023-12-25T00:00:00"/>
    <m/>
    <m/>
    <s v="yes"/>
    <m/>
    <s v="-"/>
    <x v="0"/>
    <s v="movement training, education"/>
    <s v="Quality of life, health status"/>
    <s v="-"/>
    <m/>
  </r>
  <r>
    <x v="17"/>
    <x v="2"/>
    <x v="15"/>
    <x v="10"/>
    <x v="2"/>
    <n v="489.39"/>
    <n v="489.39"/>
    <m/>
    <x v="15"/>
    <x v="8"/>
    <x v="10"/>
    <n v="0"/>
    <s v="-"/>
    <s v="-"/>
    <n v="0"/>
    <m/>
    <s v="no"/>
    <s v="no"/>
    <d v="2023-02-03T00:00:00"/>
    <x v="1"/>
    <s v="Physiotherapy"/>
    <s v="Pain, quality of life"/>
    <s v="-"/>
    <m/>
  </r>
  <r>
    <x v="18"/>
    <x v="9"/>
    <x v="16"/>
    <x v="11"/>
    <x v="2"/>
    <n v="116.97"/>
    <n v="189"/>
    <m/>
    <x v="16"/>
    <x v="9"/>
    <x v="11"/>
    <n v="-0.61579892280071813"/>
    <d v="2020-09-25T00:00:00"/>
    <d v="2021-12-17T00:00:00"/>
    <n v="14.688524590163935"/>
    <m/>
    <s v="no"/>
    <s v="yes"/>
    <d v="2021-12-18T00:00:00"/>
    <x v="0"/>
    <s v="Cognitive behavioral therapy (CBT)"/>
    <s v="Tinnitus burden"/>
    <s v="-"/>
    <m/>
  </r>
  <r>
    <x v="19"/>
    <x v="5"/>
    <x v="17"/>
    <x v="12"/>
    <x v="2"/>
    <n v="552.01"/>
    <n v="656.88"/>
    <m/>
    <x v="10"/>
    <x v="1"/>
    <x v="1"/>
    <n v="-0.18997844241952144"/>
    <d v="2021-12-18T00:00:00"/>
    <d v="2023-03-26T00:00:00"/>
    <n v="15.180327868852459"/>
    <m/>
    <s v="no"/>
    <s v="yes"/>
    <d v="2023-03-27T00:00:00"/>
    <x v="0"/>
    <s v="Pelvic floor excercises, physiotherapy, endurance therapy, mindfullness, sexual therapy "/>
    <s v="Errectile function, quality of life "/>
    <s v="Patient sovereignity"/>
    <m/>
  </r>
  <r>
    <x v="20"/>
    <x v="4"/>
    <x v="18"/>
    <x v="3"/>
    <x v="1"/>
    <n v="2077.4"/>
    <s v="-"/>
    <m/>
    <x v="17"/>
    <x v="8"/>
    <x v="12"/>
    <s v="-"/>
    <d v="2023-01-07T00:00:00"/>
    <d v="2024-01-06T00:00:00"/>
    <m/>
    <m/>
    <s v="yes"/>
    <m/>
    <s v="-"/>
    <x v="0"/>
    <s v="Cognitive behavioral therapy (CBT)"/>
    <s v="Quality of life"/>
    <s v="-"/>
    <m/>
  </r>
  <r>
    <x v="21"/>
    <x v="2"/>
    <x v="19"/>
    <x v="13"/>
    <x v="1"/>
    <n v="119"/>
    <n v="119"/>
    <m/>
    <x v="18"/>
    <x v="5"/>
    <x v="13"/>
    <n v="0"/>
    <d v="2021-08-09T00:00:00"/>
    <d v="2023-08-08T00:00:00"/>
    <m/>
    <m/>
    <s v="yes"/>
    <s v="yes"/>
    <s v="-"/>
    <x v="0"/>
    <s v="Physiotherapy"/>
    <s v="Pain, functionally"/>
    <s v="- "/>
    <m/>
  </r>
  <r>
    <x v="22"/>
    <x v="6"/>
    <x v="20"/>
    <x v="14"/>
    <x v="1"/>
    <n v="499"/>
    <s v="-"/>
    <m/>
    <x v="19"/>
    <x v="10"/>
    <x v="14"/>
    <m/>
    <d v="2023-07-14T00:00:00"/>
    <d v="2023-07-13T00:00:00"/>
    <m/>
    <m/>
    <s v="yes"/>
    <m/>
    <s v="-"/>
    <x v="0"/>
    <s v="Diabetes control, self-management"/>
    <s v="Reduction in HbA1c, reduction in body weight, improvement in quality of life"/>
    <m/>
    <m/>
  </r>
  <r>
    <x v="23"/>
    <x v="9"/>
    <x v="16"/>
    <x v="15"/>
    <x v="1"/>
    <n v="449"/>
    <n v="449"/>
    <m/>
    <x v="20"/>
    <x v="7"/>
    <x v="15"/>
    <n v="0"/>
    <d v="2022-03-06T00:00:00"/>
    <d v="2024-03-05T00:00:00"/>
    <m/>
    <m/>
    <s v="yes"/>
    <s v="yes"/>
    <s v="-"/>
    <x v="0"/>
    <s v="Education, selfmanagement"/>
    <s v="Tinnitus burden, quality of life"/>
    <s v="Coping with illness-related difficulties in everyday life"/>
    <s v="-"/>
  </r>
  <r>
    <x v="24"/>
    <x v="0"/>
    <x v="21"/>
    <x v="16"/>
    <x v="0"/>
    <n v="419"/>
    <s v="-"/>
    <m/>
    <x v="21"/>
    <x v="2"/>
    <x v="16"/>
    <s v="-"/>
    <d v="2021-03-25T00:00:00"/>
    <d v="2022-03-24T00:00:00"/>
    <m/>
    <d v="2022-03-25T00:00:00"/>
    <s v="NA"/>
    <s v="no"/>
    <s v="-"/>
    <x v="0"/>
    <s v="Symptom documentation, education"/>
    <s v="Quality of life"/>
    <s v="- "/>
    <s v="deleted at the request of the manufacturer"/>
  </r>
  <r>
    <x v="25"/>
    <x v="3"/>
    <x v="13"/>
    <x v="17"/>
    <x v="2"/>
    <n v="576"/>
    <n v="576"/>
    <m/>
    <x v="22"/>
    <x v="0"/>
    <x v="17"/>
    <n v="0"/>
    <d v="2021-04-29T00:00:00"/>
    <d v="2023-04-28T00:00:00"/>
    <n v="23.901639344262296"/>
    <m/>
    <s v="no"/>
    <s v="yes"/>
    <d v="2023-04-28T00:00:00"/>
    <x v="0"/>
    <s v="Cognitive behavioral therapy (CBT)"/>
    <s v="Anxiety symptoms, Panic symptoms, Quality of life"/>
    <s v="Health literacy, patient sovereignty, difficulties in everyday life"/>
    <s v="-"/>
  </r>
  <r>
    <x v="26"/>
    <x v="3"/>
    <x v="3"/>
    <x v="18"/>
    <x v="1"/>
    <n v="470.05"/>
    <s v="-"/>
    <m/>
    <x v="23"/>
    <x v="8"/>
    <x v="10"/>
    <s v="-"/>
    <d v="2023-02-17T00:00:00"/>
    <d v="2024-02-16T00:00:00"/>
    <m/>
    <m/>
    <s v="yes"/>
    <m/>
    <s v="-"/>
    <x v="0"/>
    <s v="Psychotherapy"/>
    <s v="Depression symptoms"/>
    <s v="-"/>
    <s v="deleted at the request of the manufacturer"/>
  </r>
  <r>
    <x v="27"/>
    <x v="4"/>
    <x v="22"/>
    <x v="19"/>
    <x v="0"/>
    <n v="219.98"/>
    <s v="-"/>
    <m/>
    <x v="24"/>
    <x v="4"/>
    <x v="5"/>
    <s v="-"/>
    <d v="2020-12-16T00:00:00"/>
    <d v="2022-04-04T00:00:00"/>
    <m/>
    <d v="2022-04-04T00:00:00"/>
    <s v="NA"/>
    <s v="yes"/>
    <s v="-"/>
    <x v="0"/>
    <s v="Headache diary, prophylaxis excercises"/>
    <s v="Migraine burden, quality of life"/>
    <s v="Health literacy, self-efficacy"/>
    <m/>
  </r>
  <r>
    <x v="28"/>
    <x v="4"/>
    <x v="23"/>
    <x v="20"/>
    <x v="1"/>
    <n v="487.9"/>
    <n v="487.9"/>
    <m/>
    <x v="25"/>
    <x v="7"/>
    <x v="9"/>
    <n v="0"/>
    <d v="2022-02-06T00:00:00"/>
    <d v="2024-02-05T00:00:00"/>
    <m/>
    <m/>
    <s v="yes"/>
    <s v="yes"/>
    <s v="-"/>
    <x v="0"/>
    <s v="Standard speech therapy"/>
    <s v="Aphsia symptoms"/>
    <s v="-"/>
    <m/>
  </r>
  <r>
    <x v="29"/>
    <x v="3"/>
    <x v="24"/>
    <x v="21"/>
    <x v="2"/>
    <n v="239"/>
    <n v="329"/>
    <d v="2022-04-01T00:00:00"/>
    <x v="26"/>
    <x v="5"/>
    <x v="7"/>
    <n v="-0.37656903765690375"/>
    <d v="2021-07-03T00:00:00"/>
    <d v="2023-07-02T00:00:00"/>
    <n v="23.901639344262296"/>
    <m/>
    <s v="no"/>
    <s v="yes"/>
    <d v="2023-06-30T00:00:00"/>
    <x v="0"/>
    <s v="Cognitive behavioral therapy (CBT)"/>
    <s v="Smoking prevalence, quality of life"/>
    <s v="- "/>
    <m/>
  </r>
  <r>
    <x v="30"/>
    <x v="4"/>
    <x v="25"/>
    <x v="22"/>
    <x v="1"/>
    <n v="499"/>
    <m/>
    <m/>
    <x v="27"/>
    <x v="11"/>
    <x v="18"/>
    <m/>
    <d v="2023-05-13T00:00:00"/>
    <d v="2024-05-12T00:00:00"/>
    <m/>
    <m/>
    <s v="yes"/>
    <m/>
    <s v="-"/>
    <x v="0"/>
    <s v="Multi-Domain Cognitive Training"/>
    <s v="Improvement in cognitive functioning measured via S-NAB"/>
    <m/>
    <m/>
  </r>
  <r>
    <x v="31"/>
    <x v="3"/>
    <x v="3"/>
    <x v="23"/>
    <x v="1"/>
    <n v="249"/>
    <n v="249"/>
    <m/>
    <x v="28"/>
    <x v="1"/>
    <x v="2"/>
    <n v="0"/>
    <d v="2021-10-10T00:00:00"/>
    <d v="2023-10-09T00:00:00"/>
    <m/>
    <m/>
    <s v="yes"/>
    <s v="yes"/>
    <s v="-"/>
    <x v="0"/>
    <s v="Cognitive behavioral therapy (CBT)"/>
    <s v="Depression symptoms"/>
    <s v="-"/>
    <m/>
  </r>
  <r>
    <x v="32"/>
    <x v="3"/>
    <x v="13"/>
    <x v="23"/>
    <x v="1"/>
    <n v="219.98"/>
    <s v="-"/>
    <m/>
    <x v="29"/>
    <x v="8"/>
    <x v="19"/>
    <s v="-"/>
    <d v="2023-03-24T00:00:00"/>
    <d v="2024-03-23T00:00:00"/>
    <m/>
    <m/>
    <s v="yes"/>
    <m/>
    <s v="-"/>
    <x v="0"/>
    <s v="Cognitive behavioral therapy (CBT)"/>
    <s v="Anxiety symptoms (Beck Anxiety Inventory)"/>
    <s v="-"/>
    <m/>
  </r>
  <r>
    <x v="33"/>
    <x v="0"/>
    <x v="0"/>
    <x v="3"/>
    <x v="1"/>
    <n v="952"/>
    <s v="-"/>
    <m/>
    <x v="30"/>
    <x v="12"/>
    <x v="20"/>
    <s v="-"/>
    <d v="2022-07-14T00:00:00"/>
    <d v="2023-07-13T00:00:00"/>
    <m/>
    <m/>
    <s v="yes"/>
    <m/>
    <s v="-"/>
    <x v="0"/>
    <s v="Cognitive behavioral therapy (CBT)"/>
    <s v="Quality of life"/>
    <s v="-"/>
    <m/>
  </r>
  <r>
    <x v="34"/>
    <x v="6"/>
    <x v="26"/>
    <x v="24"/>
    <x v="2"/>
    <n v="345"/>
    <n v="411.3"/>
    <d v="2023-04-01T00:00:00"/>
    <x v="26"/>
    <x v="5"/>
    <x v="7"/>
    <n v="-0.19217391304347831"/>
    <d v="2021-07-03T00:00:00"/>
    <d v="2023-07-02T00:00:00"/>
    <n v="23.901639344262296"/>
    <m/>
    <s v="no"/>
    <s v="yes"/>
    <d v="2023-06-30T00:00:00"/>
    <x v="0"/>
    <s v="Multimodal obesity therapy"/>
    <s v="Body weight"/>
    <s v="- "/>
    <m/>
  </r>
  <r>
    <x v="35"/>
    <x v="10"/>
    <x v="27"/>
    <x v="25"/>
    <x v="0"/>
    <s v="299.- - 499.-"/>
    <s v="-"/>
    <m/>
    <x v="31"/>
    <x v="4"/>
    <x v="5"/>
    <s v="-"/>
    <d v="2020-12-29T00:00:00"/>
    <d v="2022-09-25T00:00:00"/>
    <m/>
    <d v="2022-09-26T00:00:00"/>
    <s v="NA"/>
    <s v="yes"/>
    <s v="-"/>
    <x v="0"/>
    <s v="Motivation, education"/>
    <s v="Depression symptoms, quality of life"/>
    <s v="adherence, activity/participation, health literacy, self-efficacy"/>
    <s v="No positive supply effect"/>
  </r>
  <r>
    <x v="36"/>
    <x v="0"/>
    <x v="0"/>
    <x v="26"/>
    <x v="1"/>
    <n v="535.5"/>
    <s v="-"/>
    <m/>
    <x v="32"/>
    <x v="6"/>
    <x v="21"/>
    <s v="-"/>
    <d v="2022-06-27T00:00:00"/>
    <d v="2023-06-26T00:00:00"/>
    <m/>
    <m/>
    <s v="yes"/>
    <m/>
    <s v="-"/>
    <x v="0"/>
    <s v="Support, coping strategies"/>
    <s v="Improvement in health status"/>
    <s v="-"/>
    <m/>
  </r>
  <r>
    <x v="37"/>
    <x v="3"/>
    <x v="28"/>
    <x v="3"/>
    <x v="1"/>
    <n v="855.82"/>
    <s v="-"/>
    <m/>
    <x v="33"/>
    <x v="8"/>
    <x v="19"/>
    <s v="-"/>
    <d v="2023-03-05T00:00:00"/>
    <d v="2023-12-04T00:00:00"/>
    <m/>
    <m/>
    <s v="yes"/>
    <m/>
    <s v="-"/>
    <x v="0"/>
    <s v="Dynamic dialogue, excercises"/>
    <s v="Reduction of borderline sumproms"/>
    <s v="-"/>
    <m/>
  </r>
  <r>
    <x v="38"/>
    <x v="10"/>
    <x v="29"/>
    <x v="27"/>
    <x v="1"/>
    <s v="495 - 605,00"/>
    <m/>
    <m/>
    <x v="34"/>
    <x v="11"/>
    <x v="18"/>
    <m/>
    <d v="2023-05-15T00:00:00"/>
    <d v="2024-05-24T00:00:00"/>
    <m/>
    <m/>
    <s v="yes"/>
    <m/>
    <m/>
    <x v="0"/>
    <s v="Self-management (incl. monitoring, education)"/>
    <s v="-"/>
    <s v="Alignment of treatment with guidelines and and recognized standards"/>
    <m/>
  </r>
  <r>
    <x v="39"/>
    <x v="2"/>
    <x v="30"/>
    <x v="28"/>
    <x v="1"/>
    <n v="784.21"/>
    <s v="-"/>
    <m/>
    <x v="35"/>
    <x v="12"/>
    <x v="22"/>
    <s v="-"/>
    <d v="2022-09-29T00:00:00"/>
    <d v="2023-09-28T00:00:00"/>
    <m/>
    <m/>
    <s v="yes"/>
    <m/>
    <s v="-"/>
    <x v="0"/>
    <s v="Exercise therapy"/>
    <s v="Pain, quality of life"/>
    <s v="-"/>
    <m/>
  </r>
  <r>
    <x v="40"/>
    <x v="3"/>
    <x v="31"/>
    <x v="29"/>
    <x v="1"/>
    <n v="540"/>
    <s v="-"/>
    <m/>
    <x v="36"/>
    <x v="8"/>
    <x v="12"/>
    <s v="-"/>
    <d v="2023-01-05T00:00:00"/>
    <d v="2023-05-04T00:00:00"/>
    <m/>
    <m/>
    <s v="yes"/>
    <m/>
    <s v="-"/>
    <x v="0"/>
    <s v="Cognitive behavioral therapy (CBT)"/>
    <s v="Binge eating symptoms"/>
    <s v="-"/>
    <m/>
  </r>
  <r>
    <x v="41"/>
    <x v="3"/>
    <x v="32"/>
    <x v="29"/>
    <x v="1"/>
    <n v="540"/>
    <s v="-"/>
    <m/>
    <x v="36"/>
    <x v="8"/>
    <x v="12"/>
    <s v="-"/>
    <d v="2023-01-05T00:00:00"/>
    <d v="2023-05-04T00:00:00"/>
    <m/>
    <m/>
    <s v="yes"/>
    <m/>
    <s v="-"/>
    <x v="0"/>
    <s v="Cognitive behavioral therapy (CBT)"/>
    <s v="Bulimia Nervosa symptoms"/>
    <s v="-"/>
    <m/>
  </r>
  <r>
    <x v="42"/>
    <x v="7"/>
    <x v="9"/>
    <x v="29"/>
    <x v="1"/>
    <n v="540"/>
    <m/>
    <m/>
    <x v="37"/>
    <x v="11"/>
    <x v="23"/>
    <m/>
    <d v="2023-04-21T00:00:00"/>
    <d v="2023-04-20T00:00:00"/>
    <m/>
    <m/>
    <s v="yes"/>
    <m/>
    <m/>
    <x v="0"/>
    <s v="Cognitive behavioral therapy (CBT)"/>
    <s v="Reduction of impairment due to pain"/>
    <m/>
    <m/>
  </r>
  <r>
    <x v="43"/>
    <x v="3"/>
    <x v="3"/>
    <x v="29"/>
    <x v="2"/>
    <n v="540"/>
    <n v="217.18"/>
    <m/>
    <x v="24"/>
    <x v="4"/>
    <x v="5"/>
    <n v="0.5978148148148148"/>
    <d v="2020-12-16T00:00:00"/>
    <d v="2022-04-10T00:00:00"/>
    <n v="15.737704918032787"/>
    <m/>
    <s v="no"/>
    <s v="yes"/>
    <d v="2022-04-11T00:00:00"/>
    <x v="0"/>
    <s v="Cognitive behavioral therapy (CBT)"/>
    <s v="Depression symptoms"/>
    <s v="- "/>
    <m/>
  </r>
  <r>
    <x v="44"/>
    <x v="3"/>
    <x v="13"/>
    <x v="29"/>
    <x v="2"/>
    <n v="540"/>
    <n v="228.5"/>
    <m/>
    <x v="38"/>
    <x v="0"/>
    <x v="24"/>
    <n v="0.57685185185185184"/>
    <d v="2021-06-19T00:00:00"/>
    <d v="2022-09-30T00:00:00"/>
    <n v="15.344262295081966"/>
    <m/>
    <s v="no"/>
    <s v="yes"/>
    <d v="2022-10-01T00:00:00"/>
    <x v="0"/>
    <s v="Cognitive behavioral therapy (CBT)"/>
    <s v="Anxiety symptoms, quality of life"/>
    <s v="-"/>
    <m/>
  </r>
  <r>
    <x v="45"/>
    <x v="3"/>
    <x v="8"/>
    <x v="29"/>
    <x v="0"/>
    <n v="540"/>
    <s v="-"/>
    <m/>
    <x v="38"/>
    <x v="0"/>
    <x v="24"/>
    <s v="-"/>
    <d v="2021-06-19T00:00:00"/>
    <d v="2022-11-18T00:00:00"/>
    <m/>
    <d v="2022-11-18T00:00:00"/>
    <s v="NA"/>
    <s v="no"/>
    <s v="-"/>
    <x v="0"/>
    <s v="Cognitive behavioral therapy (CBT)"/>
    <s v="Anxiety symptoms, quality of life"/>
    <s v="- "/>
    <s v="No positive supply effect"/>
  </r>
  <r>
    <x v="46"/>
    <x v="4"/>
    <x v="22"/>
    <x v="30"/>
    <x v="1"/>
    <n v="690"/>
    <s v="-"/>
    <m/>
    <x v="39"/>
    <x v="3"/>
    <x v="6"/>
    <s v="-"/>
    <d v="2022-10-10T00:00:00"/>
    <d v="2023-08-09T00:00:00"/>
    <m/>
    <m/>
    <s v="yes"/>
    <m/>
    <s v="-"/>
    <x v="0"/>
    <s v="Seizure prophylaxis, nutrition reports, headache diary"/>
    <s v="Migraine burden"/>
    <s v="-"/>
    <m/>
  </r>
  <r>
    <x v="47"/>
    <x v="3"/>
    <x v="24"/>
    <x v="31"/>
    <x v="1"/>
    <n v="249"/>
    <s v="-"/>
    <m/>
    <x v="40"/>
    <x v="8"/>
    <x v="12"/>
    <s v="-"/>
    <d v="2023-01-29T00:00:00"/>
    <d v="2024-01-28T00:00:00"/>
    <m/>
    <m/>
    <s v="yes"/>
    <m/>
    <s v="-"/>
    <x v="0"/>
    <s v="Cognitive behavioral therapy (CBT)"/>
    <s v="Smoking prevalence, quality of life"/>
    <s v="-"/>
    <m/>
  </r>
  <r>
    <x v="48"/>
    <x v="3"/>
    <x v="10"/>
    <x v="32"/>
    <x v="2"/>
    <n v="464"/>
    <n v="224.99"/>
    <m/>
    <x v="41"/>
    <x v="4"/>
    <x v="25"/>
    <n v="0.51510775862068958"/>
    <d v="2020-10-22T00:00:00"/>
    <d v="2021-10-21T00:00:00"/>
    <n v="11.934426229508198"/>
    <m/>
    <s v="no"/>
    <s v="no"/>
    <d v="2021-10-22T00:00:00"/>
    <x v="0"/>
    <s v="Cognitive behavioral therapy (CBT)"/>
    <s v="Insomnia symptoms"/>
    <s v="- "/>
    <m/>
  </r>
  <r>
    <x v="49"/>
    <x v="3"/>
    <x v="13"/>
    <x v="3"/>
    <x v="2"/>
    <n v="476"/>
    <n v="230"/>
    <m/>
    <x v="42"/>
    <x v="4"/>
    <x v="25"/>
    <n v="0.51680672268907557"/>
    <d v="2020-10-01T00:00:00"/>
    <d v="2021-09-30T00:00:00"/>
    <n v="11.934426229508198"/>
    <m/>
    <s v="no"/>
    <s v="no"/>
    <d v="2021-10-01T00:00:00"/>
    <x v="0"/>
    <s v="Cognitive behavioral therapy (CBT)"/>
    <s v="Anxiety symptoms, depressive burden"/>
    <s v="General mental stress"/>
    <m/>
  </r>
  <r>
    <x v="50"/>
    <x v="6"/>
    <x v="20"/>
    <x v="33"/>
    <x v="1"/>
    <n v="499.8"/>
    <s v="-"/>
    <m/>
    <x v="43"/>
    <x v="6"/>
    <x v="8"/>
    <s v="-"/>
    <d v="2022-04-15T00:00:00"/>
    <d v="2023-04-14T00:00:00"/>
    <m/>
    <m/>
    <s v="yes"/>
    <m/>
    <s v="-"/>
    <x v="0"/>
    <s v="Diabetes control, self-management"/>
    <s v="Diabetes symptoms"/>
    <s v="-"/>
    <m/>
  </r>
  <r>
    <x v="51"/>
    <x v="2"/>
    <x v="33"/>
    <x v="34"/>
    <x v="2"/>
    <n v="239.96"/>
    <n v="211.72"/>
    <m/>
    <x v="41"/>
    <x v="4"/>
    <x v="25"/>
    <n v="0.1176862810468412"/>
    <d v="2020-10-22T00:00:00"/>
    <d v="2022-02-17T00:00:00"/>
    <n v="15.836065573770492"/>
    <m/>
    <s v="no"/>
    <s v="yes"/>
    <d v="2022-02-18T00:00:00"/>
    <x v="0"/>
    <s v="Physiotherapy"/>
    <s v="Pain, quality of life"/>
    <s v="- "/>
    <m/>
  </r>
  <r>
    <x v="52"/>
    <x v="3"/>
    <x v="34"/>
    <x v="3"/>
    <x v="2"/>
    <n v="476"/>
    <n v="192.01"/>
    <m/>
    <x v="44"/>
    <x v="0"/>
    <x v="0"/>
    <n v="0.59661764705882359"/>
    <d v="2021-05-06T00:00:00"/>
    <d v="2022-05-05T00:00:00"/>
    <n v="11.934426229508198"/>
    <m/>
    <s v="no"/>
    <s v="no"/>
    <d v="2022-05-06T00:00:00"/>
    <x v="0"/>
    <s v="Cognitive behavioral therapy (CBT)"/>
    <s v="Alcohol consumption"/>
    <s v="self-efficacy"/>
    <m/>
  </r>
  <r>
    <x v="53"/>
    <x v="6"/>
    <x v="26"/>
    <x v="35"/>
    <x v="2"/>
    <n v="499.8"/>
    <n v="218"/>
    <m/>
    <x v="41"/>
    <x v="4"/>
    <x v="25"/>
    <n v="0.56382553021208492"/>
    <d v="2020-10-22T00:00:00"/>
    <d v="2022-08-15T00:00:00"/>
    <n v="21.704918032786885"/>
    <m/>
    <s v="no"/>
    <s v="yes"/>
    <d v="2022-08-16T00:00:00"/>
    <x v="0"/>
    <s v="Multimodal obesity therapy"/>
    <s v="Quality of life, body weight, body fat distribution"/>
    <s v="- 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712B0F-F258-5946-893D-0E9AB3407A04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5:D32" firstHeaderRow="0" firstDataRow="1" firstDataCol="1" rowPageCount="2" colPageCount="1"/>
  <pivotFields count="26">
    <pivotField dataField="1"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4">
        <item x="0"/>
        <item x="2"/>
        <item x="1"/>
        <item t="default"/>
      </items>
    </pivotField>
    <pivotField dataField="1" showAll="0"/>
    <pivotField showAll="0"/>
    <pivotField showAll="0"/>
    <pivotField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sortType="ascending"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 sortType="ascending">
      <items count="27">
        <item x="12"/>
        <item x="25"/>
        <item x="2"/>
        <item x="6"/>
        <item x="5"/>
        <item x="1"/>
        <item x="4"/>
        <item x="3"/>
        <item x="9"/>
        <item x="10"/>
        <item x="16"/>
        <item x="15"/>
        <item x="19"/>
        <item x="17"/>
        <item x="8"/>
        <item x="23"/>
        <item x="0"/>
        <item x="18"/>
        <item x="24"/>
        <item x="21"/>
        <item x="7"/>
        <item x="20"/>
        <item x="14"/>
        <item x="13"/>
        <item x="11"/>
        <item x="2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0"/>
  </rowFields>
  <rowItems count="27">
    <i>
      <x v="24"/>
    </i>
    <i>
      <x v="1"/>
    </i>
    <i>
      <x v="4"/>
    </i>
    <i>
      <x v="7"/>
    </i>
    <i>
      <x v="10"/>
    </i>
    <i>
      <x v="13"/>
    </i>
    <i>
      <x v="16"/>
    </i>
    <i>
      <x v="18"/>
    </i>
    <i>
      <x v="20"/>
    </i>
    <i>
      <x v="23"/>
    </i>
    <i>
      <x v="2"/>
    </i>
    <i>
      <x v="5"/>
    </i>
    <i>
      <x v="8"/>
    </i>
    <i>
      <x v="11"/>
    </i>
    <i>
      <x v="14"/>
    </i>
    <i>
      <x v="19"/>
    </i>
    <i>
      <x v="21"/>
    </i>
    <i>
      <x v="25"/>
    </i>
    <i>
      <x v="3"/>
    </i>
    <i>
      <x v="6"/>
    </i>
    <i>
      <x/>
    </i>
    <i>
      <x v="9"/>
    </i>
    <i>
      <x v="12"/>
    </i>
    <i>
      <x v="15"/>
    </i>
    <i>
      <x v="17"/>
    </i>
    <i>
      <x v="2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9" hier="-1"/>
    <pageField fld="4" hier="-1"/>
  </pageFields>
  <dataFields count="3">
    <dataField name="Anzahl von DiHA" fld="0" subtotal="count" baseField="0" baseItem="0"/>
    <dataField name="Max. von Start Listing" fld="8" subtotal="max" baseField="0" baseItem="0" numFmtId="167"/>
    <dataField name="Mittelwert von Initial price per quarter" fld="5" subtotal="average" baseField="0" baseItem="0" numFmtId="1"/>
  </dataFields>
  <formats count="2"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F52A5C-EDC4-A349-A6B8-2622DB7C3AAC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5:Y21" firstHeaderRow="1" firstDataRow="3" firstDataCol="1" rowPageCount="2" colPageCount="1"/>
  <pivotFields count="26">
    <pivotField dataField="1" showAll="0"/>
    <pivotField axis="axisCol" showAll="0">
      <items count="12">
        <item x="10"/>
        <item x="6"/>
        <item x="1"/>
        <item x="3"/>
        <item x="2"/>
        <item x="4"/>
        <item x="0"/>
        <item x="7"/>
        <item x="9"/>
        <item x="8"/>
        <item x="5"/>
        <item t="default"/>
      </items>
    </pivotField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4">
        <item x="0"/>
        <item x="2"/>
        <item x="1"/>
        <item t="default"/>
      </items>
    </pivotField>
    <pivotField showAll="0"/>
    <pivotField showAll="0"/>
    <pivotField showAll="0"/>
    <pivotField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ascending">
      <items count="14">
        <item x="2"/>
        <item x="7"/>
        <item x="8"/>
        <item x="0"/>
        <item x="6"/>
        <item x="11"/>
        <item x="9"/>
        <item x="5"/>
        <item x="12"/>
        <item x="10"/>
        <item x="4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9"/>
  </rowFields>
  <rowItems count="14">
    <i>
      <x v="6"/>
    </i>
    <i>
      <x v="10"/>
    </i>
    <i>
      <x/>
    </i>
    <i>
      <x v="3"/>
    </i>
    <i>
      <x v="7"/>
    </i>
    <i>
      <x v="11"/>
    </i>
    <i>
      <x v="1"/>
    </i>
    <i>
      <x v="4"/>
    </i>
    <i>
      <x v="8"/>
    </i>
    <i>
      <x v="12"/>
    </i>
    <i>
      <x v="2"/>
    </i>
    <i>
      <x v="5"/>
    </i>
    <i>
      <x v="9"/>
    </i>
    <i t="grand">
      <x/>
    </i>
  </rowItems>
  <colFields count="2">
    <field x="-2"/>
    <field x="1"/>
  </colFields>
  <colItems count="24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r="1" i="1">
      <x v="9"/>
    </i>
    <i r="1" i="1">
      <x v="10"/>
    </i>
    <i t="grand">
      <x/>
    </i>
    <i t="grand" i="1">
      <x/>
    </i>
  </colItems>
  <pageFields count="2">
    <pageField fld="19" hier="-1"/>
    <pageField fld="4" hier="-1"/>
  </pageFields>
  <dataFields count="2">
    <dataField name="Anzahl von DiHA" fld="0" subtotal="count" baseField="0" baseItem="0"/>
    <dataField name="Max. von Start Listing" fld="8" subtotal="max" baseField="0" baseItem="0" numFmtId="167"/>
  </dataFields>
  <formats count="1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1" dT="2023-04-10T21:01:16.24" personId="{1193F57C-CB18-1B4F-B392-C91112F13926}" id="{CCB3FB4B-E525-3541-B355-4E64AB5C6DAE}">
    <text>24.2.22-17.12.22 EUR 656,88
18.12.22-26.3.23 EUR 441,61</text>
  </threadedComment>
  <threadedComment ref="F31" dT="2023-04-11T12:27:58.92" personId="{1193F57C-CB18-1B4F-B392-C91112F13926}" id="{A9AC9B8D-AD67-E145-BA9D-BD6AEE719676}">
    <text>Folgeverordnung 99 EUR</text>
  </threadedComment>
  <threadedComment ref="G31" dT="2023-04-11T12:28:40.92" personId="{1193F57C-CB18-1B4F-B392-C91112F13926}" id="{10604F3C-E242-B746-BEA6-35585BC863A2}">
    <text>Folgeverordnung 119 EUR</text>
  </threadedComment>
  <threadedComment ref="F36" dT="2023-04-11T12:30:38.20" personId="{1193F57C-CB18-1B4F-B392-C91112F13926}" id="{0B0CC162-EF2F-BC43-8513-0F1ACC2523FB}">
    <text>5.4.22-30.9.22 EUR 445
1.10.22-31.3.23 EUR 426,96</text>
  </threadedComment>
  <threadedComment ref="F40" dT="2023-07-17T08:56:08.65" personId="{1193F57C-CB18-1B4F-B392-C91112F13926}" id="{6306F127-794C-7649-83E3-219F92F65BED}">
    <text xml:space="preserve">605 EUR: Starter pack, excl. Hardware
495 EUR: continuation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04526-E9B7-6042-A992-482934A026E0}">
  <dimension ref="A2:E77"/>
  <sheetViews>
    <sheetView zoomScale="180" zoomScaleNormal="180" workbookViewId="0">
      <selection activeCell="F20" sqref="F20"/>
    </sheetView>
  </sheetViews>
  <sheetFormatPr baseColWidth="10" defaultRowHeight="16" x14ac:dyDescent="0.2"/>
  <cols>
    <col min="1" max="1" width="26.6640625" bestFit="1" customWidth="1"/>
    <col min="2" max="2" width="15" bestFit="1" customWidth="1"/>
    <col min="3" max="3" width="23.1640625" customWidth="1"/>
    <col min="4" max="4" width="34.1640625" bestFit="1" customWidth="1"/>
    <col min="5" max="5" width="23" bestFit="1" customWidth="1"/>
    <col min="6" max="6" width="14.6640625" bestFit="1" customWidth="1"/>
  </cols>
  <sheetData>
    <row r="2" spans="1:5" x14ac:dyDescent="0.2">
      <c r="A2" t="s">
        <v>143</v>
      </c>
      <c r="B2" t="s">
        <v>189</v>
      </c>
    </row>
    <row r="3" spans="1:5" x14ac:dyDescent="0.2">
      <c r="A3" t="s">
        <v>1</v>
      </c>
      <c r="B3" t="s">
        <v>189</v>
      </c>
    </row>
    <row r="5" spans="1:5" x14ac:dyDescent="0.2">
      <c r="A5" t="s">
        <v>190</v>
      </c>
      <c r="B5" t="s">
        <v>206</v>
      </c>
      <c r="C5" t="s">
        <v>251</v>
      </c>
      <c r="D5" t="s">
        <v>223</v>
      </c>
    </row>
    <row r="6" spans="1:5" x14ac:dyDescent="0.2">
      <c r="A6" t="s">
        <v>249</v>
      </c>
      <c r="B6">
        <v>1</v>
      </c>
      <c r="D6" s="15">
        <v>116.97</v>
      </c>
    </row>
    <row r="7" spans="1:5" x14ac:dyDescent="0.2">
      <c r="A7" t="s">
        <v>226</v>
      </c>
      <c r="B7">
        <v>4</v>
      </c>
      <c r="D7" s="15">
        <v>419.94</v>
      </c>
    </row>
    <row r="8" spans="1:5" x14ac:dyDescent="0.2">
      <c r="A8" s="16" t="s">
        <v>252</v>
      </c>
      <c r="B8">
        <v>0</v>
      </c>
      <c r="C8" s="15">
        <f>AVERAGE(B6:B8)</f>
        <v>1.6666666666666667</v>
      </c>
      <c r="D8" s="15"/>
      <c r="E8" s="15">
        <f>AVERAGE(D6:D8)</f>
        <v>268.45499999999998</v>
      </c>
    </row>
    <row r="9" spans="1:5" x14ac:dyDescent="0.2">
      <c r="A9" t="s">
        <v>229</v>
      </c>
      <c r="B9">
        <v>5</v>
      </c>
      <c r="C9" s="15">
        <f t="shared" ref="C9:C39" si="0">AVERAGE(B7:B9)</f>
        <v>3</v>
      </c>
      <c r="D9" s="15">
        <v>483.03250000000003</v>
      </c>
      <c r="E9" s="15">
        <f>AVERAGE(D7:D9)</f>
        <v>451.48625000000004</v>
      </c>
    </row>
    <row r="10" spans="1:5" x14ac:dyDescent="0.2">
      <c r="A10" s="16" t="s">
        <v>253</v>
      </c>
      <c r="B10">
        <v>0</v>
      </c>
      <c r="C10" s="15">
        <f t="shared" si="0"/>
        <v>1.6666666666666667</v>
      </c>
      <c r="D10" s="15"/>
      <c r="E10" s="15">
        <f t="shared" ref="E10:E39" si="1">AVERAGE(D8:D10)</f>
        <v>483.03250000000003</v>
      </c>
    </row>
    <row r="11" spans="1:5" x14ac:dyDescent="0.2">
      <c r="A11" t="s">
        <v>232</v>
      </c>
      <c r="B11">
        <v>1</v>
      </c>
      <c r="C11" s="15">
        <f t="shared" si="0"/>
        <v>2</v>
      </c>
      <c r="D11" s="15">
        <v>297.5</v>
      </c>
      <c r="E11" s="15">
        <f t="shared" si="1"/>
        <v>390.26625000000001</v>
      </c>
    </row>
    <row r="12" spans="1:5" x14ac:dyDescent="0.2">
      <c r="A12" t="s">
        <v>235</v>
      </c>
      <c r="B12">
        <v>1</v>
      </c>
      <c r="C12" s="15">
        <f t="shared" si="0"/>
        <v>0.66666666666666663</v>
      </c>
      <c r="D12" s="15">
        <v>419</v>
      </c>
      <c r="E12" s="15">
        <f t="shared" si="1"/>
        <v>358.25</v>
      </c>
    </row>
    <row r="13" spans="1:5" x14ac:dyDescent="0.2">
      <c r="A13" t="s">
        <v>238</v>
      </c>
      <c r="B13">
        <v>1</v>
      </c>
      <c r="C13" s="15">
        <f t="shared" si="0"/>
        <v>1</v>
      </c>
      <c r="D13" s="15">
        <v>576</v>
      </c>
      <c r="E13" s="15">
        <f t="shared" si="1"/>
        <v>430.83333333333331</v>
      </c>
    </row>
    <row r="14" spans="1:5" x14ac:dyDescent="0.2">
      <c r="A14" t="s">
        <v>241</v>
      </c>
      <c r="B14">
        <v>2</v>
      </c>
      <c r="C14" s="15">
        <f t="shared" si="0"/>
        <v>1.3333333333333333</v>
      </c>
      <c r="D14" s="15">
        <v>487.9</v>
      </c>
      <c r="E14" s="15">
        <f t="shared" si="1"/>
        <v>494.3</v>
      </c>
    </row>
    <row r="15" spans="1:5" x14ac:dyDescent="0.2">
      <c r="A15" t="s">
        <v>243</v>
      </c>
      <c r="B15">
        <v>2</v>
      </c>
      <c r="C15" s="15">
        <f t="shared" si="0"/>
        <v>1.6666666666666667</v>
      </c>
      <c r="D15" s="15">
        <v>540</v>
      </c>
      <c r="E15" s="15">
        <f t="shared" si="1"/>
        <v>534.63333333333333</v>
      </c>
    </row>
    <row r="16" spans="1:5" x14ac:dyDescent="0.2">
      <c r="A16" t="s">
        <v>245</v>
      </c>
      <c r="B16">
        <v>3</v>
      </c>
      <c r="C16" s="15">
        <f t="shared" si="0"/>
        <v>2.3333333333333335</v>
      </c>
      <c r="D16" s="15">
        <v>277.95333333333332</v>
      </c>
      <c r="E16" s="15">
        <f t="shared" si="1"/>
        <v>435.28444444444449</v>
      </c>
    </row>
    <row r="17" spans="1:5" x14ac:dyDescent="0.2">
      <c r="A17" t="s">
        <v>248</v>
      </c>
      <c r="B17">
        <v>1</v>
      </c>
      <c r="C17" s="15">
        <f t="shared" si="0"/>
        <v>2</v>
      </c>
      <c r="D17" s="15">
        <v>119</v>
      </c>
      <c r="E17" s="15">
        <f t="shared" si="1"/>
        <v>312.31777777777779</v>
      </c>
    </row>
    <row r="18" spans="1:5" x14ac:dyDescent="0.2">
      <c r="A18" s="16" t="s">
        <v>254</v>
      </c>
      <c r="B18">
        <v>0</v>
      </c>
      <c r="C18" s="15">
        <f t="shared" si="0"/>
        <v>1.3333333333333333</v>
      </c>
      <c r="D18" s="15"/>
      <c r="E18" s="15">
        <f t="shared" si="1"/>
        <v>198.47666666666666</v>
      </c>
    </row>
    <row r="19" spans="1:5" x14ac:dyDescent="0.2">
      <c r="A19" t="s">
        <v>227</v>
      </c>
      <c r="B19">
        <v>3</v>
      </c>
      <c r="C19" s="15">
        <f t="shared" si="0"/>
        <v>1.3333333333333333</v>
      </c>
      <c r="D19" s="15">
        <v>397.7</v>
      </c>
      <c r="E19" s="15">
        <f t="shared" si="1"/>
        <v>258.35000000000002</v>
      </c>
    </row>
    <row r="20" spans="1:5" x14ac:dyDescent="0.2">
      <c r="A20" s="16" t="s">
        <v>255</v>
      </c>
      <c r="B20">
        <v>0</v>
      </c>
      <c r="C20" s="15">
        <f t="shared" si="0"/>
        <v>1</v>
      </c>
      <c r="D20" s="15"/>
      <c r="E20" s="15">
        <f t="shared" si="1"/>
        <v>397.7</v>
      </c>
    </row>
    <row r="21" spans="1:5" x14ac:dyDescent="0.2">
      <c r="A21" t="s">
        <v>230</v>
      </c>
      <c r="B21">
        <v>4</v>
      </c>
      <c r="C21" s="15">
        <f t="shared" si="0"/>
        <v>2.3333333333333335</v>
      </c>
      <c r="D21" s="15">
        <v>617.05250000000001</v>
      </c>
      <c r="E21" s="15">
        <f t="shared" si="1"/>
        <v>507.37625000000003</v>
      </c>
    </row>
    <row r="22" spans="1:5" x14ac:dyDescent="0.2">
      <c r="A22" s="16" t="s">
        <v>256</v>
      </c>
      <c r="B22">
        <v>0</v>
      </c>
      <c r="C22" s="15">
        <f t="shared" si="0"/>
        <v>1.3333333333333333</v>
      </c>
      <c r="D22" s="15"/>
      <c r="E22" s="15">
        <f t="shared" si="1"/>
        <v>617.05250000000001</v>
      </c>
    </row>
    <row r="23" spans="1:5" x14ac:dyDescent="0.2">
      <c r="A23" t="s">
        <v>233</v>
      </c>
      <c r="B23">
        <v>2</v>
      </c>
      <c r="C23" s="15">
        <f t="shared" si="0"/>
        <v>2</v>
      </c>
      <c r="D23" s="15">
        <v>543.45000000000005</v>
      </c>
      <c r="E23" s="15">
        <f t="shared" si="1"/>
        <v>580.25125000000003</v>
      </c>
    </row>
    <row r="24" spans="1:5" x14ac:dyDescent="0.2">
      <c r="A24" t="s">
        <v>236</v>
      </c>
      <c r="B24">
        <v>1</v>
      </c>
      <c r="C24" s="15">
        <f t="shared" si="0"/>
        <v>1</v>
      </c>
      <c r="D24" s="15">
        <v>449</v>
      </c>
      <c r="E24" s="15">
        <f t="shared" si="1"/>
        <v>496.22500000000002</v>
      </c>
    </row>
    <row r="25" spans="1:5" x14ac:dyDescent="0.2">
      <c r="A25" t="s">
        <v>239</v>
      </c>
      <c r="B25">
        <v>2</v>
      </c>
      <c r="C25" s="15">
        <f t="shared" si="0"/>
        <v>1.6666666666666667</v>
      </c>
      <c r="D25" s="15">
        <v>549.4</v>
      </c>
      <c r="E25" s="15">
        <f t="shared" si="1"/>
        <v>513.94999999999993</v>
      </c>
    </row>
    <row r="26" spans="1:5" x14ac:dyDescent="0.2">
      <c r="A26" s="18" t="s">
        <v>257</v>
      </c>
      <c r="B26">
        <v>0</v>
      </c>
      <c r="C26" s="15">
        <f t="shared" si="0"/>
        <v>1</v>
      </c>
      <c r="D26" s="15"/>
      <c r="E26" s="15">
        <f t="shared" si="1"/>
        <v>499.2</v>
      </c>
    </row>
    <row r="27" spans="1:5" x14ac:dyDescent="0.2">
      <c r="A27" t="s">
        <v>244</v>
      </c>
      <c r="B27">
        <v>1</v>
      </c>
      <c r="C27" s="15">
        <f t="shared" si="0"/>
        <v>1</v>
      </c>
      <c r="D27" s="15">
        <v>535.5</v>
      </c>
      <c r="E27" s="15">
        <f t="shared" si="1"/>
        <v>542.45000000000005</v>
      </c>
    </row>
    <row r="28" spans="1:5" x14ac:dyDescent="0.2">
      <c r="A28" t="s">
        <v>246</v>
      </c>
      <c r="B28">
        <v>1</v>
      </c>
      <c r="C28" s="15">
        <f t="shared" si="0"/>
        <v>0.66666666666666663</v>
      </c>
      <c r="D28" s="15">
        <v>952</v>
      </c>
      <c r="E28" s="15">
        <f t="shared" si="1"/>
        <v>743.75</v>
      </c>
    </row>
    <row r="29" spans="1:5" x14ac:dyDescent="0.2">
      <c r="A29" s="16" t="s">
        <v>258</v>
      </c>
      <c r="B29">
        <v>0</v>
      </c>
      <c r="C29" s="15">
        <f t="shared" si="0"/>
        <v>0.66666666666666663</v>
      </c>
      <c r="D29" s="15"/>
      <c r="E29" s="15">
        <f t="shared" si="1"/>
        <v>743.75</v>
      </c>
    </row>
    <row r="30" spans="1:5" x14ac:dyDescent="0.2">
      <c r="A30" t="s">
        <v>250</v>
      </c>
      <c r="B30">
        <v>1</v>
      </c>
      <c r="C30" s="15">
        <f t="shared" si="0"/>
        <v>0.66666666666666663</v>
      </c>
      <c r="D30" s="15">
        <v>784.21</v>
      </c>
      <c r="E30" s="15">
        <f t="shared" si="1"/>
        <v>868.10500000000002</v>
      </c>
    </row>
    <row r="31" spans="1:5" x14ac:dyDescent="0.2">
      <c r="A31" t="s">
        <v>228</v>
      </c>
      <c r="B31">
        <v>2</v>
      </c>
      <c r="C31" s="15">
        <f t="shared" si="0"/>
        <v>1</v>
      </c>
      <c r="D31" s="15">
        <v>644.47500000000002</v>
      </c>
      <c r="E31" s="15">
        <f t="shared" si="1"/>
        <v>714.34249999999997</v>
      </c>
    </row>
    <row r="32" spans="1:5" x14ac:dyDescent="0.2">
      <c r="A32" s="18" t="s">
        <v>259</v>
      </c>
      <c r="B32">
        <v>0</v>
      </c>
      <c r="C32" s="15">
        <f t="shared" si="0"/>
        <v>1</v>
      </c>
      <c r="D32" s="15"/>
      <c r="E32" s="15">
        <f t="shared" si="1"/>
        <v>714.34249999999997</v>
      </c>
    </row>
    <row r="33" spans="1:5" x14ac:dyDescent="0.2">
      <c r="A33" t="s">
        <v>231</v>
      </c>
      <c r="B33">
        <v>4</v>
      </c>
      <c r="C33" s="15">
        <f t="shared" si="0"/>
        <v>2</v>
      </c>
      <c r="D33" s="15">
        <v>516.49666666666667</v>
      </c>
      <c r="E33" s="15">
        <f t="shared" si="1"/>
        <v>580.4858333333334</v>
      </c>
    </row>
    <row r="34" spans="1:5" x14ac:dyDescent="0.2">
      <c r="A34" t="s">
        <v>225</v>
      </c>
      <c r="B34">
        <v>4</v>
      </c>
      <c r="C34" s="15">
        <f t="shared" si="0"/>
        <v>2.6666666666666665</v>
      </c>
      <c r="D34" s="15">
        <v>851.6</v>
      </c>
      <c r="E34" s="15">
        <f t="shared" si="1"/>
        <v>684.0483333333334</v>
      </c>
    </row>
    <row r="35" spans="1:5" x14ac:dyDescent="0.2">
      <c r="A35" t="s">
        <v>234</v>
      </c>
      <c r="B35">
        <v>2</v>
      </c>
      <c r="C35" s="15">
        <f t="shared" si="0"/>
        <v>3.3333333333333335</v>
      </c>
      <c r="D35" s="15">
        <v>479.72</v>
      </c>
      <c r="E35" s="15">
        <f t="shared" si="1"/>
        <v>615.93888888888898</v>
      </c>
    </row>
    <row r="36" spans="1:5" x14ac:dyDescent="0.2">
      <c r="A36" t="s">
        <v>237</v>
      </c>
      <c r="B36">
        <v>2</v>
      </c>
      <c r="C36" s="15">
        <f t="shared" si="0"/>
        <v>2.6666666666666665</v>
      </c>
      <c r="D36" s="15">
        <v>537.9</v>
      </c>
      <c r="E36" s="15">
        <f t="shared" si="1"/>
        <v>623.07333333333338</v>
      </c>
    </row>
    <row r="37" spans="1:5" x14ac:dyDescent="0.2">
      <c r="A37" t="s">
        <v>240</v>
      </c>
      <c r="B37">
        <v>1</v>
      </c>
      <c r="C37" s="15">
        <f t="shared" si="0"/>
        <v>1.6666666666666667</v>
      </c>
      <c r="D37" s="15">
        <v>540</v>
      </c>
      <c r="E37" s="15">
        <f t="shared" si="1"/>
        <v>519.20666666666659</v>
      </c>
    </row>
    <row r="38" spans="1:5" x14ac:dyDescent="0.2">
      <c r="A38" t="s">
        <v>242</v>
      </c>
      <c r="B38">
        <v>2</v>
      </c>
      <c r="C38" s="15">
        <f t="shared" si="0"/>
        <v>1.6666666666666667</v>
      </c>
      <c r="D38" s="15">
        <v>499</v>
      </c>
      <c r="E38" s="15">
        <f t="shared" si="1"/>
        <v>525.63333333333333</v>
      </c>
    </row>
    <row r="39" spans="1:5" x14ac:dyDescent="0.2">
      <c r="A39" s="16" t="s">
        <v>260</v>
      </c>
      <c r="B39">
        <v>0</v>
      </c>
      <c r="C39" s="15">
        <f t="shared" si="0"/>
        <v>1</v>
      </c>
      <c r="D39" s="15"/>
      <c r="E39" s="15">
        <f t="shared" si="1"/>
        <v>519.5</v>
      </c>
    </row>
    <row r="40" spans="1:5" x14ac:dyDescent="0.2">
      <c r="B40">
        <f>AVERAGE(B6:B39)</f>
        <v>1.5588235294117647</v>
      </c>
      <c r="C40" s="15"/>
      <c r="D40" s="15"/>
      <c r="E40" s="15"/>
    </row>
    <row r="41" spans="1:5" x14ac:dyDescent="0.2">
      <c r="B41">
        <f>STDEV((B6:B39))</f>
        <v>1.4183040762695858</v>
      </c>
      <c r="D41" s="15"/>
    </row>
    <row r="45" spans="1:5" x14ac:dyDescent="0.2">
      <c r="A45" t="s">
        <v>190</v>
      </c>
      <c r="B45" t="s">
        <v>206</v>
      </c>
      <c r="C45" t="s">
        <v>251</v>
      </c>
      <c r="D45" t="s">
        <v>223</v>
      </c>
      <c r="E45" t="s">
        <v>251</v>
      </c>
    </row>
    <row r="46" spans="1:5" x14ac:dyDescent="0.2">
      <c r="A46" t="s">
        <v>249</v>
      </c>
      <c r="B46">
        <v>1</v>
      </c>
      <c r="C46">
        <v>0</v>
      </c>
      <c r="D46" s="15">
        <v>116.97</v>
      </c>
    </row>
    <row r="47" spans="1:5" x14ac:dyDescent="0.2">
      <c r="A47" t="s">
        <v>226</v>
      </c>
      <c r="B47">
        <v>4</v>
      </c>
      <c r="C47">
        <v>0</v>
      </c>
      <c r="D47" s="15">
        <v>419.94</v>
      </c>
    </row>
    <row r="48" spans="1:5" x14ac:dyDescent="0.2">
      <c r="A48" s="16" t="s">
        <v>252</v>
      </c>
      <c r="B48">
        <v>0</v>
      </c>
      <c r="D48" s="15"/>
    </row>
    <row r="49" spans="1:5" x14ac:dyDescent="0.2">
      <c r="A49" t="s">
        <v>229</v>
      </c>
      <c r="B49">
        <v>5</v>
      </c>
      <c r="C49" s="15">
        <v>3.3333333333333335</v>
      </c>
      <c r="D49" s="15">
        <v>483.03250000000003</v>
      </c>
      <c r="E49" s="15">
        <v>339.98083333333335</v>
      </c>
    </row>
    <row r="50" spans="1:5" x14ac:dyDescent="0.2">
      <c r="A50" s="17">
        <v>44105</v>
      </c>
      <c r="B50">
        <v>1</v>
      </c>
      <c r="C50" s="15">
        <v>3.3333333333333335</v>
      </c>
      <c r="D50" s="15">
        <v>297.5</v>
      </c>
      <c r="E50" s="15">
        <v>400.15750000000003</v>
      </c>
    </row>
    <row r="51" spans="1:5" x14ac:dyDescent="0.2">
      <c r="A51" t="s">
        <v>235</v>
      </c>
      <c r="B51">
        <v>1</v>
      </c>
      <c r="C51" s="15">
        <v>2.3333333333333335</v>
      </c>
      <c r="D51" s="15">
        <v>419</v>
      </c>
      <c r="E51" s="15">
        <v>399.84416666666669</v>
      </c>
    </row>
    <row r="52" spans="1:5" x14ac:dyDescent="0.2">
      <c r="A52" t="s">
        <v>238</v>
      </c>
      <c r="B52">
        <v>1</v>
      </c>
      <c r="C52" s="15">
        <v>1</v>
      </c>
      <c r="D52" s="15">
        <v>576</v>
      </c>
      <c r="E52" s="15">
        <v>430.83333333333331</v>
      </c>
    </row>
    <row r="53" spans="1:5" x14ac:dyDescent="0.2">
      <c r="A53" t="s">
        <v>241</v>
      </c>
      <c r="B53">
        <v>2</v>
      </c>
      <c r="C53" s="15">
        <v>1.3333333333333333</v>
      </c>
      <c r="D53" s="15">
        <v>487.9</v>
      </c>
      <c r="E53" s="15">
        <v>494.3</v>
      </c>
    </row>
    <row r="54" spans="1:5" x14ac:dyDescent="0.2">
      <c r="A54" t="s">
        <v>243</v>
      </c>
      <c r="B54">
        <v>2</v>
      </c>
      <c r="C54" s="15">
        <v>1.6666666666666667</v>
      </c>
      <c r="D54" s="15">
        <v>540</v>
      </c>
      <c r="E54" s="15">
        <v>534.63333333333333</v>
      </c>
    </row>
    <row r="55" spans="1:5" x14ac:dyDescent="0.2">
      <c r="A55" t="s">
        <v>245</v>
      </c>
      <c r="B55">
        <v>3</v>
      </c>
      <c r="C55" s="15">
        <v>2.3333333333333335</v>
      </c>
      <c r="D55" s="15">
        <v>277.95333333333332</v>
      </c>
      <c r="E55" s="15">
        <v>435.28444444444449</v>
      </c>
    </row>
    <row r="56" spans="1:5" x14ac:dyDescent="0.2">
      <c r="A56" t="s">
        <v>248</v>
      </c>
      <c r="B56">
        <v>1</v>
      </c>
      <c r="C56" s="15">
        <v>2</v>
      </c>
      <c r="D56" s="15">
        <v>119</v>
      </c>
      <c r="E56" s="15">
        <v>312.31777777777779</v>
      </c>
    </row>
    <row r="57" spans="1:5" x14ac:dyDescent="0.2">
      <c r="C57" s="15"/>
      <c r="D57" s="15"/>
      <c r="E57" s="15"/>
    </row>
    <row r="58" spans="1:5" x14ac:dyDescent="0.2">
      <c r="A58" t="s">
        <v>227</v>
      </c>
      <c r="B58">
        <v>3</v>
      </c>
      <c r="C58" s="15">
        <v>2.3333333333333335</v>
      </c>
      <c r="D58" s="15">
        <v>397.7</v>
      </c>
      <c r="E58" s="15">
        <v>264.88444444444445</v>
      </c>
    </row>
    <row r="59" spans="1:5" x14ac:dyDescent="0.2">
      <c r="A59" t="s">
        <v>230</v>
      </c>
      <c r="B59">
        <v>4</v>
      </c>
      <c r="C59" s="15">
        <v>2.6666666666666665</v>
      </c>
      <c r="D59" s="15">
        <v>617.05250000000001</v>
      </c>
      <c r="E59" s="15">
        <v>377.91750000000002</v>
      </c>
    </row>
    <row r="60" spans="1:5" x14ac:dyDescent="0.2">
      <c r="A60" s="17">
        <v>44105</v>
      </c>
      <c r="B60">
        <v>2</v>
      </c>
      <c r="C60" s="15">
        <v>3</v>
      </c>
      <c r="D60" s="15">
        <v>543.45000000000005</v>
      </c>
      <c r="E60" s="15">
        <v>519.40083333333337</v>
      </c>
    </row>
    <row r="61" spans="1:5" x14ac:dyDescent="0.2">
      <c r="A61" t="s">
        <v>236</v>
      </c>
      <c r="B61">
        <v>1</v>
      </c>
      <c r="C61" s="15">
        <v>2.3333333333333335</v>
      </c>
      <c r="D61" s="15">
        <v>449</v>
      </c>
      <c r="E61" s="15">
        <v>536.50083333333339</v>
      </c>
    </row>
    <row r="62" spans="1:5" x14ac:dyDescent="0.2">
      <c r="A62" t="s">
        <v>239</v>
      </c>
      <c r="B62">
        <v>2</v>
      </c>
      <c r="C62" s="15">
        <v>1.6666666666666667</v>
      </c>
      <c r="D62" s="15">
        <v>549.4</v>
      </c>
      <c r="E62" s="15">
        <v>513.94999999999993</v>
      </c>
    </row>
    <row r="63" spans="1:5" x14ac:dyDescent="0.2">
      <c r="C63" s="15"/>
      <c r="D63" s="15"/>
      <c r="E63" s="15"/>
    </row>
    <row r="64" spans="1:5" x14ac:dyDescent="0.2">
      <c r="A64" t="s">
        <v>244</v>
      </c>
      <c r="B64">
        <v>1</v>
      </c>
      <c r="C64" s="15">
        <v>1.3333333333333333</v>
      </c>
      <c r="D64" s="15">
        <v>535.5</v>
      </c>
      <c r="E64" s="15">
        <v>511.3</v>
      </c>
    </row>
    <row r="65" spans="1:5" x14ac:dyDescent="0.2">
      <c r="A65" t="s">
        <v>246</v>
      </c>
      <c r="B65">
        <v>1</v>
      </c>
      <c r="C65" s="15">
        <v>1.3333333333333333</v>
      </c>
      <c r="D65" s="15">
        <v>952</v>
      </c>
      <c r="E65" s="15">
        <v>678.9666666666667</v>
      </c>
    </row>
    <row r="66" spans="1:5" x14ac:dyDescent="0.2">
      <c r="C66" s="15"/>
      <c r="D66" s="15"/>
      <c r="E66" s="15"/>
    </row>
    <row r="67" spans="1:5" x14ac:dyDescent="0.2">
      <c r="A67" t="s">
        <v>250</v>
      </c>
      <c r="B67">
        <v>1</v>
      </c>
      <c r="C67" s="15">
        <v>1</v>
      </c>
      <c r="D67" s="15">
        <v>784.21</v>
      </c>
      <c r="E67" s="15">
        <v>757.23666666666668</v>
      </c>
    </row>
    <row r="68" spans="1:5" x14ac:dyDescent="0.2">
      <c r="A68" t="s">
        <v>228</v>
      </c>
      <c r="B68">
        <v>2</v>
      </c>
      <c r="C68" s="15">
        <v>1.3333333333333333</v>
      </c>
      <c r="D68" s="15">
        <v>644.47500000000002</v>
      </c>
      <c r="E68" s="15">
        <v>793.56166666666661</v>
      </c>
    </row>
    <row r="69" spans="1:5" x14ac:dyDescent="0.2">
      <c r="A69" s="17">
        <v>44105</v>
      </c>
      <c r="C69" s="15"/>
      <c r="D69" s="15"/>
      <c r="E69" s="15"/>
    </row>
    <row r="70" spans="1:5" x14ac:dyDescent="0.2">
      <c r="A70" t="s">
        <v>231</v>
      </c>
      <c r="B70">
        <v>4</v>
      </c>
      <c r="C70" s="15">
        <v>2.3333333333333335</v>
      </c>
      <c r="D70" s="15">
        <v>516.49666666666667</v>
      </c>
      <c r="E70" s="15">
        <v>648.39388888888891</v>
      </c>
    </row>
    <row r="71" spans="1:5" x14ac:dyDescent="0.2">
      <c r="A71" t="s">
        <v>225</v>
      </c>
      <c r="B71">
        <v>4</v>
      </c>
      <c r="C71" s="15">
        <v>3.3333333333333335</v>
      </c>
      <c r="D71" s="15">
        <v>851.6</v>
      </c>
      <c r="E71" s="15">
        <v>670.85722222222228</v>
      </c>
    </row>
    <row r="72" spans="1:5" x14ac:dyDescent="0.2">
      <c r="A72" t="s">
        <v>234</v>
      </c>
      <c r="B72">
        <v>2</v>
      </c>
      <c r="C72" s="15">
        <v>3.3333333333333335</v>
      </c>
      <c r="D72" s="15">
        <v>479.72</v>
      </c>
      <c r="E72" s="15">
        <v>615.93888888888898</v>
      </c>
    </row>
    <row r="73" spans="1:5" x14ac:dyDescent="0.2">
      <c r="A73" t="s">
        <v>237</v>
      </c>
      <c r="B73">
        <v>2</v>
      </c>
      <c r="C73" s="15">
        <v>2.6666666666666665</v>
      </c>
      <c r="D73" s="15">
        <v>537.9</v>
      </c>
      <c r="E73" s="15">
        <v>623.07333333333338</v>
      </c>
    </row>
    <row r="74" spans="1:5" x14ac:dyDescent="0.2">
      <c r="A74" t="s">
        <v>240</v>
      </c>
      <c r="B74">
        <v>1</v>
      </c>
      <c r="C74" s="15">
        <v>1.6666666666666667</v>
      </c>
      <c r="D74" s="15">
        <v>540</v>
      </c>
      <c r="E74" s="15">
        <v>519.20666666666659</v>
      </c>
    </row>
    <row r="75" spans="1:5" x14ac:dyDescent="0.2">
      <c r="A75" t="s">
        <v>242</v>
      </c>
      <c r="B75">
        <v>2</v>
      </c>
      <c r="C75" s="15">
        <v>1.6666666666666667</v>
      </c>
      <c r="D75" s="15">
        <v>499</v>
      </c>
      <c r="E75" s="15">
        <v>525.63333333333333</v>
      </c>
    </row>
    <row r="76" spans="1:5" x14ac:dyDescent="0.2">
      <c r="C76" s="15"/>
    </row>
    <row r="77" spans="1:5" x14ac:dyDescent="0.2">
      <c r="C77" s="15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D495-ADCB-9241-84D0-F2F9DA2F67C0}">
  <dimension ref="A2:E68"/>
  <sheetViews>
    <sheetView zoomScale="180" zoomScaleNormal="180" workbookViewId="0">
      <selection activeCell="F20" sqref="F20"/>
    </sheetView>
  </sheetViews>
  <sheetFormatPr baseColWidth="10" defaultRowHeight="16" x14ac:dyDescent="0.2"/>
  <cols>
    <col min="1" max="1" width="26.6640625" bestFit="1" customWidth="1"/>
    <col min="2" max="2" width="15" bestFit="1" customWidth="1"/>
    <col min="3" max="3" width="19.33203125" bestFit="1" customWidth="1"/>
    <col min="4" max="4" width="34.1640625" bestFit="1" customWidth="1"/>
    <col min="5" max="5" width="23" bestFit="1" customWidth="1"/>
    <col min="6" max="6" width="14.6640625" bestFit="1" customWidth="1"/>
  </cols>
  <sheetData>
    <row r="2" spans="1:4" x14ac:dyDescent="0.2">
      <c r="A2" s="10" t="s">
        <v>143</v>
      </c>
      <c r="B2" t="s">
        <v>189</v>
      </c>
    </row>
    <row r="3" spans="1:4" x14ac:dyDescent="0.2">
      <c r="A3" s="10" t="s">
        <v>1</v>
      </c>
      <c r="B3" t="s">
        <v>189</v>
      </c>
    </row>
    <row r="5" spans="1:4" x14ac:dyDescent="0.2">
      <c r="A5" s="10" t="s">
        <v>190</v>
      </c>
      <c r="B5" t="s">
        <v>206</v>
      </c>
      <c r="C5" t="s">
        <v>208</v>
      </c>
      <c r="D5" t="s">
        <v>223</v>
      </c>
    </row>
    <row r="6" spans="1:4" x14ac:dyDescent="0.2">
      <c r="A6" s="11" t="s">
        <v>249</v>
      </c>
      <c r="B6">
        <v>1</v>
      </c>
      <c r="C6" s="13">
        <v>44099</v>
      </c>
      <c r="D6" s="15">
        <v>116.97</v>
      </c>
    </row>
    <row r="7" spans="1:4" x14ac:dyDescent="0.2">
      <c r="A7" s="11" t="s">
        <v>226</v>
      </c>
      <c r="B7">
        <v>4</v>
      </c>
      <c r="C7" s="13">
        <v>44126</v>
      </c>
      <c r="D7" s="15">
        <v>419.94</v>
      </c>
    </row>
    <row r="8" spans="1:4" x14ac:dyDescent="0.2">
      <c r="A8" s="11" t="s">
        <v>229</v>
      </c>
      <c r="B8">
        <v>5</v>
      </c>
      <c r="C8" s="13">
        <v>44194</v>
      </c>
      <c r="D8" s="15">
        <v>483.03250000000003</v>
      </c>
    </row>
    <row r="9" spans="1:4" x14ac:dyDescent="0.2">
      <c r="A9" s="11" t="s">
        <v>232</v>
      </c>
      <c r="B9">
        <v>1</v>
      </c>
      <c r="C9" s="13">
        <v>44247</v>
      </c>
      <c r="D9" s="15">
        <v>297.5</v>
      </c>
    </row>
    <row r="10" spans="1:4" x14ac:dyDescent="0.2">
      <c r="A10" s="11" t="s">
        <v>235</v>
      </c>
      <c r="B10">
        <v>1</v>
      </c>
      <c r="C10" s="13">
        <v>44280</v>
      </c>
      <c r="D10" s="15">
        <v>419</v>
      </c>
    </row>
    <row r="11" spans="1:4" x14ac:dyDescent="0.2">
      <c r="A11" s="11" t="s">
        <v>238</v>
      </c>
      <c r="B11">
        <v>1</v>
      </c>
      <c r="C11" s="13">
        <v>44315</v>
      </c>
      <c r="D11" s="15">
        <v>576</v>
      </c>
    </row>
    <row r="12" spans="1:4" x14ac:dyDescent="0.2">
      <c r="A12" s="11" t="s">
        <v>241</v>
      </c>
      <c r="B12">
        <v>2</v>
      </c>
      <c r="C12" s="13">
        <v>44322</v>
      </c>
      <c r="D12" s="15">
        <v>487.9</v>
      </c>
    </row>
    <row r="13" spans="1:4" x14ac:dyDescent="0.2">
      <c r="A13" s="11" t="s">
        <v>243</v>
      </c>
      <c r="B13">
        <v>2</v>
      </c>
      <c r="C13" s="13">
        <v>44366</v>
      </c>
      <c r="D13" s="15">
        <v>540</v>
      </c>
    </row>
    <row r="14" spans="1:4" x14ac:dyDescent="0.2">
      <c r="A14" s="11" t="s">
        <v>245</v>
      </c>
      <c r="B14">
        <v>3</v>
      </c>
      <c r="C14" s="13">
        <v>44381</v>
      </c>
      <c r="D14" s="15">
        <v>277.95333333333332</v>
      </c>
    </row>
    <row r="15" spans="1:4" x14ac:dyDescent="0.2">
      <c r="A15" s="11" t="s">
        <v>248</v>
      </c>
      <c r="B15">
        <v>1</v>
      </c>
      <c r="C15" s="13">
        <v>44417</v>
      </c>
      <c r="D15" s="15">
        <v>119</v>
      </c>
    </row>
    <row r="16" spans="1:4" x14ac:dyDescent="0.2">
      <c r="A16" s="11" t="s">
        <v>227</v>
      </c>
      <c r="B16">
        <v>3</v>
      </c>
      <c r="C16" s="13">
        <v>44487</v>
      </c>
      <c r="D16" s="15">
        <v>397.7</v>
      </c>
    </row>
    <row r="17" spans="1:4" x14ac:dyDescent="0.2">
      <c r="A17" s="11" t="s">
        <v>230</v>
      </c>
      <c r="B17">
        <v>4</v>
      </c>
      <c r="C17" s="13">
        <v>44556</v>
      </c>
      <c r="D17" s="15">
        <v>617.05250000000001</v>
      </c>
    </row>
    <row r="18" spans="1:4" x14ac:dyDescent="0.2">
      <c r="A18" s="11" t="s">
        <v>233</v>
      </c>
      <c r="B18">
        <v>2</v>
      </c>
      <c r="C18" s="13">
        <v>44598</v>
      </c>
      <c r="D18" s="15">
        <v>543.45000000000005</v>
      </c>
    </row>
    <row r="19" spans="1:4" x14ac:dyDescent="0.2">
      <c r="A19" s="11" t="s">
        <v>236</v>
      </c>
      <c r="B19">
        <v>1</v>
      </c>
      <c r="C19" s="13">
        <v>44626</v>
      </c>
      <c r="D19" s="15">
        <v>449</v>
      </c>
    </row>
    <row r="20" spans="1:4" x14ac:dyDescent="0.2">
      <c r="A20" s="11" t="s">
        <v>239</v>
      </c>
      <c r="B20">
        <v>2</v>
      </c>
      <c r="C20" s="13">
        <v>44666</v>
      </c>
      <c r="D20" s="15">
        <v>549.4</v>
      </c>
    </row>
    <row r="21" spans="1:4" x14ac:dyDescent="0.2">
      <c r="A21" s="11" t="s">
        <v>244</v>
      </c>
      <c r="B21">
        <v>1</v>
      </c>
      <c r="C21" s="13">
        <v>44739</v>
      </c>
      <c r="D21" s="15">
        <v>535.5</v>
      </c>
    </row>
    <row r="22" spans="1:4" x14ac:dyDescent="0.2">
      <c r="A22" s="11" t="s">
        <v>246</v>
      </c>
      <c r="B22">
        <v>1</v>
      </c>
      <c r="C22" s="13">
        <v>44756</v>
      </c>
      <c r="D22" s="15">
        <v>952</v>
      </c>
    </row>
    <row r="23" spans="1:4" x14ac:dyDescent="0.2">
      <c r="A23" s="11" t="s">
        <v>250</v>
      </c>
      <c r="B23">
        <v>1</v>
      </c>
      <c r="C23" s="13">
        <v>44833</v>
      </c>
      <c r="D23" s="15">
        <v>784.21</v>
      </c>
    </row>
    <row r="24" spans="1:4" x14ac:dyDescent="0.2">
      <c r="A24" s="11" t="s">
        <v>228</v>
      </c>
      <c r="B24">
        <v>2</v>
      </c>
      <c r="C24" s="13">
        <v>44844</v>
      </c>
      <c r="D24" s="15">
        <v>644.47500000000002</v>
      </c>
    </row>
    <row r="25" spans="1:4" x14ac:dyDescent="0.2">
      <c r="A25" s="11" t="s">
        <v>231</v>
      </c>
      <c r="B25">
        <v>4</v>
      </c>
      <c r="C25" s="13">
        <v>44921</v>
      </c>
      <c r="D25" s="15">
        <v>516.49666666666667</v>
      </c>
    </row>
    <row r="26" spans="1:4" x14ac:dyDescent="0.2">
      <c r="A26" s="11" t="s">
        <v>225</v>
      </c>
      <c r="B26">
        <v>4</v>
      </c>
      <c r="C26" s="13">
        <v>44955</v>
      </c>
      <c r="D26" s="15">
        <v>851.6</v>
      </c>
    </row>
    <row r="27" spans="1:4" x14ac:dyDescent="0.2">
      <c r="A27" s="11" t="s">
        <v>234</v>
      </c>
      <c r="B27">
        <v>2</v>
      </c>
      <c r="C27" s="13">
        <v>44974</v>
      </c>
      <c r="D27" s="15">
        <v>479.72</v>
      </c>
    </row>
    <row r="28" spans="1:4" x14ac:dyDescent="0.2">
      <c r="A28" s="11" t="s">
        <v>237</v>
      </c>
      <c r="B28">
        <v>2</v>
      </c>
      <c r="C28" s="13">
        <v>45009</v>
      </c>
      <c r="D28" s="15">
        <v>537.9</v>
      </c>
    </row>
    <row r="29" spans="1:4" x14ac:dyDescent="0.2">
      <c r="A29" s="11" t="s">
        <v>240</v>
      </c>
      <c r="B29">
        <v>1</v>
      </c>
      <c r="C29" s="13">
        <v>45037</v>
      </c>
      <c r="D29" s="15">
        <v>540</v>
      </c>
    </row>
    <row r="30" spans="1:4" x14ac:dyDescent="0.2">
      <c r="A30" s="11" t="s">
        <v>242</v>
      </c>
      <c r="B30">
        <v>2</v>
      </c>
      <c r="C30" s="13">
        <v>45061</v>
      </c>
      <c r="D30" s="15">
        <v>499</v>
      </c>
    </row>
    <row r="31" spans="1:4" x14ac:dyDescent="0.2">
      <c r="A31" s="11" t="s">
        <v>247</v>
      </c>
      <c r="B31">
        <v>1</v>
      </c>
      <c r="C31" s="13">
        <v>45121</v>
      </c>
      <c r="D31" s="15">
        <v>499</v>
      </c>
    </row>
    <row r="32" spans="1:4" x14ac:dyDescent="0.2">
      <c r="A32" s="11" t="s">
        <v>191</v>
      </c>
      <c r="B32">
        <v>54</v>
      </c>
      <c r="C32" s="13">
        <v>45121</v>
      </c>
      <c r="D32" s="15">
        <v>517.95725490196071</v>
      </c>
    </row>
    <row r="36" spans="1:5" x14ac:dyDescent="0.2">
      <c r="A36" t="s">
        <v>190</v>
      </c>
      <c r="B36" t="s">
        <v>206</v>
      </c>
      <c r="C36" t="s">
        <v>251</v>
      </c>
      <c r="D36" t="s">
        <v>223</v>
      </c>
      <c r="E36" t="s">
        <v>251</v>
      </c>
    </row>
    <row r="37" spans="1:5" x14ac:dyDescent="0.2">
      <c r="A37" t="s">
        <v>249</v>
      </c>
      <c r="B37">
        <v>1</v>
      </c>
      <c r="C37">
        <v>0</v>
      </c>
      <c r="D37" s="15">
        <v>116.97</v>
      </c>
    </row>
    <row r="38" spans="1:5" x14ac:dyDescent="0.2">
      <c r="A38" t="s">
        <v>226</v>
      </c>
      <c r="B38">
        <v>4</v>
      </c>
      <c r="C38">
        <v>0</v>
      </c>
      <c r="D38" s="15">
        <v>419.94</v>
      </c>
    </row>
    <row r="39" spans="1:5" x14ac:dyDescent="0.2">
      <c r="A39" s="16" t="s">
        <v>252</v>
      </c>
      <c r="B39">
        <v>0</v>
      </c>
      <c r="D39" s="15"/>
    </row>
    <row r="40" spans="1:5" x14ac:dyDescent="0.2">
      <c r="A40" t="s">
        <v>229</v>
      </c>
      <c r="B40">
        <v>5</v>
      </c>
      <c r="C40" s="15">
        <f>SUM(B37:B40)/3</f>
        <v>3.3333333333333335</v>
      </c>
      <c r="D40" s="15">
        <v>483.03250000000003</v>
      </c>
      <c r="E40" s="15">
        <f>SUM(D37:D40)/3</f>
        <v>339.98083333333335</v>
      </c>
    </row>
    <row r="41" spans="1:5" x14ac:dyDescent="0.2">
      <c r="A41" s="17">
        <v>44105</v>
      </c>
      <c r="B41">
        <v>1</v>
      </c>
      <c r="C41" s="15">
        <f>SUM(B38:B41)/3</f>
        <v>3.3333333333333335</v>
      </c>
      <c r="D41" s="15">
        <v>297.5</v>
      </c>
      <c r="E41" s="15">
        <f>SUM(D38:D41)/3</f>
        <v>400.15750000000003</v>
      </c>
    </row>
    <row r="42" spans="1:5" x14ac:dyDescent="0.2">
      <c r="A42" t="s">
        <v>235</v>
      </c>
      <c r="B42">
        <v>1</v>
      </c>
      <c r="C42" s="15">
        <f t="shared" ref="C42:E66" si="0">SUM(B40:B42)/3</f>
        <v>2.3333333333333335</v>
      </c>
      <c r="D42" s="15">
        <v>419</v>
      </c>
      <c r="E42" s="15">
        <f t="shared" si="0"/>
        <v>399.84416666666669</v>
      </c>
    </row>
    <row r="43" spans="1:5" x14ac:dyDescent="0.2">
      <c r="A43" t="s">
        <v>238</v>
      </c>
      <c r="B43">
        <v>1</v>
      </c>
      <c r="C43" s="15">
        <f t="shared" si="0"/>
        <v>1</v>
      </c>
      <c r="D43" s="15">
        <v>576</v>
      </c>
      <c r="E43" s="15">
        <f t="shared" si="0"/>
        <v>430.83333333333331</v>
      </c>
    </row>
    <row r="44" spans="1:5" x14ac:dyDescent="0.2">
      <c r="A44" t="s">
        <v>241</v>
      </c>
      <c r="B44">
        <v>2</v>
      </c>
      <c r="C44" s="15">
        <f t="shared" si="0"/>
        <v>1.3333333333333333</v>
      </c>
      <c r="D44" s="15">
        <v>487.9</v>
      </c>
      <c r="E44" s="15">
        <f t="shared" si="0"/>
        <v>494.3</v>
      </c>
    </row>
    <row r="45" spans="1:5" x14ac:dyDescent="0.2">
      <c r="A45" t="s">
        <v>243</v>
      </c>
      <c r="B45">
        <v>2</v>
      </c>
      <c r="C45" s="15">
        <f t="shared" si="0"/>
        <v>1.6666666666666667</v>
      </c>
      <c r="D45" s="15">
        <v>540</v>
      </c>
      <c r="E45" s="15">
        <f t="shared" si="0"/>
        <v>534.63333333333333</v>
      </c>
    </row>
    <row r="46" spans="1:5" x14ac:dyDescent="0.2">
      <c r="A46" t="s">
        <v>245</v>
      </c>
      <c r="B46">
        <v>3</v>
      </c>
      <c r="C46" s="15">
        <f t="shared" si="0"/>
        <v>2.3333333333333335</v>
      </c>
      <c r="D46" s="15">
        <v>277.95333333333332</v>
      </c>
      <c r="E46" s="15">
        <f t="shared" si="0"/>
        <v>435.28444444444449</v>
      </c>
    </row>
    <row r="47" spans="1:5" x14ac:dyDescent="0.2">
      <c r="A47" t="s">
        <v>248</v>
      </c>
      <c r="B47">
        <v>1</v>
      </c>
      <c r="C47" s="15">
        <f t="shared" si="0"/>
        <v>2</v>
      </c>
      <c r="D47" s="15">
        <v>119</v>
      </c>
      <c r="E47" s="15">
        <f t="shared" si="0"/>
        <v>312.31777777777779</v>
      </c>
    </row>
    <row r="48" spans="1:5" x14ac:dyDescent="0.2">
      <c r="C48" s="15"/>
      <c r="D48" s="15"/>
      <c r="E48" s="15"/>
    </row>
    <row r="49" spans="1:5" x14ac:dyDescent="0.2">
      <c r="A49" t="s">
        <v>227</v>
      </c>
      <c r="B49">
        <v>3</v>
      </c>
      <c r="C49" s="15">
        <f>SUM(B46:B49)/3</f>
        <v>2.3333333333333335</v>
      </c>
      <c r="D49" s="15">
        <v>397.7</v>
      </c>
      <c r="E49" s="15">
        <f>SUM(D46:D49)/3</f>
        <v>264.88444444444445</v>
      </c>
    </row>
    <row r="50" spans="1:5" x14ac:dyDescent="0.2">
      <c r="A50" t="s">
        <v>230</v>
      </c>
      <c r="B50">
        <v>4</v>
      </c>
      <c r="C50" s="15">
        <f>SUM(B47:B50)/3</f>
        <v>2.6666666666666665</v>
      </c>
      <c r="D50" s="15">
        <v>617.05250000000001</v>
      </c>
      <c r="E50" s="15">
        <f>SUM(D47:D50)/3</f>
        <v>377.91750000000002</v>
      </c>
    </row>
    <row r="51" spans="1:5" x14ac:dyDescent="0.2">
      <c r="A51" s="17">
        <v>44105</v>
      </c>
      <c r="B51">
        <v>2</v>
      </c>
      <c r="C51" s="15">
        <f t="shared" si="0"/>
        <v>3</v>
      </c>
      <c r="D51" s="15">
        <v>543.45000000000005</v>
      </c>
      <c r="E51" s="15">
        <f t="shared" si="0"/>
        <v>519.40083333333337</v>
      </c>
    </row>
    <row r="52" spans="1:5" x14ac:dyDescent="0.2">
      <c r="A52" t="s">
        <v>236</v>
      </c>
      <c r="B52">
        <v>1</v>
      </c>
      <c r="C52" s="15">
        <f t="shared" si="0"/>
        <v>2.3333333333333335</v>
      </c>
      <c r="D52" s="15">
        <v>449</v>
      </c>
      <c r="E52" s="15">
        <f t="shared" si="0"/>
        <v>536.50083333333339</v>
      </c>
    </row>
    <row r="53" spans="1:5" x14ac:dyDescent="0.2">
      <c r="A53" t="s">
        <v>239</v>
      </c>
      <c r="B53">
        <v>2</v>
      </c>
      <c r="C53" s="15">
        <f t="shared" si="0"/>
        <v>1.6666666666666667</v>
      </c>
      <c r="D53" s="15">
        <v>549.4</v>
      </c>
      <c r="E53" s="15">
        <f t="shared" si="0"/>
        <v>513.94999999999993</v>
      </c>
    </row>
    <row r="54" spans="1:5" x14ac:dyDescent="0.2">
      <c r="C54" s="15"/>
      <c r="D54" s="15"/>
      <c r="E54" s="15"/>
    </row>
    <row r="55" spans="1:5" x14ac:dyDescent="0.2">
      <c r="A55" t="s">
        <v>244</v>
      </c>
      <c r="B55">
        <v>1</v>
      </c>
      <c r="C55" s="15">
        <f>SUM(B52:B55)/3</f>
        <v>1.3333333333333333</v>
      </c>
      <c r="D55" s="15">
        <v>535.5</v>
      </c>
      <c r="E55" s="15">
        <f>SUM(D52:D55)/3</f>
        <v>511.3</v>
      </c>
    </row>
    <row r="56" spans="1:5" x14ac:dyDescent="0.2">
      <c r="A56" t="s">
        <v>246</v>
      </c>
      <c r="B56">
        <v>1</v>
      </c>
      <c r="C56" s="15">
        <f>SUM(B53:B56)/3</f>
        <v>1.3333333333333333</v>
      </c>
      <c r="D56" s="15">
        <v>952</v>
      </c>
      <c r="E56" s="15">
        <f>SUM(D53:D56)/3</f>
        <v>678.9666666666667</v>
      </c>
    </row>
    <row r="57" spans="1:5" x14ac:dyDescent="0.2">
      <c r="C57" s="15"/>
      <c r="D57" s="15"/>
      <c r="E57" s="15"/>
    </row>
    <row r="58" spans="1:5" x14ac:dyDescent="0.2">
      <c r="A58" t="s">
        <v>250</v>
      </c>
      <c r="B58">
        <v>1</v>
      </c>
      <c r="C58" s="15">
        <f>SUM(B55:B58)/3</f>
        <v>1</v>
      </c>
      <c r="D58" s="15">
        <v>784.21</v>
      </c>
      <c r="E58" s="15">
        <f>SUM(D55:D58)/3</f>
        <v>757.23666666666668</v>
      </c>
    </row>
    <row r="59" spans="1:5" x14ac:dyDescent="0.2">
      <c r="A59" t="s">
        <v>228</v>
      </c>
      <c r="B59">
        <v>2</v>
      </c>
      <c r="C59" s="15">
        <f>SUM(B56:B59)/3</f>
        <v>1.3333333333333333</v>
      </c>
      <c r="D59" s="15">
        <v>644.47500000000002</v>
      </c>
      <c r="E59" s="15">
        <f>SUM(D56:D59)/3</f>
        <v>793.56166666666661</v>
      </c>
    </row>
    <row r="60" spans="1:5" x14ac:dyDescent="0.2">
      <c r="A60" s="17">
        <v>44105</v>
      </c>
      <c r="C60" s="15"/>
      <c r="D60" s="15"/>
      <c r="E60" s="15"/>
    </row>
    <row r="61" spans="1:5" x14ac:dyDescent="0.2">
      <c r="A61" t="s">
        <v>231</v>
      </c>
      <c r="B61">
        <v>4</v>
      </c>
      <c r="C61" s="15">
        <f>SUM(B58:B61)/3</f>
        <v>2.3333333333333335</v>
      </c>
      <c r="D61" s="15">
        <v>516.49666666666667</v>
      </c>
      <c r="E61" s="15">
        <f>SUM(D58:D61)/3</f>
        <v>648.39388888888891</v>
      </c>
    </row>
    <row r="62" spans="1:5" x14ac:dyDescent="0.2">
      <c r="A62" t="s">
        <v>225</v>
      </c>
      <c r="B62">
        <v>4</v>
      </c>
      <c r="C62" s="15">
        <f>SUM(B59:B62)/3</f>
        <v>3.3333333333333335</v>
      </c>
      <c r="D62" s="15">
        <v>851.6</v>
      </c>
      <c r="E62" s="15">
        <f>SUM(D59:D62)/3</f>
        <v>670.85722222222228</v>
      </c>
    </row>
    <row r="63" spans="1:5" x14ac:dyDescent="0.2">
      <c r="A63" t="s">
        <v>234</v>
      </c>
      <c r="B63">
        <v>2</v>
      </c>
      <c r="C63" s="15">
        <f t="shared" si="0"/>
        <v>3.3333333333333335</v>
      </c>
      <c r="D63" s="15">
        <v>479.72</v>
      </c>
      <c r="E63" s="15">
        <f t="shared" si="0"/>
        <v>615.93888888888898</v>
      </c>
    </row>
    <row r="64" spans="1:5" x14ac:dyDescent="0.2">
      <c r="A64" t="s">
        <v>237</v>
      </c>
      <c r="B64">
        <v>2</v>
      </c>
      <c r="C64" s="15">
        <f t="shared" si="0"/>
        <v>2.6666666666666665</v>
      </c>
      <c r="D64" s="15">
        <v>537.9</v>
      </c>
      <c r="E64" s="15">
        <f t="shared" si="0"/>
        <v>623.07333333333338</v>
      </c>
    </row>
    <row r="65" spans="1:5" x14ac:dyDescent="0.2">
      <c r="A65" t="s">
        <v>240</v>
      </c>
      <c r="B65">
        <v>1</v>
      </c>
      <c r="C65" s="15">
        <f t="shared" si="0"/>
        <v>1.6666666666666667</v>
      </c>
      <c r="D65" s="15">
        <v>540</v>
      </c>
      <c r="E65" s="15">
        <f t="shared" si="0"/>
        <v>519.20666666666659</v>
      </c>
    </row>
    <row r="66" spans="1:5" x14ac:dyDescent="0.2">
      <c r="A66" t="s">
        <v>242</v>
      </c>
      <c r="B66">
        <v>2</v>
      </c>
      <c r="C66" s="15">
        <f t="shared" si="0"/>
        <v>1.6666666666666667</v>
      </c>
      <c r="D66" s="15">
        <v>499</v>
      </c>
      <c r="E66" s="15">
        <f t="shared" si="0"/>
        <v>525.63333333333333</v>
      </c>
    </row>
    <row r="67" spans="1:5" x14ac:dyDescent="0.2">
      <c r="C67" s="15"/>
    </row>
    <row r="68" spans="1:5" x14ac:dyDescent="0.2">
      <c r="C68" s="15"/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947EC-D15A-784A-A12B-84C99D1548FE}">
  <dimension ref="A2:Y21"/>
  <sheetViews>
    <sheetView zoomScale="180" zoomScaleNormal="180" workbookViewId="0">
      <selection activeCell="F20" sqref="F20"/>
    </sheetView>
  </sheetViews>
  <sheetFormatPr baseColWidth="10" defaultRowHeight="16" x14ac:dyDescent="0.2"/>
  <cols>
    <col min="1" max="1" width="26.6640625" bestFit="1" customWidth="1"/>
    <col min="2" max="2" width="22.1640625" bestFit="1" customWidth="1"/>
    <col min="3" max="3" width="9.5" bestFit="1" customWidth="1"/>
    <col min="4" max="4" width="14.6640625" bestFit="1" customWidth="1"/>
    <col min="5" max="5" width="13" bestFit="1" customWidth="1"/>
    <col min="6" max="6" width="14.6640625" bestFit="1" customWidth="1"/>
    <col min="7" max="7" width="9.6640625" bestFit="1" customWidth="1"/>
    <col min="8" max="8" width="8.83203125" bestFit="1" customWidth="1"/>
    <col min="9" max="9" width="5.83203125" bestFit="1" customWidth="1"/>
    <col min="10" max="10" width="20.1640625" bestFit="1" customWidth="1"/>
    <col min="11" max="11" width="10.6640625" bestFit="1" customWidth="1"/>
    <col min="12" max="12" width="9.83203125" bestFit="1" customWidth="1"/>
    <col min="13" max="13" width="19.33203125" bestFit="1" customWidth="1"/>
    <col min="14" max="14" width="9.5" bestFit="1" customWidth="1"/>
    <col min="15" max="15" width="14.6640625" bestFit="1" customWidth="1"/>
    <col min="16" max="16" width="13" bestFit="1" customWidth="1"/>
    <col min="17" max="17" width="14.6640625" bestFit="1" customWidth="1"/>
    <col min="18" max="18" width="9.6640625" bestFit="1" customWidth="1"/>
    <col min="19" max="19" width="8.83203125" bestFit="1" customWidth="1"/>
    <col min="20" max="20" width="8.1640625" bestFit="1" customWidth="1"/>
    <col min="21" max="21" width="20.1640625" bestFit="1" customWidth="1"/>
    <col min="22" max="22" width="10.6640625" bestFit="1" customWidth="1"/>
    <col min="23" max="23" width="9.83203125" bestFit="1" customWidth="1"/>
    <col min="24" max="24" width="22.83203125" bestFit="1" customWidth="1"/>
    <col min="25" max="25" width="27.1640625" bestFit="1" customWidth="1"/>
  </cols>
  <sheetData>
    <row r="2" spans="1:25" x14ac:dyDescent="0.2">
      <c r="A2" s="10" t="s">
        <v>143</v>
      </c>
      <c r="B2" t="s">
        <v>189</v>
      </c>
    </row>
    <row r="3" spans="1:25" x14ac:dyDescent="0.2">
      <c r="A3" s="10" t="s">
        <v>1</v>
      </c>
      <c r="B3" t="s">
        <v>189</v>
      </c>
    </row>
    <row r="5" spans="1:25" x14ac:dyDescent="0.2">
      <c r="B5" s="10" t="s">
        <v>261</v>
      </c>
    </row>
    <row r="6" spans="1:25" x14ac:dyDescent="0.2">
      <c r="B6" t="s">
        <v>206</v>
      </c>
      <c r="M6" t="s">
        <v>208</v>
      </c>
      <c r="X6" t="s">
        <v>262</v>
      </c>
      <c r="Y6" t="s">
        <v>263</v>
      </c>
    </row>
    <row r="7" spans="1:25" x14ac:dyDescent="0.2">
      <c r="A7" s="10" t="s">
        <v>190</v>
      </c>
      <c r="B7" t="s">
        <v>153</v>
      </c>
      <c r="C7" t="s">
        <v>155</v>
      </c>
      <c r="D7" t="s">
        <v>151</v>
      </c>
      <c r="E7" t="s">
        <v>157</v>
      </c>
      <c r="F7" t="s">
        <v>161</v>
      </c>
      <c r="G7" t="s">
        <v>156</v>
      </c>
      <c r="H7" t="s">
        <v>150</v>
      </c>
      <c r="I7" t="s">
        <v>142</v>
      </c>
      <c r="J7" t="s">
        <v>152</v>
      </c>
      <c r="K7" t="s">
        <v>158</v>
      </c>
      <c r="L7" t="s">
        <v>159</v>
      </c>
      <c r="M7" t="s">
        <v>153</v>
      </c>
      <c r="N7" t="s">
        <v>155</v>
      </c>
      <c r="O7" t="s">
        <v>151</v>
      </c>
      <c r="P7" t="s">
        <v>157</v>
      </c>
      <c r="Q7" t="s">
        <v>161</v>
      </c>
      <c r="R7" t="s">
        <v>156</v>
      </c>
      <c r="S7" t="s">
        <v>150</v>
      </c>
      <c r="T7" t="s">
        <v>142</v>
      </c>
      <c r="U7" t="s">
        <v>152</v>
      </c>
      <c r="V7" t="s">
        <v>158</v>
      </c>
      <c r="W7" t="s">
        <v>159</v>
      </c>
    </row>
    <row r="8" spans="1:25" x14ac:dyDescent="0.2">
      <c r="A8" s="11" t="s">
        <v>220</v>
      </c>
      <c r="J8">
        <v>1</v>
      </c>
      <c r="M8" s="13"/>
      <c r="N8" s="13"/>
      <c r="O8" s="13"/>
      <c r="P8" s="13"/>
      <c r="Q8" s="13"/>
      <c r="R8" s="13"/>
      <c r="S8" s="13"/>
      <c r="T8" s="13"/>
      <c r="U8" s="13">
        <v>44099</v>
      </c>
      <c r="V8" s="13"/>
      <c r="W8" s="13"/>
      <c r="X8">
        <v>1</v>
      </c>
      <c r="Y8" s="13">
        <v>44099</v>
      </c>
    </row>
    <row r="9" spans="1:25" x14ac:dyDescent="0.2">
      <c r="A9" s="11" t="s">
        <v>209</v>
      </c>
      <c r="B9">
        <v>1</v>
      </c>
      <c r="C9">
        <v>1</v>
      </c>
      <c r="E9">
        <v>4</v>
      </c>
      <c r="F9">
        <v>1</v>
      </c>
      <c r="G9">
        <v>2</v>
      </c>
      <c r="M9" s="13">
        <v>44194</v>
      </c>
      <c r="N9" s="13">
        <v>44126</v>
      </c>
      <c r="O9" s="13"/>
      <c r="P9" s="13">
        <v>44181</v>
      </c>
      <c r="Q9" s="13">
        <v>44126</v>
      </c>
      <c r="R9" s="13">
        <v>44181</v>
      </c>
      <c r="S9" s="13"/>
      <c r="T9" s="13"/>
      <c r="U9" s="13"/>
      <c r="V9" s="13"/>
      <c r="W9" s="13"/>
      <c r="X9">
        <v>9</v>
      </c>
      <c r="Y9" s="13">
        <v>44194</v>
      </c>
    </row>
    <row r="10" spans="1:25" x14ac:dyDescent="0.2">
      <c r="A10" s="11" t="s">
        <v>210</v>
      </c>
      <c r="E10">
        <v>1</v>
      </c>
      <c r="H10">
        <v>1</v>
      </c>
      <c r="M10" s="13"/>
      <c r="N10" s="13"/>
      <c r="O10" s="13"/>
      <c r="P10" s="13">
        <v>44247</v>
      </c>
      <c r="Q10" s="13"/>
      <c r="R10" s="13"/>
      <c r="S10" s="13">
        <v>44280</v>
      </c>
      <c r="T10" s="13"/>
      <c r="U10" s="13"/>
      <c r="V10" s="13"/>
      <c r="W10" s="13"/>
      <c r="X10">
        <v>2</v>
      </c>
      <c r="Y10" s="13">
        <v>44280</v>
      </c>
    </row>
    <row r="11" spans="1:25" x14ac:dyDescent="0.2">
      <c r="A11" s="11" t="s">
        <v>211</v>
      </c>
      <c r="E11">
        <v>4</v>
      </c>
      <c r="H11">
        <v>1</v>
      </c>
      <c r="M11" s="13"/>
      <c r="N11" s="13"/>
      <c r="O11" s="13"/>
      <c r="P11" s="13">
        <v>44366</v>
      </c>
      <c r="Q11" s="13"/>
      <c r="R11" s="13"/>
      <c r="S11" s="13">
        <v>44319</v>
      </c>
      <c r="T11" s="13"/>
      <c r="U11" s="13"/>
      <c r="V11" s="13"/>
      <c r="W11" s="13"/>
      <c r="X11">
        <v>5</v>
      </c>
      <c r="Y11" s="13">
        <v>44366</v>
      </c>
    </row>
    <row r="12" spans="1:25" x14ac:dyDescent="0.2">
      <c r="A12" s="11" t="s">
        <v>212</v>
      </c>
      <c r="C12">
        <v>2</v>
      </c>
      <c r="E12">
        <v>1</v>
      </c>
      <c r="F12">
        <v>1</v>
      </c>
      <c r="M12" s="13"/>
      <c r="N12" s="13">
        <v>44381</v>
      </c>
      <c r="O12" s="13"/>
      <c r="P12" s="13">
        <v>44380</v>
      </c>
      <c r="Q12" s="13">
        <v>44417</v>
      </c>
      <c r="R12" s="13"/>
      <c r="S12" s="13"/>
      <c r="T12" s="13"/>
      <c r="U12" s="13"/>
      <c r="V12" s="13"/>
      <c r="W12" s="13"/>
      <c r="X12">
        <v>4</v>
      </c>
      <c r="Y12" s="13">
        <v>44417</v>
      </c>
    </row>
    <row r="13" spans="1:25" x14ac:dyDescent="0.2">
      <c r="A13" s="11" t="s">
        <v>222</v>
      </c>
      <c r="D13">
        <v>1</v>
      </c>
      <c r="E13">
        <v>3</v>
      </c>
      <c r="F13">
        <v>1</v>
      </c>
      <c r="I13">
        <v>1</v>
      </c>
      <c r="L13">
        <v>1</v>
      </c>
      <c r="M13" s="13"/>
      <c r="N13" s="13"/>
      <c r="O13" s="13">
        <v>44556</v>
      </c>
      <c r="P13" s="13">
        <v>44541</v>
      </c>
      <c r="Q13" s="13">
        <v>44473</v>
      </c>
      <c r="R13" s="13"/>
      <c r="S13" s="13"/>
      <c r="T13" s="13">
        <v>44548</v>
      </c>
      <c r="U13" s="13"/>
      <c r="V13" s="13"/>
      <c r="W13" s="13">
        <v>44548</v>
      </c>
      <c r="X13">
        <v>7</v>
      </c>
      <c r="Y13" s="13">
        <v>44556</v>
      </c>
    </row>
    <row r="14" spans="1:25" x14ac:dyDescent="0.2">
      <c r="A14" s="11" t="s">
        <v>213</v>
      </c>
      <c r="G14">
        <v>1</v>
      </c>
      <c r="I14">
        <v>1</v>
      </c>
      <c r="J14">
        <v>1</v>
      </c>
      <c r="M14" s="13"/>
      <c r="N14" s="13"/>
      <c r="O14" s="13"/>
      <c r="P14" s="13"/>
      <c r="Q14" s="13"/>
      <c r="R14" s="13">
        <v>44598</v>
      </c>
      <c r="S14" s="13"/>
      <c r="T14" s="13">
        <v>44596</v>
      </c>
      <c r="U14" s="13">
        <v>44626</v>
      </c>
      <c r="V14" s="13"/>
      <c r="W14" s="13"/>
      <c r="X14">
        <v>3</v>
      </c>
      <c r="Y14" s="13">
        <v>44626</v>
      </c>
    </row>
    <row r="15" spans="1:25" x14ac:dyDescent="0.2">
      <c r="A15" s="11" t="s">
        <v>214</v>
      </c>
      <c r="C15">
        <v>1</v>
      </c>
      <c r="E15">
        <v>1</v>
      </c>
      <c r="H15">
        <v>1</v>
      </c>
      <c r="M15" s="13"/>
      <c r="N15" s="13">
        <v>44666</v>
      </c>
      <c r="O15" s="13"/>
      <c r="P15" s="13">
        <v>44655</v>
      </c>
      <c r="Q15" s="13"/>
      <c r="R15" s="13"/>
      <c r="S15" s="13">
        <v>44739</v>
      </c>
      <c r="T15" s="13"/>
      <c r="U15" s="13"/>
      <c r="V15" s="13"/>
      <c r="W15" s="13"/>
      <c r="X15">
        <v>3</v>
      </c>
      <c r="Y15" s="13">
        <v>44739</v>
      </c>
    </row>
    <row r="16" spans="1:25" x14ac:dyDescent="0.2">
      <c r="A16" s="11" t="s">
        <v>215</v>
      </c>
      <c r="F16">
        <v>1</v>
      </c>
      <c r="H16">
        <v>1</v>
      </c>
      <c r="M16" s="13"/>
      <c r="N16" s="13"/>
      <c r="O16" s="13"/>
      <c r="P16" s="13"/>
      <c r="Q16" s="13">
        <v>44833</v>
      </c>
      <c r="R16" s="13"/>
      <c r="S16" s="13">
        <v>44756</v>
      </c>
      <c r="T16" s="13"/>
      <c r="U16" s="13"/>
      <c r="V16" s="13"/>
      <c r="W16" s="13"/>
      <c r="X16">
        <v>2</v>
      </c>
      <c r="Y16" s="13">
        <v>44833</v>
      </c>
    </row>
    <row r="17" spans="1:25" x14ac:dyDescent="0.2">
      <c r="A17" s="11" t="s">
        <v>216</v>
      </c>
      <c r="E17">
        <v>3</v>
      </c>
      <c r="G17">
        <v>1</v>
      </c>
      <c r="K17">
        <v>1</v>
      </c>
      <c r="L17">
        <v>1</v>
      </c>
      <c r="M17" s="13"/>
      <c r="N17" s="13"/>
      <c r="O17" s="13"/>
      <c r="P17" s="13">
        <v>44921</v>
      </c>
      <c r="Q17" s="13"/>
      <c r="R17" s="13">
        <v>44844</v>
      </c>
      <c r="S17" s="13"/>
      <c r="T17" s="13"/>
      <c r="U17" s="13"/>
      <c r="V17" s="13">
        <v>44921</v>
      </c>
      <c r="W17" s="13">
        <v>44843</v>
      </c>
      <c r="X17">
        <v>6</v>
      </c>
      <c r="Y17" s="13">
        <v>44921</v>
      </c>
    </row>
    <row r="18" spans="1:25" x14ac:dyDescent="0.2">
      <c r="A18" s="11" t="s">
        <v>217</v>
      </c>
      <c r="E18">
        <v>6</v>
      </c>
      <c r="F18">
        <v>1</v>
      </c>
      <c r="G18">
        <v>1</v>
      </c>
      <c r="M18" s="13"/>
      <c r="N18" s="13"/>
      <c r="O18" s="13"/>
      <c r="P18" s="13">
        <v>45009</v>
      </c>
      <c r="Q18" s="13">
        <v>44960</v>
      </c>
      <c r="R18" s="13">
        <v>44933</v>
      </c>
      <c r="S18" s="13"/>
      <c r="T18" s="13"/>
      <c r="U18" s="13"/>
      <c r="V18" s="13"/>
      <c r="W18" s="13"/>
      <c r="X18">
        <v>8</v>
      </c>
      <c r="Y18" s="13">
        <v>45009</v>
      </c>
    </row>
    <row r="19" spans="1:25" x14ac:dyDescent="0.2">
      <c r="A19" s="11" t="s">
        <v>218</v>
      </c>
      <c r="B19">
        <v>1</v>
      </c>
      <c r="G19">
        <v>1</v>
      </c>
      <c r="I19">
        <v>1</v>
      </c>
      <c r="M19" s="13">
        <v>45061</v>
      </c>
      <c r="N19" s="13"/>
      <c r="O19" s="13"/>
      <c r="P19" s="13"/>
      <c r="Q19" s="13"/>
      <c r="R19" s="13">
        <v>45059</v>
      </c>
      <c r="S19" s="13"/>
      <c r="T19" s="13">
        <v>45037</v>
      </c>
      <c r="U19" s="13"/>
      <c r="V19" s="13"/>
      <c r="W19" s="13"/>
      <c r="X19">
        <v>3</v>
      </c>
      <c r="Y19" s="13">
        <v>45061</v>
      </c>
    </row>
    <row r="20" spans="1:25" x14ac:dyDescent="0.2">
      <c r="A20" s="11" t="s">
        <v>221</v>
      </c>
      <c r="C20">
        <v>1</v>
      </c>
      <c r="M20" s="13"/>
      <c r="N20" s="13">
        <v>45121</v>
      </c>
      <c r="O20" s="13"/>
      <c r="P20" s="13"/>
      <c r="Q20" s="13"/>
      <c r="R20" s="13"/>
      <c r="S20" s="13"/>
      <c r="T20" s="13"/>
      <c r="U20" s="13"/>
      <c r="V20" s="13"/>
      <c r="W20" s="13"/>
      <c r="X20">
        <v>1</v>
      </c>
      <c r="Y20" s="13">
        <v>45121</v>
      </c>
    </row>
    <row r="21" spans="1:25" x14ac:dyDescent="0.2">
      <c r="A21" s="11" t="s">
        <v>191</v>
      </c>
      <c r="B21">
        <v>2</v>
      </c>
      <c r="C21">
        <v>5</v>
      </c>
      <c r="D21">
        <v>1</v>
      </c>
      <c r="E21">
        <v>23</v>
      </c>
      <c r="F21">
        <v>5</v>
      </c>
      <c r="G21">
        <v>6</v>
      </c>
      <c r="H21">
        <v>4</v>
      </c>
      <c r="I21">
        <v>3</v>
      </c>
      <c r="J21">
        <v>2</v>
      </c>
      <c r="K21">
        <v>1</v>
      </c>
      <c r="L21">
        <v>2</v>
      </c>
      <c r="M21" s="13">
        <v>45061</v>
      </c>
      <c r="N21" s="13">
        <v>45121</v>
      </c>
      <c r="O21" s="13">
        <v>44556</v>
      </c>
      <c r="P21" s="13">
        <v>45009</v>
      </c>
      <c r="Q21" s="13">
        <v>44960</v>
      </c>
      <c r="R21" s="13">
        <v>45059</v>
      </c>
      <c r="S21" s="13">
        <v>44756</v>
      </c>
      <c r="T21" s="13">
        <v>45037</v>
      </c>
      <c r="U21" s="13">
        <v>44626</v>
      </c>
      <c r="V21" s="13">
        <v>44921</v>
      </c>
      <c r="W21" s="13">
        <v>44843</v>
      </c>
      <c r="Y21" s="13">
        <v>45121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72C81-D6F1-4E43-B580-512AA72294A2}">
  <dimension ref="A2:O34"/>
  <sheetViews>
    <sheetView workbookViewId="0">
      <selection activeCell="F20" sqref="F20"/>
    </sheetView>
  </sheetViews>
  <sheetFormatPr baseColWidth="10" defaultRowHeight="16" x14ac:dyDescent="0.2"/>
  <cols>
    <col min="1" max="1" width="15.6640625" customWidth="1"/>
    <col min="2" max="14" width="8.33203125" customWidth="1"/>
    <col min="15" max="15" width="5.6640625" customWidth="1"/>
  </cols>
  <sheetData>
    <row r="2" spans="1:12" x14ac:dyDescent="0.2">
      <c r="H2" t="s">
        <v>206</v>
      </c>
    </row>
    <row r="3" spans="1:12" x14ac:dyDescent="0.2">
      <c r="A3" t="s">
        <v>190</v>
      </c>
      <c r="B3" t="s">
        <v>157</v>
      </c>
      <c r="C3" t="s">
        <v>156</v>
      </c>
      <c r="D3" t="s">
        <v>161</v>
      </c>
      <c r="E3" t="s">
        <v>155</v>
      </c>
      <c r="F3" t="s">
        <v>150</v>
      </c>
      <c r="G3" t="s">
        <v>142</v>
      </c>
      <c r="H3" t="s">
        <v>153</v>
      </c>
      <c r="I3" t="s">
        <v>159</v>
      </c>
      <c r="J3" t="s">
        <v>152</v>
      </c>
      <c r="K3" t="s">
        <v>151</v>
      </c>
      <c r="L3" t="s">
        <v>158</v>
      </c>
    </row>
    <row r="4" spans="1:12" x14ac:dyDescent="0.2">
      <c r="A4" t="s">
        <v>220</v>
      </c>
      <c r="J4">
        <v>1</v>
      </c>
    </row>
    <row r="5" spans="1:12" x14ac:dyDescent="0.2">
      <c r="A5" t="s">
        <v>209</v>
      </c>
      <c r="B5">
        <v>4</v>
      </c>
      <c r="C5">
        <v>2</v>
      </c>
      <c r="D5">
        <v>1</v>
      </c>
      <c r="E5">
        <v>1</v>
      </c>
      <c r="H5">
        <v>1</v>
      </c>
    </row>
    <row r="6" spans="1:12" x14ac:dyDescent="0.2">
      <c r="A6" t="s">
        <v>210</v>
      </c>
      <c r="B6">
        <v>1</v>
      </c>
      <c r="F6">
        <v>1</v>
      </c>
    </row>
    <row r="7" spans="1:12" x14ac:dyDescent="0.2">
      <c r="A7" t="s">
        <v>211</v>
      </c>
      <c r="B7">
        <v>4</v>
      </c>
      <c r="F7">
        <v>1</v>
      </c>
    </row>
    <row r="8" spans="1:12" x14ac:dyDescent="0.2">
      <c r="A8" t="s">
        <v>212</v>
      </c>
      <c r="B8">
        <v>1</v>
      </c>
      <c r="D8">
        <v>1</v>
      </c>
      <c r="E8">
        <v>2</v>
      </c>
    </row>
    <row r="9" spans="1:12" x14ac:dyDescent="0.2">
      <c r="A9" t="s">
        <v>222</v>
      </c>
      <c r="B9">
        <v>3</v>
      </c>
      <c r="D9">
        <v>1</v>
      </c>
      <c r="G9">
        <v>1</v>
      </c>
      <c r="I9">
        <v>1</v>
      </c>
      <c r="K9">
        <v>1</v>
      </c>
    </row>
    <row r="10" spans="1:12" x14ac:dyDescent="0.2">
      <c r="A10" t="s">
        <v>213</v>
      </c>
      <c r="C10">
        <v>1</v>
      </c>
      <c r="G10">
        <v>1</v>
      </c>
      <c r="J10">
        <v>1</v>
      </c>
    </row>
    <row r="11" spans="1:12" x14ac:dyDescent="0.2">
      <c r="A11" t="s">
        <v>214</v>
      </c>
      <c r="B11">
        <v>1</v>
      </c>
      <c r="E11">
        <v>1</v>
      </c>
      <c r="F11">
        <v>1</v>
      </c>
    </row>
    <row r="12" spans="1:12" x14ac:dyDescent="0.2">
      <c r="A12" t="s">
        <v>215</v>
      </c>
      <c r="D12">
        <v>1</v>
      </c>
      <c r="F12">
        <v>1</v>
      </c>
    </row>
    <row r="13" spans="1:12" x14ac:dyDescent="0.2">
      <c r="A13" t="s">
        <v>216</v>
      </c>
      <c r="B13">
        <v>3</v>
      </c>
      <c r="C13">
        <v>1</v>
      </c>
      <c r="I13">
        <v>1</v>
      </c>
      <c r="L13">
        <v>1</v>
      </c>
    </row>
    <row r="14" spans="1:12" x14ac:dyDescent="0.2">
      <c r="A14" t="s">
        <v>217</v>
      </c>
      <c r="B14">
        <v>6</v>
      </c>
      <c r="C14">
        <v>1</v>
      </c>
      <c r="D14">
        <v>1</v>
      </c>
    </row>
    <row r="15" spans="1:12" x14ac:dyDescent="0.2">
      <c r="A15" t="s">
        <v>218</v>
      </c>
      <c r="C15">
        <v>1</v>
      </c>
      <c r="G15">
        <v>1</v>
      </c>
      <c r="H15">
        <v>1</v>
      </c>
    </row>
    <row r="16" spans="1:12" x14ac:dyDescent="0.2">
      <c r="A16" t="s">
        <v>221</v>
      </c>
      <c r="E16">
        <v>1</v>
      </c>
    </row>
    <row r="17" spans="1:15" s="12" customFormat="1" x14ac:dyDescent="0.2">
      <c r="A17" s="12" t="s">
        <v>191</v>
      </c>
      <c r="B17" s="12">
        <v>23</v>
      </c>
      <c r="C17" s="12">
        <v>6</v>
      </c>
      <c r="D17" s="12">
        <v>5</v>
      </c>
      <c r="E17" s="12">
        <v>5</v>
      </c>
      <c r="F17" s="12">
        <v>4</v>
      </c>
      <c r="G17" s="12">
        <v>3</v>
      </c>
      <c r="H17" s="12">
        <v>2</v>
      </c>
      <c r="I17" s="12">
        <v>2</v>
      </c>
      <c r="J17" s="12">
        <v>2</v>
      </c>
      <c r="K17" s="12">
        <v>1</v>
      </c>
      <c r="L17" s="12">
        <v>1</v>
      </c>
    </row>
    <row r="22" spans="1:15" x14ac:dyDescent="0.2">
      <c r="A22" s="19"/>
      <c r="B22" s="19" t="s">
        <v>220</v>
      </c>
      <c r="C22" s="19" t="s">
        <v>209</v>
      </c>
      <c r="D22" s="19" t="s">
        <v>210</v>
      </c>
      <c r="E22" s="19" t="s">
        <v>211</v>
      </c>
      <c r="F22" s="19" t="s">
        <v>212</v>
      </c>
      <c r="G22" s="19" t="s">
        <v>222</v>
      </c>
      <c r="H22" s="19" t="s">
        <v>213</v>
      </c>
      <c r="I22" s="19" t="s">
        <v>214</v>
      </c>
      <c r="J22" s="19" t="s">
        <v>215</v>
      </c>
      <c r="K22" s="19" t="s">
        <v>216</v>
      </c>
      <c r="L22" s="19" t="s">
        <v>217</v>
      </c>
      <c r="M22" s="19" t="s">
        <v>218</v>
      </c>
      <c r="N22" s="19" t="s">
        <v>221</v>
      </c>
      <c r="O22" s="19" t="s">
        <v>264</v>
      </c>
    </row>
    <row r="23" spans="1:15" x14ac:dyDescent="0.2">
      <c r="A23" t="s">
        <v>157</v>
      </c>
      <c r="C23">
        <v>4</v>
      </c>
      <c r="D23">
        <v>1</v>
      </c>
      <c r="E23">
        <v>4</v>
      </c>
      <c r="F23">
        <v>1</v>
      </c>
      <c r="G23">
        <v>3</v>
      </c>
      <c r="I23">
        <v>1</v>
      </c>
      <c r="K23">
        <v>3</v>
      </c>
      <c r="L23">
        <v>6</v>
      </c>
      <c r="O23" s="12">
        <v>23</v>
      </c>
    </row>
    <row r="24" spans="1:15" x14ac:dyDescent="0.2">
      <c r="A24" t="s">
        <v>156</v>
      </c>
      <c r="C24">
        <v>2</v>
      </c>
      <c r="H24">
        <v>1</v>
      </c>
      <c r="K24">
        <v>1</v>
      </c>
      <c r="L24">
        <v>1</v>
      </c>
      <c r="M24">
        <v>1</v>
      </c>
      <c r="O24" s="12">
        <v>6</v>
      </c>
    </row>
    <row r="25" spans="1:15" x14ac:dyDescent="0.2">
      <c r="A25" t="s">
        <v>161</v>
      </c>
      <c r="C25">
        <v>1</v>
      </c>
      <c r="F25">
        <v>1</v>
      </c>
      <c r="G25">
        <v>1</v>
      </c>
      <c r="J25">
        <v>1</v>
      </c>
      <c r="L25">
        <v>1</v>
      </c>
      <c r="O25" s="12">
        <v>5</v>
      </c>
    </row>
    <row r="26" spans="1:15" x14ac:dyDescent="0.2">
      <c r="A26" t="s">
        <v>155</v>
      </c>
      <c r="C26">
        <v>1</v>
      </c>
      <c r="F26">
        <v>2</v>
      </c>
      <c r="I26">
        <v>1</v>
      </c>
      <c r="N26">
        <v>1</v>
      </c>
      <c r="O26" s="12">
        <v>5</v>
      </c>
    </row>
    <row r="27" spans="1:15" x14ac:dyDescent="0.2">
      <c r="A27" t="s">
        <v>150</v>
      </c>
      <c r="D27">
        <v>1</v>
      </c>
      <c r="E27">
        <v>1</v>
      </c>
      <c r="I27">
        <v>1</v>
      </c>
      <c r="J27">
        <v>1</v>
      </c>
      <c r="O27" s="12">
        <v>4</v>
      </c>
    </row>
    <row r="28" spans="1:15" x14ac:dyDescent="0.2">
      <c r="A28" t="s">
        <v>142</v>
      </c>
      <c r="G28">
        <v>1</v>
      </c>
      <c r="H28">
        <v>1</v>
      </c>
      <c r="M28">
        <v>1</v>
      </c>
      <c r="O28" s="12">
        <v>3</v>
      </c>
    </row>
    <row r="29" spans="1:15" x14ac:dyDescent="0.2">
      <c r="A29" t="s">
        <v>153</v>
      </c>
      <c r="C29">
        <v>1</v>
      </c>
      <c r="M29">
        <v>1</v>
      </c>
      <c r="O29" s="12">
        <v>2</v>
      </c>
    </row>
    <row r="30" spans="1:15" x14ac:dyDescent="0.2">
      <c r="A30" t="s">
        <v>159</v>
      </c>
      <c r="G30">
        <v>1</v>
      </c>
      <c r="K30">
        <v>1</v>
      </c>
      <c r="O30" s="12">
        <v>2</v>
      </c>
    </row>
    <row r="31" spans="1:15" x14ac:dyDescent="0.2">
      <c r="A31" t="s">
        <v>265</v>
      </c>
      <c r="B31">
        <v>1</v>
      </c>
      <c r="H31">
        <v>1</v>
      </c>
      <c r="O31" s="12">
        <v>2</v>
      </c>
    </row>
    <row r="32" spans="1:15" x14ac:dyDescent="0.2">
      <c r="A32" t="s">
        <v>151</v>
      </c>
      <c r="G32">
        <v>1</v>
      </c>
      <c r="O32" s="12">
        <v>1</v>
      </c>
    </row>
    <row r="33" spans="1:15" x14ac:dyDescent="0.2">
      <c r="A33" s="20" t="s">
        <v>158</v>
      </c>
      <c r="B33" s="20"/>
      <c r="C33" s="20"/>
      <c r="D33" s="20"/>
      <c r="E33" s="20"/>
      <c r="F33" s="20"/>
      <c r="G33" s="20"/>
      <c r="H33" s="20"/>
      <c r="I33" s="20"/>
      <c r="J33" s="20"/>
      <c r="K33" s="20">
        <v>1</v>
      </c>
      <c r="L33" s="20"/>
      <c r="M33" s="20"/>
      <c r="N33" s="20"/>
      <c r="O33" s="19">
        <v>1</v>
      </c>
    </row>
    <row r="34" spans="1:15" x14ac:dyDescent="0.2">
      <c r="A34" s="12" t="s">
        <v>264</v>
      </c>
      <c r="B34" s="12">
        <f>SUM(B23:B33)</f>
        <v>1</v>
      </c>
      <c r="C34" s="12">
        <f t="shared" ref="C34:O34" si="0">SUM(C23:C33)</f>
        <v>9</v>
      </c>
      <c r="D34" s="12">
        <f t="shared" si="0"/>
        <v>2</v>
      </c>
      <c r="E34" s="12">
        <f t="shared" si="0"/>
        <v>5</v>
      </c>
      <c r="F34" s="12">
        <f t="shared" si="0"/>
        <v>4</v>
      </c>
      <c r="G34" s="12">
        <f t="shared" si="0"/>
        <v>7</v>
      </c>
      <c r="H34" s="12">
        <f t="shared" si="0"/>
        <v>3</v>
      </c>
      <c r="I34" s="12">
        <f t="shared" si="0"/>
        <v>3</v>
      </c>
      <c r="J34" s="12">
        <f t="shared" si="0"/>
        <v>2</v>
      </c>
      <c r="K34" s="12">
        <f t="shared" si="0"/>
        <v>6</v>
      </c>
      <c r="L34" s="12">
        <f t="shared" si="0"/>
        <v>8</v>
      </c>
      <c r="M34" s="12">
        <f t="shared" si="0"/>
        <v>3</v>
      </c>
      <c r="N34" s="12">
        <f t="shared" si="0"/>
        <v>1</v>
      </c>
      <c r="O34" s="12">
        <f t="shared" si="0"/>
        <v>54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87694-C8C8-5446-BD01-D2400E120D21}">
  <dimension ref="A1:R68"/>
  <sheetViews>
    <sheetView tabSelected="1" zoomScale="125" zoomScaleNormal="125" workbookViewId="0">
      <pane xSplit="1" ySplit="1" topLeftCell="C2" activePane="bottomRight" state="frozen"/>
      <selection activeCell="F20" sqref="F20"/>
      <selection pane="topRight" activeCell="F20" sqref="F20"/>
      <selection pane="bottomLeft" activeCell="F20" sqref="F20"/>
      <selection pane="bottomRight" activeCell="I15" sqref="I15"/>
    </sheetView>
  </sheetViews>
  <sheetFormatPr baseColWidth="10" defaultRowHeight="14" x14ac:dyDescent="0.15"/>
  <cols>
    <col min="1" max="1" width="23.33203125" style="1" customWidth="1"/>
    <col min="2" max="2" width="17.6640625" style="1" customWidth="1"/>
    <col min="3" max="4" width="24.6640625" style="1" customWidth="1"/>
    <col min="5" max="5" width="13.5" style="1" customWidth="1"/>
    <col min="6" max="6" width="10.83203125" style="1" bestFit="1" customWidth="1"/>
    <col min="7" max="7" width="12.33203125" style="1" customWidth="1"/>
    <col min="8" max="10" width="12.33203125" style="2" customWidth="1"/>
    <col min="11" max="15" width="10.83203125" style="1"/>
    <col min="16" max="16" width="39.1640625" style="1" customWidth="1"/>
    <col min="17" max="17" width="27.5" style="1" customWidth="1"/>
    <col min="18" max="18" width="27.33203125" style="1" bestFit="1" customWidth="1"/>
    <col min="19" max="16384" width="10.83203125" style="1"/>
  </cols>
  <sheetData>
    <row r="1" spans="1:18" s="3" customFormat="1" ht="60" x14ac:dyDescent="0.15">
      <c r="A1" s="3" t="s">
        <v>0</v>
      </c>
      <c r="B1" s="3" t="s">
        <v>154</v>
      </c>
      <c r="C1" s="3" t="s">
        <v>2</v>
      </c>
      <c r="D1" s="3" t="s">
        <v>193</v>
      </c>
      <c r="E1" s="3" t="s">
        <v>1</v>
      </c>
      <c r="F1" s="3" t="s">
        <v>57</v>
      </c>
      <c r="G1" s="3" t="s">
        <v>167</v>
      </c>
      <c r="H1" s="8" t="s">
        <v>168</v>
      </c>
      <c r="I1" s="8" t="s">
        <v>207</v>
      </c>
      <c r="J1" s="8" t="s">
        <v>219</v>
      </c>
      <c r="K1" s="3" t="s">
        <v>56</v>
      </c>
      <c r="L1" s="3" t="s">
        <v>169</v>
      </c>
      <c r="M1" s="3" t="s">
        <v>170</v>
      </c>
      <c r="N1" s="3" t="s">
        <v>53</v>
      </c>
      <c r="O1" s="3" t="s">
        <v>143</v>
      </c>
      <c r="P1" s="3" t="s">
        <v>3</v>
      </c>
      <c r="Q1" s="3" t="s">
        <v>4</v>
      </c>
      <c r="R1" s="3" t="s">
        <v>5</v>
      </c>
    </row>
    <row r="2" spans="1:18" s="4" customFormat="1" ht="30" x14ac:dyDescent="0.15">
      <c r="A2" s="4" t="s">
        <v>173</v>
      </c>
      <c r="B2" s="4" t="s">
        <v>150</v>
      </c>
      <c r="C2" s="1" t="s">
        <v>52</v>
      </c>
      <c r="D2" s="1" t="s">
        <v>266</v>
      </c>
      <c r="E2" s="1" t="s">
        <v>174</v>
      </c>
      <c r="F2" s="21">
        <v>499.8</v>
      </c>
      <c r="G2" s="21">
        <v>399.84</v>
      </c>
      <c r="H2" s="2">
        <v>44835</v>
      </c>
      <c r="I2" s="14">
        <f>K2</f>
        <v>44319</v>
      </c>
      <c r="J2" s="5" t="str">
        <f>"Q"&amp;INT((MONTH(I2)+2)/3)&amp;" "&amp;YEAR(I2)</f>
        <v>Q2 2021</v>
      </c>
      <c r="K2" s="22">
        <v>44319</v>
      </c>
      <c r="L2" s="22">
        <v>45048</v>
      </c>
      <c r="M2" s="22">
        <v>45037</v>
      </c>
      <c r="N2" s="22"/>
      <c r="O2" s="1">
        <v>0</v>
      </c>
      <c r="P2" s="4" t="s">
        <v>98</v>
      </c>
      <c r="Q2" s="1" t="s">
        <v>8</v>
      </c>
      <c r="R2" s="4" t="s">
        <v>134</v>
      </c>
    </row>
    <row r="3" spans="1:18" ht="15" customHeight="1" x14ac:dyDescent="0.15">
      <c r="A3" s="1" t="s">
        <v>39</v>
      </c>
      <c r="B3" s="1" t="s">
        <v>151</v>
      </c>
      <c r="C3" s="1" t="s">
        <v>46</v>
      </c>
      <c r="D3" s="1" t="s">
        <v>267</v>
      </c>
      <c r="E3" s="1" t="s">
        <v>175</v>
      </c>
      <c r="F3" s="6">
        <v>718.2</v>
      </c>
      <c r="G3" s="6">
        <v>574.55999999999995</v>
      </c>
      <c r="H3" s="2">
        <v>44921</v>
      </c>
      <c r="I3" s="14">
        <f>K3</f>
        <v>44556</v>
      </c>
      <c r="J3" s="5" t="str">
        <f>"Q"&amp;INT((MONTH(I3)+2)/3)&amp;" "&amp;YEAR(I3)</f>
        <v>Q4 2021</v>
      </c>
      <c r="K3" s="2">
        <v>44556</v>
      </c>
      <c r="L3" s="2">
        <v>45255</v>
      </c>
      <c r="M3" s="2"/>
      <c r="N3" s="1" t="s">
        <v>8</v>
      </c>
      <c r="O3" s="1">
        <v>0</v>
      </c>
      <c r="P3" s="1" t="s">
        <v>172</v>
      </c>
      <c r="Q3" s="1" t="s">
        <v>109</v>
      </c>
      <c r="R3" s="1" t="s">
        <v>135</v>
      </c>
    </row>
    <row r="4" spans="1:18" x14ac:dyDescent="0.15">
      <c r="A4" s="1" t="s">
        <v>35</v>
      </c>
      <c r="B4" s="1" t="s">
        <v>161</v>
      </c>
      <c r="C4" s="1" t="s">
        <v>89</v>
      </c>
      <c r="D4" s="1" t="s">
        <v>268</v>
      </c>
      <c r="E4" s="1" t="s">
        <v>175</v>
      </c>
      <c r="F4" s="6">
        <v>345.1</v>
      </c>
      <c r="G4" s="5">
        <f>F4</f>
        <v>345.1</v>
      </c>
      <c r="I4" s="14">
        <f>K4</f>
        <v>44473</v>
      </c>
      <c r="J4" s="5" t="str">
        <f t="shared" ref="J4:J55" si="0">"Q"&amp;INT((MONTH(I4)+2)/3)&amp;" "&amp;YEAR(I4)</f>
        <v>Q4 2021</v>
      </c>
      <c r="K4" s="2">
        <v>44473</v>
      </c>
      <c r="L4" s="2">
        <v>45202</v>
      </c>
      <c r="M4" s="2"/>
      <c r="N4" s="1" t="s">
        <v>8</v>
      </c>
      <c r="O4" s="1">
        <v>0</v>
      </c>
      <c r="P4" s="1" t="s">
        <v>41</v>
      </c>
      <c r="Q4" s="1" t="s">
        <v>110</v>
      </c>
      <c r="R4" s="1" t="s">
        <v>8</v>
      </c>
    </row>
    <row r="5" spans="1:18" x14ac:dyDescent="0.15">
      <c r="A5" s="1" t="s">
        <v>54</v>
      </c>
      <c r="B5" s="1" t="s">
        <v>157</v>
      </c>
      <c r="C5" s="1" t="s">
        <v>23</v>
      </c>
      <c r="D5" s="1" t="s">
        <v>194</v>
      </c>
      <c r="E5" s="1" t="s">
        <v>17</v>
      </c>
      <c r="F5" s="6">
        <v>297.5</v>
      </c>
      <c r="G5" s="5">
        <v>210</v>
      </c>
      <c r="H5" s="5"/>
      <c r="I5" s="14">
        <f>K5</f>
        <v>44247</v>
      </c>
      <c r="J5" s="5" t="str">
        <f t="shared" si="0"/>
        <v>Q1 2021</v>
      </c>
      <c r="K5" s="2">
        <v>44247</v>
      </c>
      <c r="L5" s="2">
        <v>44611</v>
      </c>
      <c r="M5" s="2"/>
      <c r="N5" s="2">
        <f>L5+1</f>
        <v>44612</v>
      </c>
      <c r="O5" s="1">
        <v>0</v>
      </c>
      <c r="P5" s="1" t="s">
        <v>171</v>
      </c>
      <c r="Q5" s="1" t="s">
        <v>24</v>
      </c>
    </row>
    <row r="6" spans="1:18" ht="15" x14ac:dyDescent="0.15">
      <c r="A6" s="1" t="s">
        <v>55</v>
      </c>
      <c r="B6" s="1" t="s">
        <v>157</v>
      </c>
      <c r="C6" s="1" t="s">
        <v>23</v>
      </c>
      <c r="D6" s="1" t="s">
        <v>269</v>
      </c>
      <c r="E6" s="1" t="s">
        <v>175</v>
      </c>
      <c r="F6" s="6" t="s">
        <v>58</v>
      </c>
      <c r="G6" s="5" t="s">
        <v>8</v>
      </c>
      <c r="H6" s="5"/>
      <c r="I6" s="14">
        <f t="shared" ref="I6:I55" si="1">K6</f>
        <v>44921</v>
      </c>
      <c r="J6" s="5" t="str">
        <f t="shared" si="0"/>
        <v>Q4 2022</v>
      </c>
      <c r="K6" s="2">
        <v>44921</v>
      </c>
      <c r="L6" s="2">
        <v>45163</v>
      </c>
      <c r="M6" s="2"/>
      <c r="N6" s="2" t="s">
        <v>60</v>
      </c>
      <c r="O6" s="1">
        <v>0</v>
      </c>
      <c r="P6" s="1" t="s">
        <v>192</v>
      </c>
      <c r="Q6" s="1" t="s">
        <v>24</v>
      </c>
      <c r="R6" s="4" t="s">
        <v>134</v>
      </c>
    </row>
    <row r="7" spans="1:18" x14ac:dyDescent="0.15">
      <c r="A7" s="1" t="s">
        <v>20</v>
      </c>
      <c r="B7" s="1" t="s">
        <v>156</v>
      </c>
      <c r="C7" s="1" t="s">
        <v>21</v>
      </c>
      <c r="D7" s="1" t="s">
        <v>194</v>
      </c>
      <c r="E7" s="1" t="s">
        <v>17</v>
      </c>
      <c r="F7" s="6">
        <v>743.75</v>
      </c>
      <c r="G7" s="5">
        <v>243</v>
      </c>
      <c r="H7" s="5"/>
      <c r="I7" s="14">
        <f t="shared" si="1"/>
        <v>44180</v>
      </c>
      <c r="J7" s="5" t="str">
        <f t="shared" si="0"/>
        <v>Q4 2020</v>
      </c>
      <c r="K7" s="2">
        <v>44180</v>
      </c>
      <c r="L7" s="2">
        <v>44544</v>
      </c>
      <c r="M7" s="2"/>
      <c r="N7" s="2">
        <f>L7+1</f>
        <v>44545</v>
      </c>
      <c r="O7" s="1">
        <v>0</v>
      </c>
      <c r="P7" s="1" t="s">
        <v>171</v>
      </c>
      <c r="Q7" s="1" t="s">
        <v>22</v>
      </c>
      <c r="R7" s="1" t="s">
        <v>8</v>
      </c>
    </row>
    <row r="8" spans="1:18" x14ac:dyDescent="0.15">
      <c r="A8" s="1" t="s">
        <v>59</v>
      </c>
      <c r="B8" s="1" t="s">
        <v>157</v>
      </c>
      <c r="C8" s="1" t="s">
        <v>23</v>
      </c>
      <c r="D8" s="1" t="s">
        <v>270</v>
      </c>
      <c r="E8" s="1" t="s">
        <v>175</v>
      </c>
      <c r="F8" s="6">
        <v>535.49</v>
      </c>
      <c r="G8" s="1" t="s">
        <v>60</v>
      </c>
      <c r="H8" s="1"/>
      <c r="I8" s="14">
        <f t="shared" si="1"/>
        <v>44921</v>
      </c>
      <c r="J8" s="5" t="str">
        <f t="shared" si="0"/>
        <v>Q4 2022</v>
      </c>
      <c r="K8" s="2">
        <v>44921</v>
      </c>
      <c r="L8" s="2">
        <v>45285</v>
      </c>
      <c r="M8" s="2"/>
      <c r="N8" s="1" t="s">
        <v>60</v>
      </c>
      <c r="O8" s="1">
        <v>0</v>
      </c>
      <c r="P8" s="1" t="s">
        <v>171</v>
      </c>
      <c r="Q8" s="1" t="s">
        <v>111</v>
      </c>
      <c r="R8" s="1" t="s">
        <v>60</v>
      </c>
    </row>
    <row r="9" spans="1:18" x14ac:dyDescent="0.15">
      <c r="A9" s="1" t="s">
        <v>61</v>
      </c>
      <c r="B9" s="1" t="s">
        <v>159</v>
      </c>
      <c r="C9" s="1" t="s">
        <v>90</v>
      </c>
      <c r="D9" s="1" t="s">
        <v>271</v>
      </c>
      <c r="E9" s="1" t="s">
        <v>175</v>
      </c>
      <c r="F9" s="6">
        <v>598.95000000000005</v>
      </c>
      <c r="G9" s="1">
        <v>536.4</v>
      </c>
      <c r="H9" s="2">
        <v>45017</v>
      </c>
      <c r="I9" s="14">
        <f t="shared" si="1"/>
        <v>44843</v>
      </c>
      <c r="J9" s="5" t="str">
        <f t="shared" si="0"/>
        <v>Q4 2022</v>
      </c>
      <c r="K9" s="2">
        <v>44843</v>
      </c>
      <c r="L9" s="2">
        <v>45207</v>
      </c>
      <c r="M9" s="2"/>
      <c r="N9" s="1" t="s">
        <v>60</v>
      </c>
      <c r="O9" s="1">
        <v>0</v>
      </c>
      <c r="P9" s="1" t="s">
        <v>99</v>
      </c>
      <c r="Q9" s="1" t="s">
        <v>115</v>
      </c>
      <c r="R9" s="1" t="s">
        <v>60</v>
      </c>
    </row>
    <row r="10" spans="1:18" x14ac:dyDescent="0.15">
      <c r="A10" s="1" t="s">
        <v>29</v>
      </c>
      <c r="B10" s="1" t="s">
        <v>155</v>
      </c>
      <c r="C10" s="1" t="s">
        <v>30</v>
      </c>
      <c r="D10" s="1" t="s">
        <v>285</v>
      </c>
      <c r="E10" s="1" t="s">
        <v>174</v>
      </c>
      <c r="F10" s="6">
        <v>249.86</v>
      </c>
      <c r="G10" s="5" t="s">
        <v>60</v>
      </c>
      <c r="H10" s="5"/>
      <c r="I10" s="14">
        <f t="shared" si="1"/>
        <v>44381</v>
      </c>
      <c r="J10" s="5" t="str">
        <f t="shared" si="0"/>
        <v>Q3 2021</v>
      </c>
      <c r="K10" s="2">
        <v>44381</v>
      </c>
      <c r="L10" s="2">
        <v>44837</v>
      </c>
      <c r="M10" s="2">
        <v>44838</v>
      </c>
      <c r="N10" s="2" t="s">
        <v>60</v>
      </c>
      <c r="O10" s="1">
        <v>0</v>
      </c>
      <c r="P10" s="1" t="s">
        <v>31</v>
      </c>
      <c r="Q10" s="1" t="s">
        <v>32</v>
      </c>
      <c r="R10" s="1" t="s">
        <v>8</v>
      </c>
    </row>
    <row r="11" spans="1:18" x14ac:dyDescent="0.15">
      <c r="A11" s="1" t="s">
        <v>160</v>
      </c>
      <c r="B11" s="1" t="s">
        <v>157</v>
      </c>
      <c r="C11" s="1" t="s">
        <v>91</v>
      </c>
      <c r="D11" s="1" t="s">
        <v>195</v>
      </c>
      <c r="E11" s="1" t="s">
        <v>17</v>
      </c>
      <c r="F11" s="6">
        <v>599</v>
      </c>
      <c r="G11" s="5">
        <v>222.99</v>
      </c>
      <c r="H11" s="5"/>
      <c r="I11" s="14">
        <f t="shared" si="1"/>
        <v>44541</v>
      </c>
      <c r="J11" s="5" t="str">
        <f t="shared" si="0"/>
        <v>Q4 2021</v>
      </c>
      <c r="K11" s="2">
        <v>44541</v>
      </c>
      <c r="L11" s="2">
        <v>44905</v>
      </c>
      <c r="M11" s="2"/>
      <c r="N11" s="2">
        <f>L11+1</f>
        <v>44906</v>
      </c>
      <c r="O11" s="1">
        <v>0</v>
      </c>
      <c r="P11" s="1" t="s">
        <v>171</v>
      </c>
      <c r="Q11" s="1" t="s">
        <v>112</v>
      </c>
      <c r="R11" s="1" t="s">
        <v>8</v>
      </c>
    </row>
    <row r="12" spans="1:18" x14ac:dyDescent="0.15">
      <c r="A12" s="1" t="s">
        <v>62</v>
      </c>
      <c r="B12" s="1" t="s">
        <v>157</v>
      </c>
      <c r="C12" s="1" t="s">
        <v>92</v>
      </c>
      <c r="D12" s="1" t="s">
        <v>195</v>
      </c>
      <c r="E12" s="1" t="s">
        <v>17</v>
      </c>
      <c r="F12" s="6">
        <v>599</v>
      </c>
      <c r="G12" s="5">
        <v>230</v>
      </c>
      <c r="H12" s="5"/>
      <c r="I12" s="14">
        <f>N12</f>
        <v>44655</v>
      </c>
      <c r="J12" s="5" t="str">
        <f t="shared" si="0"/>
        <v>Q2 2022</v>
      </c>
      <c r="K12" s="2" t="s">
        <v>60</v>
      </c>
      <c r="L12" s="2" t="s">
        <v>60</v>
      </c>
      <c r="M12" s="2"/>
      <c r="N12" s="2">
        <v>44655</v>
      </c>
      <c r="O12" s="1">
        <v>1</v>
      </c>
      <c r="P12" s="1" t="s">
        <v>192</v>
      </c>
      <c r="Q12" s="1" t="s">
        <v>111</v>
      </c>
      <c r="R12" s="1" t="s">
        <v>60</v>
      </c>
    </row>
    <row r="13" spans="1:18" x14ac:dyDescent="0.15">
      <c r="A13" s="1" t="s">
        <v>37</v>
      </c>
      <c r="B13" s="1" t="s">
        <v>142</v>
      </c>
      <c r="C13" s="1" t="s">
        <v>45</v>
      </c>
      <c r="D13" s="1" t="s">
        <v>195</v>
      </c>
      <c r="E13" s="1" t="s">
        <v>17</v>
      </c>
      <c r="F13" s="6">
        <v>599</v>
      </c>
      <c r="G13" s="6">
        <v>599</v>
      </c>
      <c r="I13" s="14">
        <f t="shared" si="1"/>
        <v>44548</v>
      </c>
      <c r="J13" s="5" t="str">
        <f t="shared" si="0"/>
        <v>Q4 2021</v>
      </c>
      <c r="K13" s="2">
        <v>44548</v>
      </c>
      <c r="L13" s="2">
        <v>45124</v>
      </c>
      <c r="M13" s="2"/>
      <c r="N13" s="2">
        <v>45124</v>
      </c>
      <c r="O13" s="1">
        <v>0</v>
      </c>
      <c r="P13" s="1" t="s">
        <v>171</v>
      </c>
      <c r="Q13" s="1" t="s">
        <v>63</v>
      </c>
      <c r="R13" s="1" t="s">
        <v>8</v>
      </c>
    </row>
    <row r="14" spans="1:18" x14ac:dyDescent="0.15">
      <c r="A14" s="1" t="s">
        <v>64</v>
      </c>
      <c r="B14" s="1" t="s">
        <v>157</v>
      </c>
      <c r="C14" s="1" t="s">
        <v>19</v>
      </c>
      <c r="D14" s="1" t="s">
        <v>195</v>
      </c>
      <c r="E14" s="1" t="s">
        <v>175</v>
      </c>
      <c r="F14" s="6">
        <v>599</v>
      </c>
      <c r="G14" s="5" t="s">
        <v>60</v>
      </c>
      <c r="H14" s="5"/>
      <c r="I14" s="14">
        <f t="shared" si="1"/>
        <v>44913</v>
      </c>
      <c r="J14" s="5" t="str">
        <f t="shared" si="0"/>
        <v>Q4 2022</v>
      </c>
      <c r="K14" s="2">
        <v>44913</v>
      </c>
      <c r="L14" s="2">
        <v>45277</v>
      </c>
      <c r="M14" s="2"/>
      <c r="N14" s="2" t="s">
        <v>60</v>
      </c>
      <c r="O14" s="1">
        <v>0</v>
      </c>
      <c r="P14" s="1" t="s">
        <v>171</v>
      </c>
      <c r="Q14" s="1" t="s">
        <v>129</v>
      </c>
      <c r="R14" s="1" t="s">
        <v>60</v>
      </c>
    </row>
    <row r="15" spans="1:18" x14ac:dyDescent="0.15">
      <c r="A15" s="1" t="s">
        <v>36</v>
      </c>
      <c r="B15" s="1" t="s">
        <v>157</v>
      </c>
      <c r="C15" s="1" t="s">
        <v>65</v>
      </c>
      <c r="D15" s="1" t="s">
        <v>195</v>
      </c>
      <c r="E15" s="1" t="s">
        <v>17</v>
      </c>
      <c r="F15" s="6">
        <v>599</v>
      </c>
      <c r="G15" s="5">
        <v>235</v>
      </c>
      <c r="H15" s="5"/>
      <c r="I15" s="14">
        <f t="shared" si="1"/>
        <v>44487</v>
      </c>
      <c r="J15" s="5" t="str">
        <f t="shared" si="0"/>
        <v>Q4 2021</v>
      </c>
      <c r="K15" s="2">
        <v>44487</v>
      </c>
      <c r="L15" s="2">
        <v>44851</v>
      </c>
      <c r="M15" s="2"/>
      <c r="N15" s="2">
        <f>L15+1</f>
        <v>44852</v>
      </c>
      <c r="O15" s="1">
        <v>0</v>
      </c>
      <c r="P15" s="1" t="s">
        <v>171</v>
      </c>
      <c r="Q15" s="1" t="s">
        <v>113</v>
      </c>
      <c r="R15" s="1" t="s">
        <v>8</v>
      </c>
    </row>
    <row r="16" spans="1:18" x14ac:dyDescent="0.15">
      <c r="A16" s="1" t="s">
        <v>66</v>
      </c>
      <c r="B16" s="1" t="s">
        <v>142</v>
      </c>
      <c r="C16" s="1" t="s">
        <v>166</v>
      </c>
      <c r="D16" s="1" t="s">
        <v>195</v>
      </c>
      <c r="E16" s="1" t="s">
        <v>17</v>
      </c>
      <c r="F16" s="6">
        <v>599</v>
      </c>
      <c r="G16" s="5">
        <v>235</v>
      </c>
      <c r="H16" s="5"/>
      <c r="I16" s="14">
        <f>N16</f>
        <v>44596</v>
      </c>
      <c r="J16" s="5" t="str">
        <f t="shared" si="0"/>
        <v>Q1 2022</v>
      </c>
      <c r="K16" s="2" t="s">
        <v>60</v>
      </c>
      <c r="L16" s="2" t="s">
        <v>60</v>
      </c>
      <c r="M16" s="2"/>
      <c r="N16" s="2">
        <v>44596</v>
      </c>
      <c r="O16" s="1">
        <v>1</v>
      </c>
      <c r="P16" s="1" t="s">
        <v>171</v>
      </c>
      <c r="Q16" s="1" t="s">
        <v>111</v>
      </c>
    </row>
    <row r="17" spans="1:18" x14ac:dyDescent="0.15">
      <c r="A17" s="1" t="s">
        <v>10</v>
      </c>
      <c r="B17" s="1" t="s">
        <v>157</v>
      </c>
      <c r="C17" s="1" t="s">
        <v>93</v>
      </c>
      <c r="D17" s="1" t="s">
        <v>196</v>
      </c>
      <c r="E17" s="1" t="s">
        <v>17</v>
      </c>
      <c r="F17" s="6">
        <v>428.4</v>
      </c>
      <c r="G17" s="5">
        <v>620</v>
      </c>
      <c r="H17" s="5"/>
      <c r="I17" s="14">
        <f t="shared" si="1"/>
        <v>44168</v>
      </c>
      <c r="J17" s="5" t="str">
        <f t="shared" si="0"/>
        <v>Q4 2020</v>
      </c>
      <c r="K17" s="2">
        <v>44168</v>
      </c>
      <c r="L17" s="2">
        <v>44897</v>
      </c>
      <c r="M17" s="2"/>
      <c r="N17" s="2">
        <f>L17+1</f>
        <v>44898</v>
      </c>
      <c r="O17" s="1">
        <v>0</v>
      </c>
      <c r="P17" s="1" t="s">
        <v>171</v>
      </c>
      <c r="Q17" s="1" t="s">
        <v>127</v>
      </c>
      <c r="R17" s="1" t="s">
        <v>8</v>
      </c>
    </row>
    <row r="18" spans="1:18" x14ac:dyDescent="0.15">
      <c r="A18" s="1" t="s">
        <v>69</v>
      </c>
      <c r="B18" s="1" t="s">
        <v>158</v>
      </c>
      <c r="C18" s="1" t="s">
        <v>67</v>
      </c>
      <c r="D18" s="1" t="s">
        <v>197</v>
      </c>
      <c r="E18" s="1" t="s">
        <v>175</v>
      </c>
      <c r="F18" s="6">
        <v>415</v>
      </c>
      <c r="G18" s="5" t="s">
        <v>60</v>
      </c>
      <c r="H18" s="5"/>
      <c r="I18" s="14">
        <f t="shared" si="1"/>
        <v>44921</v>
      </c>
      <c r="J18" s="5" t="str">
        <f t="shared" si="0"/>
        <v>Q4 2022</v>
      </c>
      <c r="K18" s="2">
        <v>44921</v>
      </c>
      <c r="L18" s="2">
        <v>45285</v>
      </c>
      <c r="M18" s="2"/>
      <c r="N18" s="2" t="s">
        <v>60</v>
      </c>
      <c r="O18" s="1">
        <v>0</v>
      </c>
      <c r="P18" s="1" t="s">
        <v>68</v>
      </c>
      <c r="Q18" s="1" t="s">
        <v>114</v>
      </c>
      <c r="R18" s="1" t="s">
        <v>60</v>
      </c>
    </row>
    <row r="19" spans="1:18" x14ac:dyDescent="0.15">
      <c r="A19" s="1" t="s">
        <v>70</v>
      </c>
      <c r="B19" s="1" t="s">
        <v>161</v>
      </c>
      <c r="C19" s="1" t="s">
        <v>71</v>
      </c>
      <c r="D19" s="1" t="s">
        <v>197</v>
      </c>
      <c r="E19" s="1" t="s">
        <v>17</v>
      </c>
      <c r="F19" s="7">
        <v>489.39</v>
      </c>
      <c r="G19" s="6">
        <v>489.39</v>
      </c>
      <c r="H19" s="6"/>
      <c r="I19" s="14">
        <f>N19</f>
        <v>44960</v>
      </c>
      <c r="J19" s="5" t="str">
        <f t="shared" si="0"/>
        <v>Q1 2023</v>
      </c>
      <c r="K19" s="2" t="s">
        <v>60</v>
      </c>
      <c r="L19" s="2" t="s">
        <v>60</v>
      </c>
      <c r="M19" s="2"/>
      <c r="N19" s="2">
        <v>44960</v>
      </c>
      <c r="O19" s="1">
        <v>1</v>
      </c>
      <c r="P19" s="1" t="s">
        <v>41</v>
      </c>
      <c r="Q19" s="1" t="s">
        <v>116</v>
      </c>
      <c r="R19" s="1" t="s">
        <v>60</v>
      </c>
    </row>
    <row r="20" spans="1:18" x14ac:dyDescent="0.15">
      <c r="A20" s="1" t="s">
        <v>16</v>
      </c>
      <c r="B20" s="1" t="s">
        <v>152</v>
      </c>
      <c r="C20" s="1" t="s">
        <v>18</v>
      </c>
      <c r="D20" s="1" t="s">
        <v>224</v>
      </c>
      <c r="E20" s="1" t="s">
        <v>17</v>
      </c>
      <c r="F20" s="6">
        <v>116.97</v>
      </c>
      <c r="G20" s="5">
        <v>189</v>
      </c>
      <c r="H20" s="5"/>
      <c r="I20" s="14">
        <f t="shared" si="1"/>
        <v>44099</v>
      </c>
      <c r="J20" s="5" t="str">
        <f t="shared" si="0"/>
        <v>Q3 2020</v>
      </c>
      <c r="K20" s="2">
        <v>44099</v>
      </c>
      <c r="L20" s="2">
        <v>44547</v>
      </c>
      <c r="M20" s="2"/>
      <c r="N20" s="2">
        <f>L20+1</f>
        <v>44548</v>
      </c>
      <c r="O20" s="1">
        <v>0</v>
      </c>
      <c r="P20" s="1" t="s">
        <v>171</v>
      </c>
      <c r="Q20" s="1" t="s">
        <v>117</v>
      </c>
      <c r="R20" s="1" t="s">
        <v>60</v>
      </c>
    </row>
    <row r="21" spans="1:18" ht="15" customHeight="1" x14ac:dyDescent="0.15">
      <c r="A21" s="1" t="s">
        <v>38</v>
      </c>
      <c r="B21" s="1" t="s">
        <v>159</v>
      </c>
      <c r="C21" s="1" t="s">
        <v>47</v>
      </c>
      <c r="D21" s="1" t="s">
        <v>198</v>
      </c>
      <c r="E21" s="1" t="s">
        <v>17</v>
      </c>
      <c r="F21" s="6">
        <v>552.01</v>
      </c>
      <c r="G21" s="5">
        <v>656.88</v>
      </c>
      <c r="H21" s="5"/>
      <c r="I21" s="14">
        <f t="shared" si="1"/>
        <v>44548</v>
      </c>
      <c r="J21" s="5" t="str">
        <f t="shared" si="0"/>
        <v>Q4 2021</v>
      </c>
      <c r="K21" s="2">
        <v>44548</v>
      </c>
      <c r="L21" s="2">
        <v>45011</v>
      </c>
      <c r="M21" s="2"/>
      <c r="N21" s="2">
        <f>L21+1</f>
        <v>45012</v>
      </c>
      <c r="O21" s="1">
        <v>0</v>
      </c>
      <c r="P21" s="1" t="s">
        <v>100</v>
      </c>
      <c r="Q21" s="1" t="s">
        <v>44</v>
      </c>
      <c r="R21" s="1" t="s">
        <v>136</v>
      </c>
    </row>
    <row r="22" spans="1:18" ht="15" customHeight="1" x14ac:dyDescent="0.15">
      <c r="A22" s="1" t="s">
        <v>144</v>
      </c>
      <c r="B22" s="1" t="s">
        <v>156</v>
      </c>
      <c r="C22" s="1" t="s">
        <v>72</v>
      </c>
      <c r="D22" s="1" t="s">
        <v>194</v>
      </c>
      <c r="E22" s="1" t="s">
        <v>175</v>
      </c>
      <c r="F22" s="6">
        <v>2077.4</v>
      </c>
      <c r="G22" s="5" t="s">
        <v>60</v>
      </c>
      <c r="H22" s="5"/>
      <c r="I22" s="14">
        <f t="shared" si="1"/>
        <v>44933</v>
      </c>
      <c r="J22" s="5" t="str">
        <f t="shared" si="0"/>
        <v>Q1 2023</v>
      </c>
      <c r="K22" s="2">
        <v>44933</v>
      </c>
      <c r="L22" s="2">
        <v>45297</v>
      </c>
      <c r="M22" s="2"/>
      <c r="N22" s="2" t="s">
        <v>60</v>
      </c>
      <c r="O22" s="1">
        <v>0</v>
      </c>
      <c r="P22" s="1" t="s">
        <v>171</v>
      </c>
      <c r="Q22" s="1" t="s">
        <v>115</v>
      </c>
      <c r="R22" s="1" t="s">
        <v>60</v>
      </c>
    </row>
    <row r="23" spans="1:18" x14ac:dyDescent="0.15">
      <c r="A23" s="1" t="s">
        <v>33</v>
      </c>
      <c r="B23" s="1" t="s">
        <v>161</v>
      </c>
      <c r="C23" s="1" t="s">
        <v>48</v>
      </c>
      <c r="D23" s="1" t="s">
        <v>272</v>
      </c>
      <c r="E23" s="1" t="s">
        <v>175</v>
      </c>
      <c r="F23" s="6">
        <v>119</v>
      </c>
      <c r="G23" s="6">
        <v>119</v>
      </c>
      <c r="I23" s="14">
        <f t="shared" si="1"/>
        <v>44417</v>
      </c>
      <c r="J23" s="5" t="str">
        <f t="shared" si="0"/>
        <v>Q3 2021</v>
      </c>
      <c r="K23" s="2">
        <v>44417</v>
      </c>
      <c r="L23" s="2">
        <v>45146</v>
      </c>
      <c r="M23" s="2"/>
      <c r="N23" s="2" t="s">
        <v>60</v>
      </c>
      <c r="O23" s="1">
        <v>0</v>
      </c>
      <c r="P23" s="1" t="s">
        <v>41</v>
      </c>
      <c r="Q23" s="1" t="s">
        <v>110</v>
      </c>
      <c r="R23" s="1" t="s">
        <v>8</v>
      </c>
    </row>
    <row r="24" spans="1:18" x14ac:dyDescent="0.15">
      <c r="A24" s="1" t="s">
        <v>176</v>
      </c>
      <c r="B24" s="1" t="s">
        <v>155</v>
      </c>
      <c r="C24" s="1" t="s">
        <v>88</v>
      </c>
      <c r="D24" s="1" t="s">
        <v>273</v>
      </c>
      <c r="E24" s="1" t="s">
        <v>175</v>
      </c>
      <c r="F24" s="6">
        <v>499</v>
      </c>
      <c r="G24" s="6" t="s">
        <v>60</v>
      </c>
      <c r="I24" s="14">
        <f t="shared" si="1"/>
        <v>45121</v>
      </c>
      <c r="J24" s="5" t="str">
        <f t="shared" si="0"/>
        <v>Q3 2023</v>
      </c>
      <c r="K24" s="2">
        <v>45121</v>
      </c>
      <c r="L24" s="2">
        <v>45120</v>
      </c>
      <c r="M24" s="2"/>
      <c r="N24" s="2" t="s">
        <v>60</v>
      </c>
      <c r="O24" s="1">
        <v>0</v>
      </c>
      <c r="P24" s="1" t="s">
        <v>108</v>
      </c>
      <c r="Q24" s="1" t="s">
        <v>177</v>
      </c>
    </row>
    <row r="25" spans="1:18" x14ac:dyDescent="0.15">
      <c r="A25" s="1" t="s">
        <v>73</v>
      </c>
      <c r="B25" s="1" t="s">
        <v>152</v>
      </c>
      <c r="C25" s="1" t="s">
        <v>18</v>
      </c>
      <c r="D25" s="1" t="s">
        <v>274</v>
      </c>
      <c r="E25" s="1" t="s">
        <v>175</v>
      </c>
      <c r="F25" s="6">
        <v>449</v>
      </c>
      <c r="G25" s="6">
        <v>449</v>
      </c>
      <c r="I25" s="14">
        <f t="shared" si="1"/>
        <v>44626</v>
      </c>
      <c r="J25" s="5" t="str">
        <f t="shared" si="0"/>
        <v>Q1 2022</v>
      </c>
      <c r="K25" s="2">
        <v>44626</v>
      </c>
      <c r="L25" s="2">
        <v>45356</v>
      </c>
      <c r="M25" s="2"/>
      <c r="N25" s="2" t="s">
        <v>60</v>
      </c>
      <c r="O25" s="1">
        <v>0</v>
      </c>
      <c r="P25" s="1" t="s">
        <v>74</v>
      </c>
      <c r="Q25" s="1" t="s">
        <v>118</v>
      </c>
      <c r="R25" s="1" t="s">
        <v>137</v>
      </c>
    </row>
    <row r="26" spans="1:18" ht="16" x14ac:dyDescent="0.2">
      <c r="A26" s="1" t="s">
        <v>14</v>
      </c>
      <c r="B26" s="4" t="s">
        <v>150</v>
      </c>
      <c r="C26" s="1" t="s">
        <v>51</v>
      </c>
      <c r="D26" s="1" t="s">
        <v>286</v>
      </c>
      <c r="E26" s="1" t="s">
        <v>174</v>
      </c>
      <c r="F26" s="6">
        <v>419</v>
      </c>
      <c r="G26" s="5" t="s">
        <v>60</v>
      </c>
      <c r="H26" s="5"/>
      <c r="I26" s="14">
        <f t="shared" si="1"/>
        <v>44280</v>
      </c>
      <c r="J26" s="5" t="str">
        <f t="shared" si="0"/>
        <v>Q1 2021</v>
      </c>
      <c r="K26" s="2">
        <v>44280</v>
      </c>
      <c r="L26" s="2">
        <v>44644</v>
      </c>
      <c r="M26" s="9">
        <v>44645</v>
      </c>
      <c r="N26" s="2" t="s">
        <v>60</v>
      </c>
      <c r="O26" s="1">
        <v>0</v>
      </c>
      <c r="P26" s="1" t="s">
        <v>101</v>
      </c>
      <c r="Q26" s="1" t="s">
        <v>115</v>
      </c>
      <c r="R26" s="1" t="s">
        <v>8</v>
      </c>
    </row>
    <row r="27" spans="1:18" ht="15" customHeight="1" x14ac:dyDescent="0.15">
      <c r="A27" s="1" t="s">
        <v>15</v>
      </c>
      <c r="B27" s="1" t="s">
        <v>157</v>
      </c>
      <c r="C27" s="1" t="s">
        <v>93</v>
      </c>
      <c r="D27" s="1" t="s">
        <v>199</v>
      </c>
      <c r="E27" s="1" t="s">
        <v>17</v>
      </c>
      <c r="F27" s="6">
        <v>576</v>
      </c>
      <c r="G27" s="6">
        <v>576</v>
      </c>
      <c r="I27" s="14">
        <f t="shared" si="1"/>
        <v>44315</v>
      </c>
      <c r="J27" s="5" t="str">
        <f t="shared" si="0"/>
        <v>Q2 2021</v>
      </c>
      <c r="K27" s="2">
        <v>44315</v>
      </c>
      <c r="L27" s="2">
        <v>45044</v>
      </c>
      <c r="M27" s="2"/>
      <c r="N27" s="2">
        <v>45044</v>
      </c>
      <c r="O27" s="1">
        <v>0</v>
      </c>
      <c r="P27" s="1" t="s">
        <v>171</v>
      </c>
      <c r="Q27" s="1" t="s">
        <v>119</v>
      </c>
      <c r="R27" s="1" t="s">
        <v>138</v>
      </c>
    </row>
    <row r="28" spans="1:18" ht="15" customHeight="1" x14ac:dyDescent="0.15">
      <c r="A28" s="1" t="s">
        <v>75</v>
      </c>
      <c r="B28" s="1" t="s">
        <v>157</v>
      </c>
      <c r="C28" s="1" t="s">
        <v>23</v>
      </c>
      <c r="D28" s="1" t="s">
        <v>275</v>
      </c>
      <c r="E28" s="1" t="s">
        <v>175</v>
      </c>
      <c r="F28" s="6">
        <v>470.05</v>
      </c>
      <c r="G28" s="5" t="s">
        <v>60</v>
      </c>
      <c r="H28" s="5"/>
      <c r="I28" s="14">
        <f t="shared" si="1"/>
        <v>44974</v>
      </c>
      <c r="J28" s="5" t="str">
        <f t="shared" si="0"/>
        <v>Q1 2023</v>
      </c>
      <c r="K28" s="2">
        <v>44974</v>
      </c>
      <c r="L28" s="2">
        <v>45338</v>
      </c>
      <c r="M28" s="2"/>
      <c r="N28" s="2" t="s">
        <v>60</v>
      </c>
      <c r="O28" s="1">
        <v>0</v>
      </c>
      <c r="P28" s="1" t="s">
        <v>102</v>
      </c>
      <c r="Q28" s="1" t="s">
        <v>112</v>
      </c>
      <c r="R28" s="1" t="s">
        <v>60</v>
      </c>
    </row>
    <row r="29" spans="1:18" x14ac:dyDescent="0.15">
      <c r="A29" s="1" t="s">
        <v>11</v>
      </c>
      <c r="B29" s="1" t="s">
        <v>156</v>
      </c>
      <c r="C29" s="1" t="s">
        <v>94</v>
      </c>
      <c r="D29" s="1" t="s">
        <v>287</v>
      </c>
      <c r="E29" s="1" t="s">
        <v>174</v>
      </c>
      <c r="F29" s="6">
        <v>219.98</v>
      </c>
      <c r="G29" s="5" t="s">
        <v>60</v>
      </c>
      <c r="H29" s="5"/>
      <c r="I29" s="14">
        <f t="shared" si="1"/>
        <v>44181</v>
      </c>
      <c r="J29" s="5" t="str">
        <f t="shared" si="0"/>
        <v>Q4 2020</v>
      </c>
      <c r="K29" s="2">
        <v>44181</v>
      </c>
      <c r="L29" s="2">
        <v>44655</v>
      </c>
      <c r="M29" s="2">
        <v>44655</v>
      </c>
      <c r="N29" s="2" t="s">
        <v>60</v>
      </c>
      <c r="O29" s="1">
        <v>0</v>
      </c>
      <c r="P29" s="1" t="s">
        <v>42</v>
      </c>
      <c r="Q29" s="1" t="s">
        <v>120</v>
      </c>
      <c r="R29" s="1" t="s">
        <v>139</v>
      </c>
    </row>
    <row r="30" spans="1:18" x14ac:dyDescent="0.15">
      <c r="A30" s="1" t="s">
        <v>76</v>
      </c>
      <c r="B30" s="1" t="s">
        <v>156</v>
      </c>
      <c r="C30" s="1" t="s">
        <v>95</v>
      </c>
      <c r="D30" s="1" t="s">
        <v>276</v>
      </c>
      <c r="E30" s="1" t="s">
        <v>175</v>
      </c>
      <c r="F30" s="6">
        <v>487.9</v>
      </c>
      <c r="G30" s="6">
        <v>487.9</v>
      </c>
      <c r="I30" s="14">
        <f t="shared" si="1"/>
        <v>44598</v>
      </c>
      <c r="J30" s="5" t="str">
        <f t="shared" si="0"/>
        <v>Q1 2022</v>
      </c>
      <c r="K30" s="2">
        <v>44598</v>
      </c>
      <c r="L30" s="2">
        <v>45327</v>
      </c>
      <c r="M30" s="2"/>
      <c r="N30" s="2" t="s">
        <v>60</v>
      </c>
      <c r="O30" s="1">
        <v>0</v>
      </c>
      <c r="P30" s="1" t="s">
        <v>103</v>
      </c>
      <c r="Q30" s="1" t="s">
        <v>121</v>
      </c>
      <c r="R30" s="1" t="s">
        <v>60</v>
      </c>
    </row>
    <row r="31" spans="1:18" x14ac:dyDescent="0.15">
      <c r="A31" s="1" t="s">
        <v>28</v>
      </c>
      <c r="B31" s="1" t="s">
        <v>157</v>
      </c>
      <c r="C31" s="1" t="s">
        <v>289</v>
      </c>
      <c r="D31" s="1" t="s">
        <v>200</v>
      </c>
      <c r="E31" s="1" t="s">
        <v>17</v>
      </c>
      <c r="F31" s="6">
        <v>239</v>
      </c>
      <c r="G31" s="5">
        <v>329</v>
      </c>
      <c r="H31" s="2">
        <v>44652</v>
      </c>
      <c r="I31" s="14">
        <f t="shared" si="1"/>
        <v>44380</v>
      </c>
      <c r="J31" s="5" t="str">
        <f t="shared" si="0"/>
        <v>Q3 2021</v>
      </c>
      <c r="K31" s="2">
        <v>44380</v>
      </c>
      <c r="L31" s="2">
        <v>45109</v>
      </c>
      <c r="M31" s="2"/>
      <c r="N31" s="2">
        <v>45107</v>
      </c>
      <c r="O31" s="1">
        <v>0</v>
      </c>
      <c r="P31" s="1" t="s">
        <v>171</v>
      </c>
      <c r="Q31" s="1" t="s">
        <v>122</v>
      </c>
      <c r="R31" s="1" t="s">
        <v>8</v>
      </c>
    </row>
    <row r="32" spans="1:18" x14ac:dyDescent="0.15">
      <c r="A32" s="1" t="s">
        <v>178</v>
      </c>
      <c r="B32" s="1" t="s">
        <v>156</v>
      </c>
      <c r="C32" s="1" t="s">
        <v>179</v>
      </c>
      <c r="D32" s="1" t="s">
        <v>277</v>
      </c>
      <c r="E32" s="1" t="s">
        <v>175</v>
      </c>
      <c r="F32" s="6">
        <v>499</v>
      </c>
      <c r="G32" s="5"/>
      <c r="I32" s="14">
        <f t="shared" si="1"/>
        <v>45059</v>
      </c>
      <c r="J32" s="5" t="str">
        <f t="shared" si="0"/>
        <v>Q2 2023</v>
      </c>
      <c r="K32" s="2">
        <v>45059</v>
      </c>
      <c r="L32" s="2">
        <v>45424</v>
      </c>
      <c r="M32" s="2"/>
      <c r="N32" s="2" t="s">
        <v>60</v>
      </c>
      <c r="O32" s="1">
        <v>0</v>
      </c>
      <c r="P32" s="1" t="s">
        <v>180</v>
      </c>
      <c r="Q32" s="1" t="s">
        <v>181</v>
      </c>
    </row>
    <row r="33" spans="1:18" ht="15" customHeight="1" x14ac:dyDescent="0.15">
      <c r="A33" s="1" t="s">
        <v>164</v>
      </c>
      <c r="B33" s="1" t="s">
        <v>157</v>
      </c>
      <c r="C33" s="1" t="s">
        <v>23</v>
      </c>
      <c r="D33" s="1" t="s">
        <v>278</v>
      </c>
      <c r="E33" s="1" t="s">
        <v>175</v>
      </c>
      <c r="F33" s="6">
        <v>249</v>
      </c>
      <c r="G33" s="6">
        <v>249</v>
      </c>
      <c r="I33" s="14">
        <f t="shared" si="1"/>
        <v>44479</v>
      </c>
      <c r="J33" s="5" t="str">
        <f t="shared" si="0"/>
        <v>Q4 2021</v>
      </c>
      <c r="K33" s="2">
        <v>44479</v>
      </c>
      <c r="L33" s="2">
        <v>45208</v>
      </c>
      <c r="M33" s="2"/>
      <c r="N33" s="2" t="s">
        <v>60</v>
      </c>
      <c r="O33" s="1">
        <v>0</v>
      </c>
      <c r="P33" s="1" t="s">
        <v>171</v>
      </c>
      <c r="Q33" s="1" t="s">
        <v>112</v>
      </c>
      <c r="R33" s="1" t="s">
        <v>60</v>
      </c>
    </row>
    <row r="34" spans="1:18" x14ac:dyDescent="0.15">
      <c r="A34" s="1" t="s">
        <v>162</v>
      </c>
      <c r="B34" s="1" t="s">
        <v>157</v>
      </c>
      <c r="C34" s="1" t="s">
        <v>93</v>
      </c>
      <c r="D34" s="1" t="s">
        <v>278</v>
      </c>
      <c r="E34" s="1" t="s">
        <v>175</v>
      </c>
      <c r="F34" s="6">
        <v>219.98</v>
      </c>
      <c r="G34" s="5" t="s">
        <v>60</v>
      </c>
      <c r="H34" s="5"/>
      <c r="I34" s="14">
        <f t="shared" si="1"/>
        <v>45009</v>
      </c>
      <c r="J34" s="5" t="str">
        <f t="shared" si="0"/>
        <v>Q1 2023</v>
      </c>
      <c r="K34" s="2">
        <v>45009</v>
      </c>
      <c r="L34" s="2">
        <v>45374</v>
      </c>
      <c r="M34" s="2"/>
      <c r="N34" s="1" t="s">
        <v>60</v>
      </c>
      <c r="O34" s="1">
        <v>0</v>
      </c>
      <c r="P34" s="1" t="s">
        <v>171</v>
      </c>
      <c r="Q34" s="1" t="s">
        <v>163</v>
      </c>
      <c r="R34" s="1" t="s">
        <v>60</v>
      </c>
    </row>
    <row r="35" spans="1:18" ht="15" x14ac:dyDescent="0.15">
      <c r="A35" s="1" t="s">
        <v>77</v>
      </c>
      <c r="B35" s="4" t="s">
        <v>150</v>
      </c>
      <c r="C35" s="1" t="s">
        <v>52</v>
      </c>
      <c r="D35" s="1" t="s">
        <v>194</v>
      </c>
      <c r="E35" s="1" t="s">
        <v>175</v>
      </c>
      <c r="F35" s="6">
        <v>952</v>
      </c>
      <c r="G35" s="5" t="s">
        <v>60</v>
      </c>
      <c r="H35" s="5"/>
      <c r="I35" s="14">
        <f t="shared" si="1"/>
        <v>44756</v>
      </c>
      <c r="J35" s="5" t="str">
        <f t="shared" si="0"/>
        <v>Q3 2022</v>
      </c>
      <c r="K35" s="2">
        <v>44756</v>
      </c>
      <c r="L35" s="2">
        <v>45120</v>
      </c>
      <c r="M35" s="2"/>
      <c r="N35" s="2" t="s">
        <v>60</v>
      </c>
      <c r="O35" s="1">
        <v>0</v>
      </c>
      <c r="P35" s="1" t="s">
        <v>171</v>
      </c>
      <c r="Q35" s="1" t="s">
        <v>115</v>
      </c>
      <c r="R35" s="1" t="s">
        <v>60</v>
      </c>
    </row>
    <row r="36" spans="1:18" x14ac:dyDescent="0.15">
      <c r="A36" s="1" t="s">
        <v>34</v>
      </c>
      <c r="B36" s="1" t="s">
        <v>155</v>
      </c>
      <c r="C36" s="1" t="s">
        <v>96</v>
      </c>
      <c r="D36" s="1" t="s">
        <v>201</v>
      </c>
      <c r="E36" s="1" t="s">
        <v>17</v>
      </c>
      <c r="F36" s="6">
        <v>345</v>
      </c>
      <c r="G36" s="5">
        <v>411.3</v>
      </c>
      <c r="H36" s="2">
        <v>45017</v>
      </c>
      <c r="I36" s="14">
        <f t="shared" si="1"/>
        <v>44380</v>
      </c>
      <c r="J36" s="5" t="str">
        <f t="shared" si="0"/>
        <v>Q3 2021</v>
      </c>
      <c r="K36" s="2">
        <v>44380</v>
      </c>
      <c r="L36" s="2">
        <v>45109</v>
      </c>
      <c r="M36" s="2"/>
      <c r="N36" s="2">
        <v>45107</v>
      </c>
      <c r="O36" s="1">
        <v>0</v>
      </c>
      <c r="P36" s="1" t="s">
        <v>104</v>
      </c>
      <c r="Q36" s="1" t="s">
        <v>123</v>
      </c>
      <c r="R36" s="1" t="s">
        <v>8</v>
      </c>
    </row>
    <row r="37" spans="1:18" x14ac:dyDescent="0.15">
      <c r="A37" s="1" t="s">
        <v>13</v>
      </c>
      <c r="B37" s="1" t="s">
        <v>153</v>
      </c>
      <c r="C37" s="1" t="s">
        <v>50</v>
      </c>
      <c r="D37" s="1" t="s">
        <v>288</v>
      </c>
      <c r="E37" s="1" t="s">
        <v>174</v>
      </c>
      <c r="F37" s="6" t="s">
        <v>78</v>
      </c>
      <c r="G37" s="5" t="s">
        <v>60</v>
      </c>
      <c r="H37" s="5"/>
      <c r="I37" s="14">
        <f t="shared" si="1"/>
        <v>44194</v>
      </c>
      <c r="J37" s="5" t="str">
        <f t="shared" si="0"/>
        <v>Q4 2020</v>
      </c>
      <c r="K37" s="2">
        <v>44194</v>
      </c>
      <c r="L37" s="2">
        <v>44829</v>
      </c>
      <c r="M37" s="2">
        <v>44830</v>
      </c>
      <c r="N37" s="2" t="s">
        <v>60</v>
      </c>
      <c r="O37" s="1">
        <v>0</v>
      </c>
      <c r="P37" s="1" t="s">
        <v>43</v>
      </c>
      <c r="Q37" s="1" t="s">
        <v>124</v>
      </c>
      <c r="R37" s="1" t="s">
        <v>140</v>
      </c>
    </row>
    <row r="38" spans="1:18" ht="15" x14ac:dyDescent="0.15">
      <c r="A38" s="1" t="s">
        <v>145</v>
      </c>
      <c r="B38" s="4" t="s">
        <v>150</v>
      </c>
      <c r="C38" s="1" t="s">
        <v>52</v>
      </c>
      <c r="D38" s="1" t="s">
        <v>279</v>
      </c>
      <c r="E38" s="1" t="s">
        <v>175</v>
      </c>
      <c r="F38" s="6">
        <v>535.5</v>
      </c>
      <c r="G38" s="5" t="s">
        <v>60</v>
      </c>
      <c r="H38" s="5"/>
      <c r="I38" s="14">
        <f t="shared" si="1"/>
        <v>44739</v>
      </c>
      <c r="J38" s="5" t="str">
        <f t="shared" si="0"/>
        <v>Q2 2022</v>
      </c>
      <c r="K38" s="2">
        <v>44739</v>
      </c>
      <c r="L38" s="2">
        <v>45103</v>
      </c>
      <c r="M38" s="2"/>
      <c r="N38" s="2" t="s">
        <v>60</v>
      </c>
      <c r="O38" s="1">
        <v>0</v>
      </c>
      <c r="P38" s="1" t="s">
        <v>105</v>
      </c>
      <c r="Q38" s="1" t="s">
        <v>111</v>
      </c>
      <c r="R38" s="1" t="s">
        <v>60</v>
      </c>
    </row>
    <row r="39" spans="1:18" x14ac:dyDescent="0.15">
      <c r="A39" s="1" t="s">
        <v>146</v>
      </c>
      <c r="B39" s="1" t="s">
        <v>157</v>
      </c>
      <c r="C39" s="1" t="s">
        <v>147</v>
      </c>
      <c r="D39" s="1" t="s">
        <v>194</v>
      </c>
      <c r="E39" s="1" t="s">
        <v>175</v>
      </c>
      <c r="F39" s="6">
        <v>855.82</v>
      </c>
      <c r="G39" s="5" t="s">
        <v>60</v>
      </c>
      <c r="H39" s="5"/>
      <c r="I39" s="14">
        <f t="shared" si="1"/>
        <v>44990</v>
      </c>
      <c r="J39" s="5" t="str">
        <f t="shared" si="0"/>
        <v>Q1 2023</v>
      </c>
      <c r="K39" s="2">
        <v>44990</v>
      </c>
      <c r="L39" s="2">
        <v>45264</v>
      </c>
      <c r="M39" s="2"/>
      <c r="N39" s="2" t="s">
        <v>60</v>
      </c>
      <c r="O39" s="1">
        <v>0</v>
      </c>
      <c r="P39" s="1" t="s">
        <v>149</v>
      </c>
      <c r="Q39" s="1" t="s">
        <v>148</v>
      </c>
      <c r="R39" s="1" t="s">
        <v>60</v>
      </c>
    </row>
    <row r="40" spans="1:18" x14ac:dyDescent="0.15">
      <c r="A40" s="1" t="s">
        <v>182</v>
      </c>
      <c r="B40" s="1" t="s">
        <v>153</v>
      </c>
      <c r="C40" s="1" t="s">
        <v>183</v>
      </c>
      <c r="D40" s="1" t="s">
        <v>280</v>
      </c>
      <c r="E40" s="1" t="s">
        <v>175</v>
      </c>
      <c r="F40" s="6" t="s">
        <v>184</v>
      </c>
      <c r="G40" s="5"/>
      <c r="H40" s="5"/>
      <c r="I40" s="14">
        <f t="shared" si="1"/>
        <v>45061</v>
      </c>
      <c r="J40" s="5" t="str">
        <f t="shared" si="0"/>
        <v>Q2 2023</v>
      </c>
      <c r="K40" s="2">
        <v>45061</v>
      </c>
      <c r="L40" s="2">
        <v>45436</v>
      </c>
      <c r="M40" s="2"/>
      <c r="N40" s="2"/>
      <c r="O40" s="1">
        <v>0</v>
      </c>
      <c r="P40" s="1" t="s">
        <v>185</v>
      </c>
      <c r="Q40" s="1" t="s">
        <v>60</v>
      </c>
      <c r="R40" s="1" t="s">
        <v>186</v>
      </c>
    </row>
    <row r="41" spans="1:18" x14ac:dyDescent="0.15">
      <c r="A41" s="1" t="s">
        <v>79</v>
      </c>
      <c r="B41" s="1" t="s">
        <v>161</v>
      </c>
      <c r="C41" s="1" t="s">
        <v>97</v>
      </c>
      <c r="D41" s="1" t="s">
        <v>281</v>
      </c>
      <c r="E41" s="1" t="s">
        <v>175</v>
      </c>
      <c r="F41" s="6">
        <v>784.21</v>
      </c>
      <c r="G41" s="5" t="s">
        <v>60</v>
      </c>
      <c r="H41" s="5"/>
      <c r="I41" s="14">
        <f t="shared" si="1"/>
        <v>44833</v>
      </c>
      <c r="J41" s="5" t="str">
        <f t="shared" si="0"/>
        <v>Q3 2022</v>
      </c>
      <c r="K41" s="2">
        <v>44833</v>
      </c>
      <c r="L41" s="2">
        <v>45197</v>
      </c>
      <c r="M41" s="2"/>
      <c r="N41" s="2" t="s">
        <v>60</v>
      </c>
      <c r="O41" s="1">
        <v>0</v>
      </c>
      <c r="P41" s="1" t="s">
        <v>106</v>
      </c>
      <c r="Q41" s="1" t="s">
        <v>116</v>
      </c>
      <c r="R41" s="1" t="s">
        <v>60</v>
      </c>
    </row>
    <row r="42" spans="1:18" x14ac:dyDescent="0.15">
      <c r="A42" s="1" t="s">
        <v>80</v>
      </c>
      <c r="B42" s="1" t="s">
        <v>157</v>
      </c>
      <c r="C42" s="1" t="s">
        <v>82</v>
      </c>
      <c r="D42" s="1" t="s">
        <v>202</v>
      </c>
      <c r="E42" s="1" t="s">
        <v>175</v>
      </c>
      <c r="F42" s="6">
        <v>540</v>
      </c>
      <c r="G42" s="5" t="s">
        <v>60</v>
      </c>
      <c r="H42" s="5"/>
      <c r="I42" s="14">
        <f t="shared" si="1"/>
        <v>44931</v>
      </c>
      <c r="J42" s="5" t="str">
        <f t="shared" si="0"/>
        <v>Q1 2023</v>
      </c>
      <c r="K42" s="2">
        <v>44931</v>
      </c>
      <c r="L42" s="2">
        <v>45050</v>
      </c>
      <c r="M42" s="2"/>
      <c r="N42" s="2" t="s">
        <v>60</v>
      </c>
      <c r="O42" s="1">
        <v>0</v>
      </c>
      <c r="P42" s="1" t="s">
        <v>171</v>
      </c>
      <c r="Q42" s="1" t="s">
        <v>125</v>
      </c>
      <c r="R42" s="1" t="s">
        <v>60</v>
      </c>
    </row>
    <row r="43" spans="1:18" x14ac:dyDescent="0.15">
      <c r="A43" s="1" t="s">
        <v>81</v>
      </c>
      <c r="B43" s="1" t="s">
        <v>157</v>
      </c>
      <c r="C43" s="1" t="s">
        <v>83</v>
      </c>
      <c r="D43" s="1" t="s">
        <v>202</v>
      </c>
      <c r="E43" s="1" t="s">
        <v>175</v>
      </c>
      <c r="F43" s="6">
        <v>540</v>
      </c>
      <c r="G43" s="5" t="s">
        <v>60</v>
      </c>
      <c r="H43" s="5"/>
      <c r="I43" s="14">
        <f t="shared" si="1"/>
        <v>44931</v>
      </c>
      <c r="J43" s="5" t="str">
        <f t="shared" si="0"/>
        <v>Q1 2023</v>
      </c>
      <c r="K43" s="2">
        <v>44931</v>
      </c>
      <c r="L43" s="2">
        <v>45050</v>
      </c>
      <c r="M43" s="2"/>
      <c r="N43" s="2" t="s">
        <v>60</v>
      </c>
      <c r="O43" s="1">
        <v>0</v>
      </c>
      <c r="P43" s="1" t="s">
        <v>171</v>
      </c>
      <c r="Q43" s="1" t="s">
        <v>126</v>
      </c>
      <c r="R43" s="1" t="s">
        <v>60</v>
      </c>
    </row>
    <row r="44" spans="1:18" x14ac:dyDescent="0.15">
      <c r="A44" s="1" t="s">
        <v>187</v>
      </c>
      <c r="B44" s="1" t="s">
        <v>142</v>
      </c>
      <c r="C44" s="1" t="s">
        <v>45</v>
      </c>
      <c r="D44" s="1" t="s">
        <v>202</v>
      </c>
      <c r="E44" s="1" t="s">
        <v>175</v>
      </c>
      <c r="F44" s="6">
        <v>540</v>
      </c>
      <c r="G44" s="5"/>
      <c r="H44" s="5"/>
      <c r="I44" s="14">
        <f t="shared" si="1"/>
        <v>45037</v>
      </c>
      <c r="J44" s="5" t="str">
        <f t="shared" si="0"/>
        <v>Q2 2023</v>
      </c>
      <c r="K44" s="2">
        <v>45037</v>
      </c>
      <c r="L44" s="2">
        <v>45036</v>
      </c>
      <c r="M44" s="2"/>
      <c r="N44" s="2"/>
      <c r="O44" s="1">
        <v>0</v>
      </c>
      <c r="P44" s="1" t="s">
        <v>171</v>
      </c>
      <c r="Q44" s="1" t="s">
        <v>188</v>
      </c>
    </row>
    <row r="45" spans="1:18" x14ac:dyDescent="0.15">
      <c r="A45" s="1" t="s">
        <v>12</v>
      </c>
      <c r="B45" s="1" t="s">
        <v>157</v>
      </c>
      <c r="C45" s="1" t="s">
        <v>23</v>
      </c>
      <c r="D45" s="1" t="s">
        <v>202</v>
      </c>
      <c r="E45" s="1" t="s">
        <v>17</v>
      </c>
      <c r="F45" s="6">
        <v>540</v>
      </c>
      <c r="G45" s="5">
        <v>217.18</v>
      </c>
      <c r="H45" s="5"/>
      <c r="I45" s="14">
        <f t="shared" si="1"/>
        <v>44181</v>
      </c>
      <c r="J45" s="5" t="str">
        <f t="shared" si="0"/>
        <v>Q4 2020</v>
      </c>
      <c r="K45" s="2">
        <v>44181</v>
      </c>
      <c r="L45" s="2">
        <v>44661</v>
      </c>
      <c r="M45" s="2"/>
      <c r="N45" s="2">
        <f>L45+1</f>
        <v>44662</v>
      </c>
      <c r="O45" s="1">
        <v>0</v>
      </c>
      <c r="P45" s="1" t="s">
        <v>171</v>
      </c>
      <c r="Q45" s="1" t="s">
        <v>112</v>
      </c>
      <c r="R45" s="1" t="s">
        <v>8</v>
      </c>
    </row>
    <row r="46" spans="1:18" x14ac:dyDescent="0.15">
      <c r="A46" s="1" t="s">
        <v>84</v>
      </c>
      <c r="B46" s="1" t="s">
        <v>157</v>
      </c>
      <c r="C46" s="1" t="s">
        <v>93</v>
      </c>
      <c r="D46" s="1" t="s">
        <v>202</v>
      </c>
      <c r="E46" s="1" t="s">
        <v>17</v>
      </c>
      <c r="F46" s="7">
        <v>540</v>
      </c>
      <c r="G46" s="1">
        <v>228.5</v>
      </c>
      <c r="H46" s="1"/>
      <c r="I46" s="14">
        <f t="shared" si="1"/>
        <v>44366</v>
      </c>
      <c r="J46" s="5" t="str">
        <f t="shared" si="0"/>
        <v>Q2 2021</v>
      </c>
      <c r="K46" s="2">
        <v>44366</v>
      </c>
      <c r="L46" s="2">
        <v>44834</v>
      </c>
      <c r="M46" s="2"/>
      <c r="N46" s="2">
        <f>L46+1</f>
        <v>44835</v>
      </c>
      <c r="O46" s="1">
        <v>0</v>
      </c>
      <c r="P46" s="1" t="s">
        <v>171</v>
      </c>
      <c r="Q46" s="2" t="s">
        <v>127</v>
      </c>
      <c r="R46" s="1" t="s">
        <v>60</v>
      </c>
    </row>
    <row r="47" spans="1:18" ht="15" customHeight="1" x14ac:dyDescent="0.15">
      <c r="A47" s="1" t="s">
        <v>27</v>
      </c>
      <c r="B47" s="1" t="s">
        <v>157</v>
      </c>
      <c r="C47" s="1" t="s">
        <v>92</v>
      </c>
      <c r="D47" s="1" t="s">
        <v>202</v>
      </c>
      <c r="E47" s="1" t="s">
        <v>174</v>
      </c>
      <c r="F47" s="6">
        <v>540</v>
      </c>
      <c r="G47" s="5" t="s">
        <v>60</v>
      </c>
      <c r="H47" s="5"/>
      <c r="I47" s="14">
        <f t="shared" si="1"/>
        <v>44366</v>
      </c>
      <c r="J47" s="5" t="str">
        <f t="shared" si="0"/>
        <v>Q2 2021</v>
      </c>
      <c r="K47" s="2">
        <v>44366</v>
      </c>
      <c r="L47" s="2">
        <v>44883</v>
      </c>
      <c r="M47" s="2">
        <v>44883</v>
      </c>
      <c r="N47" s="2" t="s">
        <v>60</v>
      </c>
      <c r="O47" s="1">
        <v>0</v>
      </c>
      <c r="P47" s="1" t="s">
        <v>171</v>
      </c>
      <c r="Q47" s="1" t="s">
        <v>127</v>
      </c>
      <c r="R47" s="1" t="s">
        <v>8</v>
      </c>
    </row>
    <row r="48" spans="1:18" ht="15" customHeight="1" x14ac:dyDescent="0.15">
      <c r="A48" s="1" t="s">
        <v>85</v>
      </c>
      <c r="B48" s="1" t="s">
        <v>156</v>
      </c>
      <c r="C48" s="1" t="s">
        <v>94</v>
      </c>
      <c r="D48" s="1" t="s">
        <v>282</v>
      </c>
      <c r="E48" s="1" t="s">
        <v>175</v>
      </c>
      <c r="F48" s="6">
        <v>690</v>
      </c>
      <c r="G48" s="5" t="s">
        <v>60</v>
      </c>
      <c r="H48" s="5"/>
      <c r="I48" s="14">
        <f t="shared" si="1"/>
        <v>44844</v>
      </c>
      <c r="J48" s="5" t="str">
        <f t="shared" si="0"/>
        <v>Q4 2022</v>
      </c>
      <c r="K48" s="2">
        <v>44844</v>
      </c>
      <c r="L48" s="2">
        <v>45147</v>
      </c>
      <c r="M48" s="2"/>
      <c r="N48" s="2" t="s">
        <v>60</v>
      </c>
      <c r="O48" s="1">
        <v>0</v>
      </c>
      <c r="P48" s="1" t="s">
        <v>107</v>
      </c>
      <c r="Q48" s="1" t="s">
        <v>128</v>
      </c>
      <c r="R48" s="1" t="s">
        <v>60</v>
      </c>
    </row>
    <row r="49" spans="1:18" ht="15" customHeight="1" x14ac:dyDescent="0.15">
      <c r="A49" s="1" t="s">
        <v>86</v>
      </c>
      <c r="B49" s="1" t="s">
        <v>157</v>
      </c>
      <c r="C49" s="1" t="s">
        <v>289</v>
      </c>
      <c r="D49" s="1" t="s">
        <v>283</v>
      </c>
      <c r="E49" s="1" t="s">
        <v>175</v>
      </c>
      <c r="F49" s="6">
        <v>249</v>
      </c>
      <c r="G49" s="5" t="s">
        <v>60</v>
      </c>
      <c r="H49" s="5"/>
      <c r="I49" s="14">
        <f t="shared" si="1"/>
        <v>44955</v>
      </c>
      <c r="J49" s="5" t="str">
        <f t="shared" si="0"/>
        <v>Q1 2023</v>
      </c>
      <c r="K49" s="2">
        <v>44955</v>
      </c>
      <c r="L49" s="2">
        <v>45319</v>
      </c>
      <c r="M49" s="2"/>
      <c r="N49" s="2" t="s">
        <v>60</v>
      </c>
      <c r="O49" s="1">
        <v>0</v>
      </c>
      <c r="P49" s="1" t="s">
        <v>171</v>
      </c>
      <c r="Q49" s="1" t="s">
        <v>122</v>
      </c>
      <c r="R49" s="1" t="s">
        <v>60</v>
      </c>
    </row>
    <row r="50" spans="1:18" x14ac:dyDescent="0.15">
      <c r="A50" s="1" t="s">
        <v>165</v>
      </c>
      <c r="B50" s="1" t="s">
        <v>157</v>
      </c>
      <c r="C50" s="1" t="s">
        <v>19</v>
      </c>
      <c r="D50" s="1" t="s">
        <v>203</v>
      </c>
      <c r="E50" s="1" t="s">
        <v>17</v>
      </c>
      <c r="F50" s="6">
        <v>464</v>
      </c>
      <c r="G50" s="5">
        <v>224.99</v>
      </c>
      <c r="H50" s="5"/>
      <c r="I50" s="14">
        <f t="shared" si="1"/>
        <v>44126</v>
      </c>
      <c r="J50" s="5" t="str">
        <f t="shared" si="0"/>
        <v>Q4 2020</v>
      </c>
      <c r="K50" s="2">
        <v>44126</v>
      </c>
      <c r="L50" s="2">
        <v>44490</v>
      </c>
      <c r="M50" s="2"/>
      <c r="N50" s="2">
        <f>L50+1</f>
        <v>44491</v>
      </c>
      <c r="O50" s="1">
        <v>0</v>
      </c>
      <c r="P50" s="1" t="s">
        <v>171</v>
      </c>
      <c r="Q50" s="1" t="s">
        <v>129</v>
      </c>
      <c r="R50" s="1" t="s">
        <v>8</v>
      </c>
    </row>
    <row r="51" spans="1:18" x14ac:dyDescent="0.15">
      <c r="A51" s="1" t="s">
        <v>6</v>
      </c>
      <c r="B51" s="1" t="s">
        <v>157</v>
      </c>
      <c r="C51" s="1" t="s">
        <v>93</v>
      </c>
      <c r="D51" s="1" t="s">
        <v>194</v>
      </c>
      <c r="E51" s="1" t="s">
        <v>17</v>
      </c>
      <c r="F51" s="6">
        <v>476</v>
      </c>
      <c r="G51" s="5">
        <v>230</v>
      </c>
      <c r="H51" s="5"/>
      <c r="I51" s="14">
        <f t="shared" si="1"/>
        <v>44105</v>
      </c>
      <c r="J51" s="5" t="str">
        <f t="shared" si="0"/>
        <v>Q4 2020</v>
      </c>
      <c r="K51" s="2">
        <v>44105</v>
      </c>
      <c r="L51" s="2">
        <v>44469</v>
      </c>
      <c r="M51" s="2"/>
      <c r="N51" s="2">
        <f>L51+1</f>
        <v>44470</v>
      </c>
      <c r="O51" s="1">
        <v>0</v>
      </c>
      <c r="P51" s="1" t="s">
        <v>171</v>
      </c>
      <c r="Q51" s="1" t="s">
        <v>130</v>
      </c>
      <c r="R51" s="1" t="s">
        <v>141</v>
      </c>
    </row>
    <row r="52" spans="1:18" x14ac:dyDescent="0.15">
      <c r="A52" s="1" t="s">
        <v>87</v>
      </c>
      <c r="B52" s="1" t="s">
        <v>155</v>
      </c>
      <c r="C52" s="1" t="s">
        <v>88</v>
      </c>
      <c r="D52" s="1" t="s">
        <v>284</v>
      </c>
      <c r="E52" s="1" t="s">
        <v>175</v>
      </c>
      <c r="F52" s="6">
        <v>499.8</v>
      </c>
      <c r="G52" s="5" t="s">
        <v>60</v>
      </c>
      <c r="H52" s="5"/>
      <c r="I52" s="14">
        <f t="shared" si="1"/>
        <v>44666</v>
      </c>
      <c r="J52" s="5" t="str">
        <f t="shared" si="0"/>
        <v>Q2 2022</v>
      </c>
      <c r="K52" s="2">
        <v>44666</v>
      </c>
      <c r="L52" s="2">
        <v>45030</v>
      </c>
      <c r="M52" s="2"/>
      <c r="N52" s="2" t="s">
        <v>60</v>
      </c>
      <c r="O52" s="1">
        <v>0</v>
      </c>
      <c r="P52" s="1" t="s">
        <v>108</v>
      </c>
      <c r="Q52" s="1" t="s">
        <v>131</v>
      </c>
      <c r="R52" s="1" t="s">
        <v>60</v>
      </c>
    </row>
    <row r="53" spans="1:18" x14ac:dyDescent="0.15">
      <c r="A53" s="1" t="s">
        <v>7</v>
      </c>
      <c r="B53" s="1" t="s">
        <v>161</v>
      </c>
      <c r="C53" s="1" t="s">
        <v>40</v>
      </c>
      <c r="D53" s="1" t="s">
        <v>204</v>
      </c>
      <c r="E53" s="1" t="s">
        <v>17</v>
      </c>
      <c r="F53" s="6">
        <v>239.96</v>
      </c>
      <c r="G53" s="5">
        <v>211.72</v>
      </c>
      <c r="H53" s="5"/>
      <c r="I53" s="14">
        <f t="shared" si="1"/>
        <v>44126</v>
      </c>
      <c r="J53" s="5" t="str">
        <f t="shared" si="0"/>
        <v>Q4 2020</v>
      </c>
      <c r="K53" s="2">
        <v>44126</v>
      </c>
      <c r="L53" s="2">
        <v>44609</v>
      </c>
      <c r="M53" s="2"/>
      <c r="N53" s="2">
        <f>L53+1</f>
        <v>44610</v>
      </c>
      <c r="O53" s="1">
        <v>0</v>
      </c>
      <c r="P53" s="1" t="s">
        <v>41</v>
      </c>
      <c r="Q53" s="1" t="s">
        <v>116</v>
      </c>
      <c r="R53" s="1" t="s">
        <v>8</v>
      </c>
    </row>
    <row r="54" spans="1:18" ht="15" customHeight="1" x14ac:dyDescent="0.15">
      <c r="A54" s="1" t="s">
        <v>25</v>
      </c>
      <c r="B54" s="1" t="s">
        <v>157</v>
      </c>
      <c r="C54" s="1" t="s">
        <v>49</v>
      </c>
      <c r="D54" s="1" t="s">
        <v>194</v>
      </c>
      <c r="E54" s="1" t="s">
        <v>17</v>
      </c>
      <c r="F54" s="6">
        <v>476</v>
      </c>
      <c r="G54" s="5">
        <v>192.01</v>
      </c>
      <c r="H54" s="5"/>
      <c r="I54" s="14">
        <f t="shared" si="1"/>
        <v>44322</v>
      </c>
      <c r="J54" s="5" t="str">
        <f t="shared" si="0"/>
        <v>Q2 2021</v>
      </c>
      <c r="K54" s="2">
        <v>44322</v>
      </c>
      <c r="L54" s="2">
        <v>44686</v>
      </c>
      <c r="M54" s="2"/>
      <c r="N54" s="2">
        <f>L54+1</f>
        <v>44687</v>
      </c>
      <c r="O54" s="1">
        <v>0</v>
      </c>
      <c r="P54" s="1" t="s">
        <v>171</v>
      </c>
      <c r="Q54" s="1" t="s">
        <v>132</v>
      </c>
      <c r="R54" s="1" t="s">
        <v>26</v>
      </c>
    </row>
    <row r="55" spans="1:18" x14ac:dyDescent="0.15">
      <c r="A55" s="1" t="s">
        <v>9</v>
      </c>
      <c r="B55" s="1" t="s">
        <v>155</v>
      </c>
      <c r="C55" s="1" t="s">
        <v>96</v>
      </c>
      <c r="D55" s="1" t="s">
        <v>205</v>
      </c>
      <c r="E55" s="1" t="s">
        <v>17</v>
      </c>
      <c r="F55" s="6">
        <v>499.8</v>
      </c>
      <c r="G55" s="5">
        <v>218</v>
      </c>
      <c r="H55" s="5"/>
      <c r="I55" s="14">
        <f t="shared" si="1"/>
        <v>44126</v>
      </c>
      <c r="J55" s="5" t="str">
        <f t="shared" si="0"/>
        <v>Q4 2020</v>
      </c>
      <c r="K55" s="2">
        <v>44126</v>
      </c>
      <c r="L55" s="2">
        <v>44788</v>
      </c>
      <c r="M55" s="2"/>
      <c r="N55" s="2">
        <f>L55+1</f>
        <v>44789</v>
      </c>
      <c r="O55" s="1">
        <v>0</v>
      </c>
      <c r="P55" s="1" t="s">
        <v>104</v>
      </c>
      <c r="Q55" s="1" t="s">
        <v>133</v>
      </c>
      <c r="R55" s="1" t="s">
        <v>8</v>
      </c>
    </row>
    <row r="56" spans="1:18" x14ac:dyDescent="0.15">
      <c r="F56" s="6"/>
    </row>
    <row r="57" spans="1:18" x14ac:dyDescent="0.15">
      <c r="F57" s="6"/>
    </row>
    <row r="58" spans="1:18" x14ac:dyDescent="0.15">
      <c r="F58" s="6"/>
    </row>
    <row r="59" spans="1:18" x14ac:dyDescent="0.15">
      <c r="F59" s="6"/>
    </row>
    <row r="60" spans="1:18" x14ac:dyDescent="0.15">
      <c r="F60" s="6"/>
    </row>
    <row r="61" spans="1:18" x14ac:dyDescent="0.15">
      <c r="F61" s="6"/>
    </row>
    <row r="62" spans="1:18" x14ac:dyDescent="0.15">
      <c r="F62" s="6"/>
      <c r="K62" s="2"/>
      <c r="L62" s="2"/>
      <c r="M62" s="2"/>
      <c r="N62" s="2"/>
      <c r="O62" s="2"/>
    </row>
    <row r="63" spans="1:18" x14ac:dyDescent="0.15">
      <c r="F63" s="6"/>
    </row>
    <row r="64" spans="1:18" x14ac:dyDescent="0.15">
      <c r="F64" s="6"/>
    </row>
    <row r="65" spans="6:6" x14ac:dyDescent="0.15">
      <c r="F65" s="6"/>
    </row>
    <row r="66" spans="6:6" x14ac:dyDescent="0.15">
      <c r="F66" s="6"/>
    </row>
    <row r="67" spans="6:6" x14ac:dyDescent="0.15">
      <c r="F67" s="6"/>
    </row>
    <row r="68" spans="6:6" x14ac:dyDescent="0.15">
      <c r="F68" s="6"/>
    </row>
  </sheetData>
  <autoFilter ref="A1:R55" xr:uid="{C9987694-C8C8-5446-BD01-D2400E120D21}"/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Timeline monthly CP</vt:lpstr>
      <vt:lpstr>Timeline monthly</vt:lpstr>
      <vt:lpstr>Timeline quarterly</vt:lpstr>
      <vt:lpstr>Timeline quarterly Table</vt:lpstr>
      <vt:lpstr>DiGA_Mid_July_2023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Nicole Gröne</dc:creator>
  <cp:lastModifiedBy>Dr. Nicole Gröne</cp:lastModifiedBy>
  <dcterms:created xsi:type="dcterms:W3CDTF">2023-02-23T12:02:53Z</dcterms:created>
  <dcterms:modified xsi:type="dcterms:W3CDTF">2023-07-26T07:52:10Z</dcterms:modified>
</cp:coreProperties>
</file>