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FULL_STUDENTS\"/>
    </mc:Choice>
  </mc:AlternateContent>
  <xr:revisionPtr revIDLastSave="0" documentId="13_ncr:1_{77E20A03-BE3E-4C63-976A-143059FC30E2}" xr6:coauthVersionLast="47" xr6:coauthVersionMax="47" xr10:uidLastSave="{00000000-0000-0000-0000-000000000000}"/>
  <bookViews>
    <workbookView xWindow="-108" yWindow="-108" windowWidth="46296" windowHeight="18816" tabRatio="901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28" l="1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<sst xmlns="http://schemas.openxmlformats.org/spreadsheetml/2006/main" count="231" uniqueCount="181">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</sst>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4" formatCode="\Te\x\t"/>
    <numFmt numFmtId="185" formatCode="#,##0___)"/>
    <numFmt numFmtId="186" formatCode="#,##0.000___)"/>
    <numFmt numFmtId="18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7">
    <xf numFmtId="0" fontId="0" fillId="0" borderId="0" xfId="0"/>
    <xf numFmtId="0" fontId="14" fillId="0" borderId="0" xfId="0" applyFont="1" applyAlignment="1">
      <alignment horizontal="left"/>
    </xf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9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 wrapText="1"/>
    </xf>
    <xf numFmtId="184" fontId="3" fillId="3" borderId="3" xfId="1" applyNumberFormat="1" applyFill="1" applyBorder="1" applyAlignment="1">
      <alignment horizontal="center" vertical="center" wrapText="1"/>
    </xf>
    <xf numFmtId="184" fontId="3" fillId="3" borderId="4" xfId="1" applyNumberForma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84" fontId="2" fillId="4" borderId="0" xfId="0" applyNumberFormat="1" applyFont="1" applyFill="1"/>
    <xf numFmtId="184" fontId="3" fillId="0" borderId="0" xfId="0" applyNumberFormat="1" applyFont="1"/>
    <xf numFmtId="184" fontId="5" fillId="0" borderId="0" xfId="0" applyNumberFormat="1" applyFont="1"/>
    <xf numFmtId="184" fontId="0" fillId="0" borderId="0" xfId="0" applyNumberFormat="1"/>
    <xf numFmtId="0" fontId="3" fillId="5" borderId="0" xfId="0" applyFont="1" applyFill="1"/>
    <xf numFmtId="184" fontId="0" fillId="5" borderId="0" xfId="0" applyNumberFormat="1" applyFill="1"/>
    <xf numFmtId="0" fontId="12" fillId="5" borderId="0" xfId="0" applyFont="1" applyFill="1" applyAlignment="1">
      <alignment horizontal="left"/>
    </xf>
    <xf numFmtId="18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84" fontId="0" fillId="6" borderId="4" xfId="0" applyNumberFormat="1" applyFill="1" applyBorder="1"/>
    <xf numFmtId="184" fontId="12" fillId="6" borderId="4" xfId="0" applyNumberFormat="1" applyFont="1" applyFill="1" applyBorder="1"/>
    <xf numFmtId="184" fontId="0" fillId="6" borderId="0" xfId="0" applyNumberFormat="1" applyFill="1"/>
    <xf numFmtId="18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84" fontId="3" fillId="3" borderId="4" xfId="1" applyNumberFormat="1" applyFill="1" applyBorder="1" applyAlignment="1">
      <alignment horizontal="center" vertical="center" wrapText="1"/>
    </xf>
    <xf numFmtId="18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85" fontId="17" fillId="0" borderId="1" xfId="6" applyNumberFormat="1" applyFont="1" applyBorder="1" applyAlignment="1">
      <alignment horizontal="center" vertical="center"/>
    </xf>
    <xf numFmtId="185" fontId="17" fillId="0" borderId="8" xfId="6" applyNumberFormat="1" applyFont="1" applyBorder="1" applyAlignment="1">
      <alignment horizontal="center" vertical="center"/>
    </xf>
    <xf numFmtId="18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85" fontId="17" fillId="0" borderId="2" xfId="6" applyNumberFormat="1" applyFont="1" applyBorder="1" applyAlignment="1">
      <alignment horizontal="center" vertical="center"/>
    </xf>
    <xf numFmtId="185" fontId="18" fillId="0" borderId="2" xfId="6" applyNumberFormat="1" applyFont="1" applyBorder="1" applyAlignment="1">
      <alignment horizontal="center" vertical="center"/>
    </xf>
    <xf numFmtId="18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8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8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87" fontId="3" fillId="5" borderId="0" xfId="0" applyNumberFormat="1" applyFont="1" applyFill="1"/>
    <xf numFmtId="187" fontId="3" fillId="6" borderId="4" xfId="0" applyNumberFormat="1" applyFont="1" applyFill="1" applyBorder="1"/>
    <xf numFmtId="187" fontId="0" fillId="0" borderId="0" xfId="0" applyNumberFormat="1"/>
    <xf numFmtId="187" fontId="0" fillId="6" borderId="4" xfId="0" applyNumberFormat="1" applyFill="1" applyBorder="1"/>
    <xf numFmtId="18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184" fontId="3" fillId="3" borderId="3" xfId="1" applyNumberFormat="1" applyFill="1" applyBorder="1" applyAlignment="1">
      <alignment horizontal="center" vertical="center" wrapText="1"/>
    </xf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8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</cellXfs>
  <cellStyles count="7">
    <cellStyle name="Normal" xfId="0" builtinId="0"/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abSelected="1" topLeftCell="B17" zoomScale="130" zoomScaleNormal="130" workbookViewId="0">
      <selection activeCell="C36" sqref="C36"/>
    </sheetView>
  </sheetViews>
  <sheetFormatPr defaultRowHeight="13.2" x14ac:dyDescent="0.25"/>
  <cols>
    <col min="1" max="1" width="2.88671875" style="55" customWidth="1"/>
    <col min="2" max="2" width="36.5546875" style="55" customWidth="1"/>
    <col min="3" max="3" width="49.44140625" style="55" customWidth="1"/>
    <col min="4" max="4" width="15" style="55" customWidth="1"/>
    <col min="5" max="5" width="14.88671875" style="55" customWidth="1"/>
    <col min="6" max="6" width="10.6640625" style="55" customWidth="1"/>
    <col min="7" max="7" width="10" style="55" customWidth="1"/>
    <col min="8" max="8" width="12" style="55" customWidth="1"/>
    <col min="9" max="9" width="11" style="55" customWidth="1"/>
    <col min="10" max="10" width="10.5546875" style="55" customWidth="1"/>
    <col min="11" max="16384" width="8.88671875" style="55"/>
  </cols>
  <sheetData>
    <row r="2" spans="2:10" ht="15" x14ac:dyDescent="0.25">
      <c r="B2" s="54" t="s">
        <v>173</v>
      </c>
      <c r="C2" s="54"/>
    </row>
    <row r="4" spans="2:10" x14ac:dyDescent="0.25">
      <c r="B4" s="56" t="s">
        <v>166</v>
      </c>
      <c r="C4" s="56"/>
    </row>
    <row r="5" spans="2:10" ht="13.8" thickBot="1" x14ac:dyDescent="0.3">
      <c r="B5" s="56" t="s">
        <v>167</v>
      </c>
      <c r="C5" s="56"/>
    </row>
    <row r="6" spans="2:10" ht="52.8" x14ac:dyDescent="0.25">
      <c r="B6" s="25" t="s">
        <v>156</v>
      </c>
      <c r="C6" s="24" t="s">
        <v>157</v>
      </c>
      <c r="D6" s="57" t="s">
        <v>0</v>
      </c>
      <c r="E6" s="57" t="s">
        <v>1</v>
      </c>
      <c r="F6" s="57" t="s">
        <v>2</v>
      </c>
      <c r="G6" s="57" t="s">
        <v>3</v>
      </c>
      <c r="H6" s="57" t="s">
        <v>4</v>
      </c>
      <c r="I6" s="57" t="s">
        <v>3</v>
      </c>
      <c r="J6" s="58" t="s">
        <v>4</v>
      </c>
    </row>
    <row r="7" spans="2:10" ht="52.8" x14ac:dyDescent="0.25">
      <c r="B7" s="23"/>
      <c r="C7" s="22"/>
      <c r="D7" s="21" t="s">
        <v>142</v>
      </c>
      <c r="E7" s="21" t="s">
        <v>143</v>
      </c>
      <c r="F7" s="21" t="s">
        <v>144</v>
      </c>
      <c r="G7" s="21" t="s">
        <v>145</v>
      </c>
      <c r="H7" s="21" t="s">
        <v>146</v>
      </c>
      <c r="I7" s="21" t="s">
        <v>145</v>
      </c>
      <c r="J7" s="21" t="s">
        <v>146</v>
      </c>
    </row>
    <row r="8" spans="2:10" ht="15.6" x14ac:dyDescent="0.25">
      <c r="B8" s="20"/>
      <c r="C8" s="19"/>
      <c r="D8" s="59" t="s">
        <v>5</v>
      </c>
      <c r="E8" s="59" t="s">
        <v>6</v>
      </c>
      <c r="F8" s="59" t="s">
        <v>7</v>
      </c>
      <c r="G8" s="59" t="s">
        <v>147</v>
      </c>
      <c r="H8" s="59" t="s">
        <v>8</v>
      </c>
      <c r="I8" s="59" t="s">
        <v>9</v>
      </c>
      <c r="J8" s="60" t="s">
        <v>10</v>
      </c>
    </row>
    <row r="9" spans="2:10" ht="15.6" x14ac:dyDescent="0.25">
      <c r="B9" s="61" t="s">
        <v>11</v>
      </c>
      <c r="C9" s="96" t="s">
        <v>148</v>
      </c>
      <c r="D9" s="62">
        <v>17023.8</v>
      </c>
      <c r="E9" s="62">
        <v>47860</v>
      </c>
      <c r="F9" s="62"/>
      <c r="G9" s="62">
        <v>20996.9</v>
      </c>
      <c r="H9" s="62">
        <v>21688.2</v>
      </c>
      <c r="I9" s="62"/>
      <c r="J9" s="63"/>
    </row>
    <row r="10" spans="2:10" ht="15.6" x14ac:dyDescent="0.25">
      <c r="B10" s="61" t="s">
        <v>12</v>
      </c>
      <c r="C10" s="96" t="s">
        <v>149</v>
      </c>
      <c r="D10" s="62">
        <v>7391.2</v>
      </c>
      <c r="E10" s="62">
        <v>34351.700000000004</v>
      </c>
      <c r="F10" s="62"/>
      <c r="G10" s="62">
        <v>45266.6</v>
      </c>
      <c r="H10" s="62">
        <v>7935.8</v>
      </c>
      <c r="I10" s="62"/>
      <c r="J10" s="63"/>
    </row>
    <row r="11" spans="2:10" ht="15.6" x14ac:dyDescent="0.25">
      <c r="B11" s="61" t="s">
        <v>13</v>
      </c>
      <c r="C11" s="96" t="s">
        <v>150</v>
      </c>
      <c r="D11" s="62">
        <v>4094.6000000000022</v>
      </c>
      <c r="E11" s="62">
        <v>16259.8</v>
      </c>
      <c r="F11" s="62">
        <v>137017.29999999999</v>
      </c>
      <c r="G11" s="62">
        <v>11204.8</v>
      </c>
      <c r="H11" s="62">
        <v>21089.599999999999</v>
      </c>
      <c r="I11" s="62"/>
      <c r="J11" s="63"/>
    </row>
    <row r="12" spans="2:10" ht="15.6" x14ac:dyDescent="0.25">
      <c r="B12" s="61" t="s">
        <v>14</v>
      </c>
      <c r="C12" s="96" t="s">
        <v>151</v>
      </c>
      <c r="D12" s="62">
        <v>1656.5</v>
      </c>
      <c r="E12" s="62">
        <v>7464.6</v>
      </c>
      <c r="F12" s="62">
        <v>17571.3</v>
      </c>
      <c r="G12" s="62"/>
      <c r="H12" s="62"/>
      <c r="I12" s="62">
        <v>2109.5030000000002</v>
      </c>
      <c r="J12" s="63">
        <v>32467</v>
      </c>
    </row>
    <row r="13" spans="2:10" ht="15.6" x14ac:dyDescent="0.25">
      <c r="B13" s="61" t="s">
        <v>15</v>
      </c>
      <c r="C13" s="96" t="s">
        <v>152</v>
      </c>
      <c r="D13" s="62">
        <v>6227.6934486274804</v>
      </c>
      <c r="E13" s="62">
        <v>15623.048922000018</v>
      </c>
      <c r="F13" s="62"/>
      <c r="G13" s="62"/>
      <c r="H13" s="62"/>
      <c r="I13" s="62"/>
      <c r="J13" s="63"/>
    </row>
    <row r="14" spans="2:10" ht="15.6" x14ac:dyDescent="0.25">
      <c r="B14" s="61" t="s">
        <v>16</v>
      </c>
      <c r="C14" s="96" t="s">
        <v>153</v>
      </c>
      <c r="D14" s="62">
        <v>3954.96</v>
      </c>
      <c r="E14" s="62">
        <v>1957.92</v>
      </c>
      <c r="F14" s="62"/>
      <c r="G14" s="62"/>
      <c r="H14" s="62"/>
      <c r="I14" s="62"/>
      <c r="J14" s="63"/>
    </row>
    <row r="15" spans="2:10" ht="15.6" x14ac:dyDescent="0.25">
      <c r="B15" s="18" t="s">
        <v>17</v>
      </c>
      <c r="C15" s="17" t="s">
        <v>154</v>
      </c>
      <c r="D15" s="64">
        <v>19.806000000000001</v>
      </c>
      <c r="E15" s="62"/>
      <c r="F15" s="62">
        <v>81695</v>
      </c>
      <c r="G15" s="62">
        <v>4227</v>
      </c>
      <c r="H15" s="62">
        <v>22840</v>
      </c>
      <c r="I15" s="62"/>
      <c r="J15" s="63"/>
    </row>
    <row r="16" spans="2:10" ht="13.8" thickBot="1" x14ac:dyDescent="0.3">
      <c r="B16" s="65" t="s">
        <v>18</v>
      </c>
      <c r="C16" s="16" t="s">
        <v>155</v>
      </c>
      <c r="D16" s="66"/>
      <c r="E16" s="67">
        <f>SUM(E9:E15)</f>
        <v>123517.06892200003</v>
      </c>
      <c r="F16" s="67">
        <f>SUM(F9:F15)</f>
        <v>236283.59999999998</v>
      </c>
      <c r="G16" s="66"/>
      <c r="H16" s="66"/>
      <c r="I16" s="66"/>
      <c r="J16" s="68"/>
    </row>
    <row r="17" spans="2:7" ht="15.6" customHeight="1" x14ac:dyDescent="0.25">
      <c r="B17" s="15" t="s">
        <v>165</v>
      </c>
      <c r="C17" s="15"/>
    </row>
    <row r="18" spans="2:7" x14ac:dyDescent="0.25">
      <c r="B18" s="15" t="s">
        <v>19</v>
      </c>
      <c r="C18" s="15"/>
    </row>
    <row r="19" spans="2:7" x14ac:dyDescent="0.25">
      <c r="B19" s="14" t="s">
        <v>174</v>
      </c>
      <c r="C19" s="15"/>
    </row>
    <row r="20" spans="2:7" x14ac:dyDescent="0.25">
      <c r="B20" s="15" t="s">
        <v>175</v>
      </c>
      <c r="C20" s="15"/>
    </row>
    <row r="21" spans="2:7" x14ac:dyDescent="0.25">
      <c r="B21" s="56"/>
      <c r="C21" s="56"/>
      <c r="D21" s="56"/>
      <c r="E21" s="56"/>
      <c r="F21" s="56"/>
    </row>
    <row r="22" spans="2:7" x14ac:dyDescent="0.25">
      <c r="B22" s="56"/>
      <c r="C22" s="56"/>
      <c r="D22" s="56"/>
      <c r="E22" s="56"/>
      <c r="F22" s="56"/>
    </row>
    <row r="23" spans="2:7" ht="15" x14ac:dyDescent="0.25">
      <c r="B23" s="54" t="s">
        <v>176</v>
      </c>
      <c r="C23" s="54"/>
      <c r="D23" s="56"/>
      <c r="E23" s="56"/>
      <c r="F23" s="56"/>
    </row>
    <row r="25" spans="2:7" x14ac:dyDescent="0.25">
      <c r="B25" s="56" t="s">
        <v>168</v>
      </c>
      <c r="C25" s="56"/>
      <c r="D25" s="56"/>
      <c r="E25" s="56"/>
      <c r="F25" s="56"/>
    </row>
    <row r="26" spans="2:7" ht="13.8" thickBot="1" x14ac:dyDescent="0.3">
      <c r="B26" s="56" t="s">
        <v>169</v>
      </c>
      <c r="C26" s="56"/>
      <c r="D26" s="56"/>
      <c r="E26" s="56"/>
      <c r="F26" s="56"/>
    </row>
    <row r="27" spans="2:7" ht="31.65" customHeight="1" x14ac:dyDescent="0.25">
      <c r="B27" s="13" t="s">
        <v>20</v>
      </c>
      <c r="C27" s="12" t="s">
        <v>158</v>
      </c>
      <c r="D27" s="57" t="s">
        <v>21</v>
      </c>
      <c r="E27" s="11" t="s">
        <v>22</v>
      </c>
      <c r="F27" s="56"/>
    </row>
    <row r="28" spans="2:7" ht="31.65" customHeight="1" x14ac:dyDescent="0.25">
      <c r="B28" s="10"/>
      <c r="C28" s="9"/>
      <c r="D28" s="21" t="s">
        <v>159</v>
      </c>
      <c r="E28" s="8" t="s">
        <v>109</v>
      </c>
      <c r="F28" s="56"/>
    </row>
    <row r="29" spans="2:7" x14ac:dyDescent="0.25">
      <c r="B29" s="69" t="s">
        <v>23</v>
      </c>
      <c r="C29" s="7" t="s">
        <v>162</v>
      </c>
      <c r="D29" s="59" t="s">
        <v>177</v>
      </c>
      <c r="E29" s="70">
        <v>0.97706171756374371</v>
      </c>
      <c r="F29" s="56"/>
      <c r="G29" s="6"/>
    </row>
    <row r="30" spans="2:7" x14ac:dyDescent="0.25">
      <c r="B30" s="69" t="s">
        <v>23</v>
      </c>
      <c r="C30" s="7"/>
      <c r="D30" s="59" t="s">
        <v>178</v>
      </c>
      <c r="E30" s="70">
        <v>0.9764416403645515</v>
      </c>
      <c r="F30" s="56"/>
      <c r="G30" s="6"/>
    </row>
    <row r="31" spans="2:7" x14ac:dyDescent="0.25">
      <c r="B31" s="69" t="s">
        <v>23</v>
      </c>
      <c r="C31" s="7" t="s">
        <v>162</v>
      </c>
      <c r="D31" s="59" t="s">
        <v>160</v>
      </c>
      <c r="E31" s="70">
        <v>0.9515253427786764</v>
      </c>
      <c r="F31" s="56"/>
    </row>
    <row r="32" spans="2:7" ht="13.8" thickBot="1" x14ac:dyDescent="0.3">
      <c r="B32" s="71" t="s">
        <v>24</v>
      </c>
      <c r="C32" s="5" t="s">
        <v>163</v>
      </c>
      <c r="D32" s="72" t="s">
        <v>161</v>
      </c>
      <c r="E32" s="73">
        <v>0.85899999999999999</v>
      </c>
      <c r="F32" s="56"/>
    </row>
    <row r="33" spans="2:6" x14ac:dyDescent="0.25">
      <c r="B33" s="15" t="s">
        <v>165</v>
      </c>
      <c r="C33" s="56"/>
      <c r="D33" s="56"/>
      <c r="E33" s="74"/>
      <c r="F33" s="56"/>
    </row>
    <row r="34" spans="2:6" x14ac:dyDescent="0.25">
      <c r="B34" s="14" t="s">
        <v>19</v>
      </c>
      <c r="C34" s="56"/>
      <c r="D34" s="56"/>
      <c r="E34" s="74"/>
      <c r="F34" s="56"/>
    </row>
    <row r="35" spans="2:6" x14ac:dyDescent="0.25">
      <c r="B35" s="14" t="s">
        <v>174</v>
      </c>
      <c r="C35" s="56"/>
      <c r="D35" s="56"/>
      <c r="E35" s="74"/>
      <c r="F35" s="56"/>
    </row>
    <row r="36" spans="2:6" x14ac:dyDescent="0.25">
      <c r="B36" s="56"/>
      <c r="C36" s="56"/>
      <c r="D36" s="56"/>
      <c r="E36" s="74"/>
      <c r="F36" s="56"/>
    </row>
    <row r="37" spans="2:6" x14ac:dyDescent="0.25">
      <c r="B37" s="56"/>
      <c r="C37" s="56"/>
      <c r="D37" s="56"/>
      <c r="E37" s="74"/>
      <c r="F37" s="56"/>
    </row>
    <row r="38" spans="2:6" ht="15" x14ac:dyDescent="0.25">
      <c r="B38" s="54" t="s">
        <v>179</v>
      </c>
      <c r="C38" s="54"/>
      <c r="D38" s="56"/>
      <c r="E38" s="74"/>
      <c r="F38" s="56"/>
    </row>
    <row r="39" spans="2:6" x14ac:dyDescent="0.25">
      <c r="B39" s="56"/>
      <c r="C39" s="56"/>
      <c r="D39" s="56"/>
      <c r="E39" s="74"/>
      <c r="F39" s="56"/>
    </row>
    <row r="40" spans="2:6" x14ac:dyDescent="0.25">
      <c r="B40" s="56" t="s">
        <v>170</v>
      </c>
      <c r="C40" s="56"/>
      <c r="D40" s="56"/>
      <c r="E40" s="74"/>
      <c r="F40" s="56"/>
    </row>
    <row r="41" spans="2:6" ht="13.8" thickBot="1" x14ac:dyDescent="0.3">
      <c r="B41" s="56" t="s">
        <v>171</v>
      </c>
      <c r="C41" s="56"/>
      <c r="D41" s="56"/>
      <c r="E41" s="74"/>
      <c r="F41" s="56"/>
    </row>
    <row r="42" spans="2:6" ht="24.75" customHeight="1" x14ac:dyDescent="0.25">
      <c r="B42" s="13" t="s">
        <v>20</v>
      </c>
      <c r="C42" s="12" t="s">
        <v>158</v>
      </c>
      <c r="D42" s="4" t="s">
        <v>25</v>
      </c>
      <c r="E42" s="58" t="s">
        <v>26</v>
      </c>
      <c r="F42" s="56"/>
    </row>
    <row r="43" spans="2:6" ht="24.75" customHeight="1" x14ac:dyDescent="0.25">
      <c r="B43" s="10"/>
      <c r="C43" s="9"/>
      <c r="D43" s="3" t="s">
        <v>33</v>
      </c>
      <c r="E43" s="2" t="s">
        <v>164</v>
      </c>
      <c r="F43" s="56"/>
    </row>
    <row r="44" spans="2:6" x14ac:dyDescent="0.25">
      <c r="B44" s="69" t="s">
        <v>23</v>
      </c>
      <c r="C44" s="7" t="s">
        <v>162</v>
      </c>
      <c r="D44" s="59" t="s">
        <v>27</v>
      </c>
      <c r="E44" s="70">
        <f>SUM(E9:E14)*E29/1000</f>
        <v>120.68379950936867</v>
      </c>
      <c r="F44" s="56"/>
    </row>
    <row r="45" spans="2:6" ht="13.8" thickBot="1" x14ac:dyDescent="0.3">
      <c r="B45" s="71" t="s">
        <v>24</v>
      </c>
      <c r="C45" s="5" t="s">
        <v>163</v>
      </c>
      <c r="D45" s="72" t="s">
        <v>28</v>
      </c>
      <c r="E45" s="73">
        <f>SUM(F9:F15)*E32/1000</f>
        <v>202.96761239999998</v>
      </c>
      <c r="F45" s="56"/>
    </row>
    <row r="46" spans="2:6" x14ac:dyDescent="0.25">
      <c r="B46" s="15" t="s">
        <v>165</v>
      </c>
      <c r="C46" s="56"/>
      <c r="D46" s="56"/>
      <c r="E46" s="56"/>
      <c r="F46" s="56"/>
    </row>
    <row r="47" spans="2:6" x14ac:dyDescent="0.25">
      <c r="B47" s="14" t="s">
        <v>19</v>
      </c>
      <c r="C47" s="56"/>
      <c r="D47" s="56"/>
      <c r="E47" s="56"/>
      <c r="F47" s="56"/>
    </row>
    <row r="48" spans="2:6" x14ac:dyDescent="0.25">
      <c r="B48" s="14" t="s">
        <v>174</v>
      </c>
    </row>
    <row r="50" spans="2:3" x14ac:dyDescent="0.25">
      <c r="B50" s="56"/>
      <c r="C50" s="56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D15" sqref="D15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83" t="s">
        <v>113</v>
      </c>
      <c r="C2" s="84"/>
      <c r="D2" s="84"/>
      <c r="E2" s="38"/>
      <c r="F2" s="38"/>
      <c r="G2" s="38"/>
      <c r="H2" s="38"/>
      <c r="I2" s="38"/>
    </row>
    <row r="3" spans="2:9" ht="12.75" customHeight="1" x14ac:dyDescent="0.25">
      <c r="B3" s="39"/>
      <c r="C3" s="38"/>
      <c r="D3" s="38"/>
      <c r="E3" s="38"/>
      <c r="F3" s="38"/>
      <c r="G3" s="38"/>
      <c r="H3" s="38"/>
      <c r="I3" s="38"/>
    </row>
    <row r="4" spans="2:9" ht="17.399999999999999" customHeight="1" x14ac:dyDescent="0.25">
      <c r="B4" s="39" t="s">
        <v>29</v>
      </c>
      <c r="C4" s="38"/>
      <c r="D4" s="38"/>
      <c r="E4" s="38"/>
      <c r="F4" s="38"/>
      <c r="G4" s="38"/>
      <c r="H4" s="38"/>
      <c r="I4" s="38"/>
    </row>
    <row r="5" spans="2:9" ht="15.75" customHeight="1" x14ac:dyDescent="0.25">
      <c r="B5" s="53" t="s">
        <v>30</v>
      </c>
      <c r="C5" s="53" t="s">
        <v>31</v>
      </c>
      <c r="D5" s="53" t="s">
        <v>32</v>
      </c>
      <c r="E5" s="53" t="s">
        <v>33</v>
      </c>
      <c r="F5" s="53" t="s">
        <v>34</v>
      </c>
      <c r="G5" s="53" t="s">
        <v>35</v>
      </c>
      <c r="H5" s="53" t="s">
        <v>36</v>
      </c>
      <c r="I5" s="53" t="s">
        <v>37</v>
      </c>
    </row>
    <row r="6" spans="2:9" ht="47.25" customHeight="1" x14ac:dyDescent="0.25">
      <c r="B6" s="86" t="s">
        <v>65</v>
      </c>
      <c r="C6" s="86" t="s">
        <v>66</v>
      </c>
      <c r="D6" s="86" t="s">
        <v>67</v>
      </c>
      <c r="E6" s="86" t="s">
        <v>33</v>
      </c>
      <c r="F6" s="86" t="s">
        <v>68</v>
      </c>
      <c r="G6" s="86" t="s">
        <v>69</v>
      </c>
      <c r="H6" s="86" t="s">
        <v>70</v>
      </c>
      <c r="I6" s="86" t="s">
        <v>71</v>
      </c>
    </row>
    <row r="7" spans="2:9" ht="66.599999999999994" thickBot="1" x14ac:dyDescent="0.3">
      <c r="B7" s="52" t="s">
        <v>124</v>
      </c>
      <c r="C7" s="52" t="s">
        <v>125</v>
      </c>
      <c r="D7" s="52" t="s">
        <v>126</v>
      </c>
      <c r="E7" s="52" t="s">
        <v>127</v>
      </c>
      <c r="F7" s="89" t="s">
        <v>121</v>
      </c>
      <c r="G7" s="52" t="s">
        <v>123</v>
      </c>
      <c r="H7" s="89" t="s">
        <v>121</v>
      </c>
      <c r="I7" s="52" t="s">
        <v>128</v>
      </c>
    </row>
    <row r="8" spans="2:9" ht="15.75" customHeight="1" x14ac:dyDescent="0.25">
      <c r="B8" s="42" t="s">
        <v>38</v>
      </c>
      <c r="C8" s="44" t="s">
        <v>137</v>
      </c>
      <c r="D8" s="44" t="s">
        <v>101</v>
      </c>
      <c r="E8" s="42" t="s">
        <v>39</v>
      </c>
      <c r="F8" s="42"/>
      <c r="G8" s="42" t="s">
        <v>40</v>
      </c>
      <c r="H8" s="42" t="s">
        <v>41</v>
      </c>
      <c r="I8" s="42" t="s">
        <v>42</v>
      </c>
    </row>
    <row r="9" spans="2:9" ht="15.75" customHeight="1" x14ac:dyDescent="0.25">
      <c r="B9" s="49" t="s">
        <v>38</v>
      </c>
      <c r="C9" s="50" t="s">
        <v>80</v>
      </c>
      <c r="D9" s="50" t="s">
        <v>102</v>
      </c>
      <c r="E9" s="49" t="s">
        <v>39</v>
      </c>
      <c r="F9" s="49"/>
      <c r="G9" s="49" t="s">
        <v>40</v>
      </c>
      <c r="H9" s="49" t="s">
        <v>41</v>
      </c>
      <c r="I9" s="49"/>
    </row>
    <row r="10" spans="2:9" ht="15.75" customHeight="1" x14ac:dyDescent="0.25">
      <c r="B10" s="42" t="s">
        <v>43</v>
      </c>
      <c r="C10" s="44" t="s">
        <v>138</v>
      </c>
      <c r="D10" s="44" t="s">
        <v>139</v>
      </c>
      <c r="E10" s="44" t="s">
        <v>39</v>
      </c>
      <c r="F10" s="42"/>
      <c r="G10" s="42"/>
      <c r="H10" s="42"/>
      <c r="I10" s="44" t="s">
        <v>42</v>
      </c>
    </row>
    <row r="11" spans="2:9" ht="15.75" customHeight="1" thickBot="1" x14ac:dyDescent="0.3">
      <c r="B11" s="47" t="s">
        <v>43</v>
      </c>
      <c r="C11" s="47" t="s">
        <v>140</v>
      </c>
      <c r="D11" s="47" t="s">
        <v>141</v>
      </c>
      <c r="E11" s="47" t="s">
        <v>39</v>
      </c>
      <c r="F11" s="47"/>
      <c r="G11" s="47"/>
      <c r="H11" s="47"/>
      <c r="I11" s="47"/>
    </row>
    <row r="12" spans="2:9" x14ac:dyDescent="0.25">
      <c r="B12" s="29"/>
      <c r="C12" s="29"/>
      <c r="E12" s="29"/>
      <c r="G12" s="29"/>
    </row>
    <row r="15" spans="2:9" x14ac:dyDescent="0.25">
      <c r="B15" s="29"/>
    </row>
    <row r="24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E16" sqref="E16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83" t="s">
        <v>114</v>
      </c>
      <c r="C2" s="85"/>
      <c r="D2" s="85"/>
      <c r="E2" s="40"/>
      <c r="F2" s="40"/>
      <c r="G2" s="40"/>
      <c r="H2" s="40"/>
      <c r="I2" s="40"/>
      <c r="J2" s="40"/>
    </row>
    <row r="3" spans="2:10" x14ac:dyDescent="0.25">
      <c r="B3" s="39"/>
      <c r="C3" s="39"/>
      <c r="D3" s="40"/>
      <c r="E3" s="40"/>
      <c r="F3" s="40"/>
      <c r="G3" s="40"/>
      <c r="H3" s="40"/>
      <c r="I3" s="40"/>
      <c r="J3" s="40"/>
    </row>
    <row r="4" spans="2:10" ht="15.75" customHeight="1" x14ac:dyDescent="0.25">
      <c r="B4" s="39" t="s">
        <v>44</v>
      </c>
      <c r="C4" s="39"/>
      <c r="D4" s="40"/>
      <c r="E4" s="40"/>
      <c r="F4" s="40"/>
      <c r="G4" s="40"/>
      <c r="H4" s="40"/>
      <c r="I4" s="40"/>
      <c r="J4" s="40"/>
    </row>
    <row r="5" spans="2:10" ht="15.75" customHeight="1" x14ac:dyDescent="0.25">
      <c r="B5" s="53" t="s">
        <v>45</v>
      </c>
      <c r="C5" s="53" t="s">
        <v>46</v>
      </c>
      <c r="D5" s="53" t="s">
        <v>47</v>
      </c>
      <c r="E5" s="53" t="s">
        <v>48</v>
      </c>
      <c r="F5" s="53" t="s">
        <v>49</v>
      </c>
      <c r="G5" s="53" t="s">
        <v>50</v>
      </c>
      <c r="H5" s="53" t="s">
        <v>51</v>
      </c>
      <c r="I5" s="53" t="s">
        <v>52</v>
      </c>
      <c r="J5" s="53" t="s">
        <v>53</v>
      </c>
    </row>
    <row r="6" spans="2:10" ht="39.6" x14ac:dyDescent="0.25">
      <c r="B6" s="86" t="s">
        <v>72</v>
      </c>
      <c r="C6" s="86" t="s">
        <v>73</v>
      </c>
      <c r="D6" s="86" t="s">
        <v>74</v>
      </c>
      <c r="E6" s="86" t="s">
        <v>75</v>
      </c>
      <c r="F6" s="86" t="s">
        <v>76</v>
      </c>
      <c r="G6" s="86" t="s">
        <v>77</v>
      </c>
      <c r="H6" s="86" t="s">
        <v>69</v>
      </c>
      <c r="I6" s="87" t="s">
        <v>78</v>
      </c>
      <c r="J6" s="87" t="s">
        <v>79</v>
      </c>
    </row>
    <row r="7" spans="2:10" ht="66.599999999999994" thickBot="1" x14ac:dyDescent="0.3">
      <c r="B7" s="52" t="s">
        <v>115</v>
      </c>
      <c r="C7" s="52" t="s">
        <v>116</v>
      </c>
      <c r="D7" s="52" t="s">
        <v>117</v>
      </c>
      <c r="E7" s="52" t="s">
        <v>118</v>
      </c>
      <c r="F7" s="52" t="s">
        <v>119</v>
      </c>
      <c r="G7" s="52" t="s">
        <v>120</v>
      </c>
      <c r="H7" s="52" t="s">
        <v>123</v>
      </c>
      <c r="I7" s="88" t="s">
        <v>121</v>
      </c>
      <c r="J7" s="88" t="s">
        <v>121</v>
      </c>
    </row>
    <row r="8" spans="2:10" ht="15.75" customHeight="1" x14ac:dyDescent="0.25">
      <c r="B8" s="42" t="s">
        <v>54</v>
      </c>
      <c r="C8" s="42" t="s">
        <v>55</v>
      </c>
      <c r="D8" s="44" t="s">
        <v>172</v>
      </c>
      <c r="E8" s="44" t="s">
        <v>104</v>
      </c>
      <c r="F8" s="42" t="s">
        <v>39</v>
      </c>
      <c r="G8" s="44" t="s">
        <v>122</v>
      </c>
      <c r="H8" s="42" t="s">
        <v>40</v>
      </c>
      <c r="I8" s="42"/>
      <c r="J8" s="42" t="s">
        <v>56</v>
      </c>
    </row>
    <row r="9" spans="2:10" ht="15.75" customHeight="1" thickBot="1" x14ac:dyDescent="0.3">
      <c r="B9" s="47" t="s">
        <v>54</v>
      </c>
      <c r="C9" s="47" t="s">
        <v>55</v>
      </c>
      <c r="D9" s="48" t="s">
        <v>103</v>
      </c>
      <c r="E9" s="48" t="s">
        <v>105</v>
      </c>
      <c r="F9" s="47" t="s">
        <v>39</v>
      </c>
      <c r="G9" s="47" t="s">
        <v>122</v>
      </c>
      <c r="H9" s="47" t="s">
        <v>40</v>
      </c>
      <c r="I9" s="47"/>
      <c r="J9" s="47" t="s">
        <v>56</v>
      </c>
    </row>
    <row r="12" spans="2:10" x14ac:dyDescent="0.25">
      <c r="B12" s="28" t="s">
        <v>81</v>
      </c>
      <c r="C12" s="28"/>
      <c r="D12" s="28"/>
    </row>
    <row r="13" spans="2:10" x14ac:dyDescent="0.25">
      <c r="B13" s="75" t="s">
        <v>82</v>
      </c>
      <c r="C13" s="75" t="s">
        <v>83</v>
      </c>
      <c r="D13" s="75"/>
    </row>
    <row r="14" spans="2:10" x14ac:dyDescent="0.25">
      <c r="B14" s="76" t="s">
        <v>84</v>
      </c>
      <c r="C14" s="76" t="s">
        <v>85</v>
      </c>
      <c r="D14" s="76"/>
    </row>
    <row r="15" spans="2:10" x14ac:dyDescent="0.25">
      <c r="B15" s="75" t="s">
        <v>86</v>
      </c>
      <c r="C15" s="75" t="s">
        <v>87</v>
      </c>
      <c r="D15" s="75"/>
    </row>
    <row r="16" spans="2:10" x14ac:dyDescent="0.25">
      <c r="B16" s="76" t="s">
        <v>88</v>
      </c>
      <c r="C16" s="76" t="s">
        <v>89</v>
      </c>
      <c r="D16" s="76"/>
    </row>
    <row r="17" spans="2:4" x14ac:dyDescent="0.25">
      <c r="B17" s="75" t="s">
        <v>54</v>
      </c>
      <c r="C17" s="75" t="s">
        <v>90</v>
      </c>
      <c r="D17" s="75" t="s">
        <v>136</v>
      </c>
    </row>
    <row r="18" spans="2:4" x14ac:dyDescent="0.25">
      <c r="B18" s="76" t="s">
        <v>91</v>
      </c>
      <c r="C18" s="76" t="s">
        <v>92</v>
      </c>
      <c r="D18" s="76" t="s">
        <v>93</v>
      </c>
    </row>
    <row r="19" spans="2:4" x14ac:dyDescent="0.25">
      <c r="B19" s="75" t="s">
        <v>94</v>
      </c>
      <c r="C19" s="75" t="s">
        <v>95</v>
      </c>
      <c r="D19" s="75" t="s">
        <v>96</v>
      </c>
    </row>
    <row r="20" spans="2:4" x14ac:dyDescent="0.25">
      <c r="B20" s="76" t="s">
        <v>97</v>
      </c>
      <c r="C20" s="76" t="s">
        <v>98</v>
      </c>
      <c r="D20" s="76" t="s">
        <v>93</v>
      </c>
    </row>
    <row r="21" spans="2:4" ht="13.8" thickBot="1" x14ac:dyDescent="0.3">
      <c r="B21" s="77" t="s">
        <v>99</v>
      </c>
      <c r="C21" s="77" t="s">
        <v>100</v>
      </c>
      <c r="D21" s="77"/>
    </row>
  </sheetData>
  <mergeCells count="1">
    <mergeCell ref="B12:D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B8" sqref="B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82" t="s">
        <v>112</v>
      </c>
      <c r="C2" s="37"/>
      <c r="E2" s="31"/>
    </row>
    <row r="3" spans="2:7" x14ac:dyDescent="0.25">
      <c r="B3" s="32"/>
      <c r="C3" s="30"/>
      <c r="E3" s="31"/>
    </row>
    <row r="4" spans="2:7" ht="15.75" customHeight="1" x14ac:dyDescent="0.25">
      <c r="E4" s="34" t="s">
        <v>57</v>
      </c>
      <c r="F4" s="33"/>
      <c r="G4" s="33"/>
    </row>
    <row r="5" spans="2:7" ht="15.75" customHeight="1" x14ac:dyDescent="0.25">
      <c r="B5" s="53" t="s">
        <v>47</v>
      </c>
      <c r="C5" s="53" t="s">
        <v>58</v>
      </c>
      <c r="D5" s="53" t="s">
        <v>59</v>
      </c>
      <c r="E5" s="53" t="s">
        <v>60</v>
      </c>
      <c r="F5" s="53" t="s">
        <v>61</v>
      </c>
      <c r="G5" s="53" t="s">
        <v>62</v>
      </c>
    </row>
    <row r="6" spans="2:7" ht="31.65" customHeight="1" x14ac:dyDescent="0.25">
      <c r="B6" s="86" t="s">
        <v>106</v>
      </c>
      <c r="C6" s="86" t="s">
        <v>75</v>
      </c>
      <c r="D6" s="86" t="s">
        <v>107</v>
      </c>
      <c r="E6" s="86" t="s">
        <v>108</v>
      </c>
      <c r="F6" s="86" t="s">
        <v>109</v>
      </c>
      <c r="G6" s="86" t="s">
        <v>110</v>
      </c>
    </row>
    <row r="7" spans="2:7" ht="31.65" customHeight="1" thickBot="1" x14ac:dyDescent="0.3">
      <c r="B7" s="52" t="s">
        <v>133</v>
      </c>
      <c r="C7" s="52" t="s">
        <v>118</v>
      </c>
      <c r="D7" s="52" t="s">
        <v>129</v>
      </c>
      <c r="E7" s="52" t="s">
        <v>130</v>
      </c>
      <c r="F7" s="52" t="s">
        <v>22</v>
      </c>
      <c r="G7" s="52" t="s">
        <v>131</v>
      </c>
    </row>
    <row r="8" spans="2:7" ht="15.75" customHeight="1" x14ac:dyDescent="0.25">
      <c r="B8" s="41" t="str">
        <f>SEC_Processes!D8</f>
        <v>ELEC_FIN_DEM</v>
      </c>
      <c r="C8" s="41" t="str">
        <f>SEC_Processes!E8</f>
        <v>Electricity - Final Energy Demand</v>
      </c>
      <c r="D8" s="41" t="str">
        <f>SEC_Comm!C8</f>
        <v>ELEC_LV</v>
      </c>
      <c r="E8" s="41" t="str">
        <f>SEC_Comm!C10</f>
        <v>ELEC_FIN</v>
      </c>
      <c r="F8" s="78">
        <v>1</v>
      </c>
      <c r="G8" s="80">
        <v>1</v>
      </c>
    </row>
    <row r="9" spans="2:7" ht="15.75" customHeight="1" thickBot="1" x14ac:dyDescent="0.3">
      <c r="B9" s="46" t="str">
        <f>SEC_Processes!D9</f>
        <v>HEAT_FIN_DEM</v>
      </c>
      <c r="C9" s="46" t="str">
        <f>SEC_Processes!E9</f>
        <v>Heat - Final Energy Demand</v>
      </c>
      <c r="D9" s="46" t="str">
        <f>SEC_Comm!C9</f>
        <v>HEAT_LT</v>
      </c>
      <c r="E9" s="46" t="str">
        <f>SEC_Comm!C11</f>
        <v>HEAT_FIN</v>
      </c>
      <c r="F9" s="79">
        <v>1</v>
      </c>
      <c r="G9" s="81">
        <v>1</v>
      </c>
    </row>
    <row r="18" spans="4:4" x14ac:dyDescent="0.25">
      <c r="D18" s="5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82" t="s">
        <v>64</v>
      </c>
      <c r="C2" s="37"/>
    </row>
    <row r="4" spans="2:12" x14ac:dyDescent="0.25">
      <c r="B4" s="35" t="s">
        <v>63</v>
      </c>
      <c r="C4" s="36"/>
    </row>
    <row r="5" spans="2:12" x14ac:dyDescent="0.25">
      <c r="B5" s="53" t="s">
        <v>31</v>
      </c>
      <c r="C5" s="95">
        <v>2020</v>
      </c>
      <c r="D5" s="95">
        <v>2021</v>
      </c>
      <c r="E5" s="95">
        <v>2025</v>
      </c>
      <c r="F5" s="95">
        <v>2030</v>
      </c>
      <c r="G5" s="95">
        <v>2035</v>
      </c>
      <c r="H5" s="95">
        <v>2040</v>
      </c>
      <c r="I5" s="95">
        <v>2045</v>
      </c>
      <c r="J5" s="95">
        <v>2050</v>
      </c>
    </row>
    <row r="6" spans="2:12" ht="36.75" customHeight="1" x14ac:dyDescent="0.25">
      <c r="B6" s="86" t="s">
        <v>111</v>
      </c>
      <c r="C6" s="26" t="s">
        <v>132</v>
      </c>
      <c r="D6" s="26"/>
      <c r="E6" s="26"/>
      <c r="F6" s="26"/>
      <c r="G6" s="26"/>
      <c r="H6" s="26"/>
      <c r="I6" s="26"/>
      <c r="J6" s="26"/>
    </row>
    <row r="7" spans="2:12" ht="36.75" customHeight="1" thickBot="1" x14ac:dyDescent="0.3">
      <c r="B7" s="52" t="s">
        <v>134</v>
      </c>
      <c r="C7" s="27" t="s">
        <v>135</v>
      </c>
      <c r="D7" s="27"/>
      <c r="E7" s="27"/>
      <c r="F7" s="27"/>
      <c r="G7" s="27"/>
      <c r="H7" s="27"/>
      <c r="I7" s="27"/>
      <c r="J7" s="27"/>
    </row>
    <row r="8" spans="2:12" ht="15.75" customHeight="1" x14ac:dyDescent="0.25">
      <c r="B8" s="43" t="str">
        <f>SEC_Comm!C10</f>
        <v>ELEC_FIN</v>
      </c>
      <c r="C8" s="91">
        <f>BALANCE!E44*3.6</f>
        <v>434.46167823372724</v>
      </c>
      <c r="D8" s="92">
        <f>C8</f>
        <v>434.46167823372724</v>
      </c>
      <c r="E8" s="92">
        <f>C8*(1+$C$13)</f>
        <v>484.42477123060587</v>
      </c>
      <c r="F8" s="92">
        <f t="shared" ref="F8:J8" si="0">E8*(1+$C$13)</f>
        <v>540.13361992212549</v>
      </c>
      <c r="G8" s="92">
        <f t="shared" si="0"/>
        <v>602.24898621316993</v>
      </c>
      <c r="H8" s="92">
        <f t="shared" si="0"/>
        <v>671.50761962768445</v>
      </c>
      <c r="I8" s="92">
        <f t="shared" si="0"/>
        <v>748.73099588486821</v>
      </c>
      <c r="J8" s="92">
        <f t="shared" si="0"/>
        <v>834.83506041162809</v>
      </c>
    </row>
    <row r="9" spans="2:12" ht="15.75" customHeight="1" thickBot="1" x14ac:dyDescent="0.3">
      <c r="B9" s="45" t="str">
        <f>SEC_Comm!C11</f>
        <v>HEAT_FIN</v>
      </c>
      <c r="C9" s="93">
        <f>BALANCE!E45</f>
        <v>202.96761239999998</v>
      </c>
      <c r="D9" s="94">
        <f>C9</f>
        <v>202.96761239999998</v>
      </c>
      <c r="E9" s="94">
        <f>C9*(1+$C$14)</f>
        <v>198.90826015199997</v>
      </c>
      <c r="F9" s="94">
        <f t="shared" ref="F9:J9" si="1">E9*(1+$C$14)</f>
        <v>194.93009494895998</v>
      </c>
      <c r="G9" s="94">
        <f t="shared" si="1"/>
        <v>191.03149304998078</v>
      </c>
      <c r="H9" s="94">
        <f t="shared" si="1"/>
        <v>187.21086318898116</v>
      </c>
      <c r="I9" s="94">
        <f t="shared" si="1"/>
        <v>183.46664592520153</v>
      </c>
      <c r="J9" s="94">
        <f t="shared" si="1"/>
        <v>179.79731300669749</v>
      </c>
      <c r="L9" s="29"/>
    </row>
    <row r="10" spans="2:12" ht="15.75" customHeight="1" x14ac:dyDescent="0.25">
      <c r="L10" s="29"/>
    </row>
    <row r="11" spans="2:12" ht="15.75" customHeight="1" x14ac:dyDescent="0.25"/>
    <row r="12" spans="2:12" x14ac:dyDescent="0.25">
      <c r="B12" s="1" t="s">
        <v>180</v>
      </c>
      <c r="C12" s="1"/>
    </row>
    <row r="13" spans="2:12" x14ac:dyDescent="0.25">
      <c r="B13" t="str">
        <f>B8</f>
        <v>ELEC_FIN</v>
      </c>
      <c r="C13" s="90">
        <v>0.115</v>
      </c>
    </row>
    <row r="14" spans="2:12" x14ac:dyDescent="0.25">
      <c r="B14" t="str">
        <f>B9</f>
        <v>HEAT_FIN</v>
      </c>
      <c r="C14" s="90">
        <v>-0.02</v>
      </c>
    </row>
    <row r="17" spans="11:11" x14ac:dyDescent="0.25">
      <c r="K17" s="29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21B8CFD4-D134-4243-B97F-9F1B25059AEE}"/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2024-05-14T10:59:47Z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