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d3522553df0360/Tài liệu/"/>
    </mc:Choice>
  </mc:AlternateContent>
  <xr:revisionPtr revIDLastSave="77" documentId="8_{143906BC-D958-4E76-A153-99B33158C7FC}" xr6:coauthVersionLast="47" xr6:coauthVersionMax="47" xr10:uidLastSave="{B62CC9E5-59FC-478E-A9FF-C46062A497A4}"/>
  <bookViews>
    <workbookView xWindow="-108" yWindow="-108" windowWidth="23256" windowHeight="13176" firstSheet="2" activeTab="2" xr2:uid="{77633025-89DF-4D76-AFE3-A456DCBD3C75}"/>
  </bookViews>
  <sheets>
    <sheet name="Bảng báo cáo kết quả kinh doanh" sheetId="2" r:id="rId1"/>
    <sheet name="Bảng báo cáo lưu chuyển tiền tệ" sheetId="3" r:id="rId2"/>
    <sheet name="Phân tích tỉ số tài chính" sheetId="4" r:id="rId3"/>
    <sheet name="Demo" sheetId="1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C3" i="4"/>
  <c r="E3" i="4"/>
  <c r="C4" i="4"/>
  <c r="E4" i="4"/>
  <c r="C5" i="4"/>
  <c r="E5" i="4"/>
  <c r="G3" i="4"/>
  <c r="G4" i="4"/>
  <c r="G5" i="4"/>
  <c r="C6" i="4"/>
  <c r="E6" i="4"/>
  <c r="G6" i="4"/>
  <c r="C7" i="4"/>
  <c r="E7" i="4"/>
  <c r="G7" i="4"/>
  <c r="C8" i="4"/>
  <c r="E8" i="4"/>
  <c r="G8" i="4"/>
  <c r="C9" i="4"/>
  <c r="E9" i="4"/>
  <c r="G9" i="4"/>
  <c r="C10" i="4"/>
  <c r="E10" i="4"/>
  <c r="G10" i="4"/>
  <c r="C11" i="4"/>
  <c r="E11" i="4"/>
  <c r="G11" i="4"/>
  <c r="E12" i="4"/>
  <c r="G12" i="4"/>
  <c r="C13" i="4"/>
  <c r="E13" i="4"/>
  <c r="G13" i="4"/>
  <c r="C14" i="4"/>
  <c r="E14" i="4"/>
  <c r="G14" i="4"/>
  <c r="C15" i="4"/>
  <c r="E15" i="4"/>
  <c r="G15" i="4"/>
  <c r="C16" i="4"/>
  <c r="E16" i="4"/>
  <c r="G16" i="4"/>
  <c r="C17" i="4"/>
  <c r="E17" i="4"/>
  <c r="G17" i="4"/>
  <c r="C155" i="1"/>
  <c r="C151" i="1"/>
  <c r="L42" i="3"/>
  <c r="K42" i="3" s="1"/>
  <c r="J42" i="3"/>
  <c r="I42" i="3" s="1"/>
  <c r="L41" i="3"/>
  <c r="K41" i="3"/>
  <c r="J41" i="3"/>
  <c r="I41" i="3"/>
  <c r="L40" i="3"/>
  <c r="K40" i="3"/>
  <c r="J40" i="3"/>
  <c r="I40" i="3"/>
  <c r="L39" i="3"/>
  <c r="K39" i="3"/>
  <c r="J39" i="3"/>
  <c r="I39" i="3"/>
  <c r="L38" i="3"/>
  <c r="K38" i="3" s="1"/>
  <c r="J38" i="3"/>
  <c r="I38" i="3" s="1"/>
  <c r="L37" i="3"/>
  <c r="K37" i="3"/>
  <c r="J37" i="3"/>
  <c r="I37" i="3"/>
  <c r="L35" i="3"/>
  <c r="K35" i="3"/>
  <c r="J35" i="3"/>
  <c r="I35" i="3"/>
  <c r="L34" i="3"/>
  <c r="K34" i="3"/>
  <c r="J34" i="3"/>
  <c r="I34" i="3"/>
  <c r="L29" i="3"/>
  <c r="K29" i="3" s="1"/>
  <c r="J29" i="3"/>
  <c r="I29" i="3" s="1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 s="1"/>
  <c r="J23" i="3"/>
  <c r="I23" i="3" s="1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 s="1"/>
  <c r="J19" i="3"/>
  <c r="I19" i="3" s="1"/>
  <c r="L18" i="3"/>
  <c r="K18" i="3"/>
  <c r="J18" i="3"/>
  <c r="I18" i="3"/>
  <c r="L17" i="3"/>
  <c r="K17" i="3"/>
  <c r="J17" i="3"/>
  <c r="I17" i="3"/>
  <c r="L15" i="3"/>
  <c r="K15" i="3"/>
  <c r="J15" i="3"/>
  <c r="I15" i="3"/>
  <c r="L14" i="3"/>
  <c r="K14" i="3" s="1"/>
  <c r="J14" i="3"/>
  <c r="I14" i="3" s="1"/>
  <c r="L13" i="3"/>
  <c r="K13" i="3"/>
  <c r="J13" i="3"/>
  <c r="I13" i="3"/>
  <c r="L12" i="3"/>
  <c r="K12" i="3"/>
  <c r="J12" i="3"/>
  <c r="I12" i="3"/>
  <c r="L11" i="3"/>
  <c r="K11" i="3"/>
  <c r="J11" i="3"/>
  <c r="I11" i="3"/>
  <c r="L9" i="3"/>
  <c r="K9" i="3" s="1"/>
  <c r="J9" i="3"/>
  <c r="I9" i="3" s="1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 s="1"/>
  <c r="J5" i="3"/>
  <c r="I5" i="3" s="1"/>
  <c r="L4" i="3"/>
  <c r="K4" i="3"/>
  <c r="J4" i="3"/>
  <c r="I4" i="3"/>
  <c r="L3" i="3"/>
  <c r="K3" i="3"/>
  <c r="J3" i="3"/>
  <c r="I3" i="3"/>
  <c r="L20" i="2"/>
  <c r="K20" i="2" s="1"/>
  <c r="J20" i="2"/>
  <c r="I20" i="2" s="1"/>
  <c r="L19" i="2"/>
  <c r="K19" i="2" s="1"/>
  <c r="J19" i="2"/>
  <c r="I19" i="2" s="1"/>
  <c r="L18" i="2"/>
  <c r="K18" i="2" s="1"/>
  <c r="J18" i="2"/>
  <c r="I18" i="2" s="1"/>
  <c r="L17" i="2"/>
  <c r="K17" i="2" s="1"/>
  <c r="J17" i="2"/>
  <c r="I17" i="2" s="1"/>
  <c r="L16" i="2"/>
  <c r="K16" i="2" s="1"/>
  <c r="J16" i="2"/>
  <c r="I16" i="2" s="1"/>
  <c r="L15" i="2"/>
  <c r="K15" i="2" s="1"/>
  <c r="J15" i="2"/>
  <c r="I15" i="2" s="1"/>
  <c r="L14" i="2"/>
  <c r="K14" i="2" s="1"/>
  <c r="J14" i="2"/>
  <c r="I14" i="2" s="1"/>
  <c r="L13" i="2"/>
  <c r="K13" i="2" s="1"/>
  <c r="J13" i="2"/>
  <c r="I13" i="2" s="1"/>
  <c r="L12" i="2"/>
  <c r="K12" i="2" s="1"/>
  <c r="J12" i="2"/>
  <c r="I12" i="2" s="1"/>
  <c r="L11" i="2"/>
  <c r="K11" i="2" s="1"/>
  <c r="J11" i="2"/>
  <c r="I11" i="2" s="1"/>
  <c r="L10" i="2"/>
  <c r="K10" i="2"/>
  <c r="J10" i="2"/>
  <c r="I10" i="2"/>
  <c r="L9" i="2"/>
  <c r="K9" i="2"/>
  <c r="J9" i="2"/>
  <c r="I9" i="2"/>
  <c r="L8" i="2"/>
  <c r="K8" i="2" s="1"/>
  <c r="J8" i="2"/>
  <c r="I8" i="2" s="1"/>
  <c r="L7" i="2"/>
  <c r="K7" i="2" s="1"/>
  <c r="J7" i="2"/>
  <c r="I7" i="2" s="1"/>
  <c r="L6" i="2"/>
  <c r="K6" i="2"/>
  <c r="J6" i="2"/>
  <c r="I6" i="2" s="1"/>
  <c r="L5" i="2"/>
  <c r="K5" i="2" s="1"/>
  <c r="J5" i="2"/>
  <c r="I5" i="2" s="1"/>
  <c r="L4" i="2"/>
  <c r="K4" i="2"/>
  <c r="J4" i="2"/>
  <c r="I4" i="2" s="1"/>
  <c r="L3" i="2"/>
  <c r="K3" i="2" s="1"/>
  <c r="J3" i="2"/>
  <c r="I3" i="2" s="1"/>
  <c r="K58" i="1"/>
  <c r="J58" i="1" s="1"/>
  <c r="L4" i="1"/>
  <c r="L5" i="1"/>
  <c r="L6" i="1"/>
  <c r="L7" i="1"/>
  <c r="L8" i="1"/>
  <c r="L9" i="1"/>
  <c r="L10" i="1"/>
  <c r="L11" i="1"/>
  <c r="L13" i="1"/>
  <c r="L15" i="1"/>
  <c r="L16" i="1"/>
  <c r="L17" i="1"/>
  <c r="L18" i="1"/>
  <c r="L19" i="1"/>
  <c r="L20" i="1"/>
  <c r="L21" i="1"/>
  <c r="L2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9" i="1"/>
  <c r="L60" i="1"/>
  <c r="L61" i="1"/>
  <c r="L79" i="1"/>
  <c r="L80" i="1"/>
  <c r="L81" i="1"/>
  <c r="L82" i="1"/>
  <c r="L83" i="1"/>
  <c r="L84" i="1"/>
  <c r="L85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5" i="1"/>
  <c r="L110" i="1"/>
  <c r="L111" i="1"/>
  <c r="L113" i="1"/>
  <c r="L114" i="1"/>
  <c r="L115" i="1"/>
  <c r="L116" i="1"/>
  <c r="L117" i="1"/>
  <c r="L118" i="1"/>
  <c r="L3" i="1"/>
  <c r="J87" i="1"/>
  <c r="J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79" i="1"/>
  <c r="J80" i="1"/>
  <c r="J81" i="1"/>
  <c r="J82" i="1"/>
  <c r="J83" i="1"/>
  <c r="J84" i="1"/>
  <c r="J85" i="1"/>
  <c r="J88" i="1"/>
  <c r="J89" i="1"/>
  <c r="J90" i="1"/>
  <c r="J91" i="1"/>
  <c r="J93" i="1"/>
  <c r="J94" i="1"/>
  <c r="J95" i="1"/>
  <c r="J96" i="1"/>
  <c r="J97" i="1"/>
  <c r="J98" i="1"/>
  <c r="J99" i="1"/>
  <c r="J100" i="1"/>
  <c r="J101" i="1"/>
  <c r="J102" i="1"/>
  <c r="J105" i="1"/>
  <c r="J110" i="1"/>
  <c r="J111" i="1"/>
  <c r="J113" i="1"/>
  <c r="J114" i="1"/>
  <c r="J115" i="1"/>
  <c r="J116" i="1"/>
  <c r="J117" i="1"/>
  <c r="J118" i="1"/>
  <c r="J4" i="1"/>
  <c r="J5" i="1"/>
  <c r="J6" i="1"/>
  <c r="J7" i="1"/>
  <c r="J8" i="1"/>
  <c r="J9" i="1"/>
  <c r="J10" i="1"/>
  <c r="J11" i="1"/>
  <c r="J13" i="1"/>
  <c r="J15" i="1"/>
  <c r="J16" i="1"/>
  <c r="J17" i="1"/>
  <c r="J18" i="1"/>
  <c r="J19" i="1"/>
  <c r="J20" i="1"/>
  <c r="J21" i="1"/>
  <c r="J23" i="1"/>
  <c r="K3" i="1"/>
  <c r="K4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58" i="1" s="1"/>
  <c r="M59" i="1"/>
  <c r="M60" i="1"/>
  <c r="M61" i="1"/>
  <c r="M79" i="1"/>
  <c r="M80" i="1"/>
  <c r="M81" i="1"/>
  <c r="M82" i="1"/>
  <c r="M83" i="1"/>
  <c r="M84" i="1"/>
  <c r="M85" i="1"/>
  <c r="M87" i="1"/>
  <c r="M88" i="1"/>
  <c r="M89" i="1"/>
  <c r="M90" i="1"/>
  <c r="M91" i="1"/>
  <c r="M93" i="1"/>
  <c r="M94" i="1"/>
  <c r="M95" i="1"/>
  <c r="M96" i="1"/>
  <c r="M97" i="1"/>
  <c r="M98" i="1"/>
  <c r="M99" i="1"/>
  <c r="M100" i="1"/>
  <c r="M101" i="1"/>
  <c r="M102" i="1"/>
  <c r="M105" i="1"/>
  <c r="M110" i="1"/>
  <c r="M111" i="1"/>
  <c r="M113" i="1"/>
  <c r="M114" i="1"/>
  <c r="M115" i="1"/>
  <c r="M116" i="1"/>
  <c r="M117" i="1"/>
  <c r="M118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79" i="1"/>
  <c r="K80" i="1"/>
  <c r="K81" i="1"/>
  <c r="K82" i="1"/>
  <c r="K83" i="1"/>
  <c r="K84" i="1"/>
  <c r="K85" i="1"/>
  <c r="K87" i="1"/>
  <c r="K88" i="1"/>
  <c r="K89" i="1"/>
  <c r="K90" i="1"/>
  <c r="K91" i="1"/>
  <c r="K93" i="1"/>
  <c r="K94" i="1"/>
  <c r="K95" i="1"/>
  <c r="K96" i="1"/>
  <c r="K97" i="1"/>
  <c r="K98" i="1"/>
  <c r="K99" i="1"/>
  <c r="K100" i="1"/>
  <c r="K101" i="1"/>
  <c r="K102" i="1"/>
  <c r="K105" i="1"/>
  <c r="K110" i="1"/>
  <c r="K111" i="1"/>
  <c r="K113" i="1"/>
  <c r="K114" i="1"/>
  <c r="K115" i="1"/>
  <c r="K116" i="1"/>
  <c r="K117" i="1"/>
  <c r="K118" i="1"/>
  <c r="M4" i="1"/>
  <c r="M5" i="1"/>
  <c r="M6" i="1"/>
  <c r="M7" i="1"/>
  <c r="M8" i="1"/>
  <c r="M9" i="1"/>
  <c r="M10" i="1"/>
  <c r="M11" i="1"/>
  <c r="M13" i="1"/>
  <c r="M15" i="1"/>
  <c r="M16" i="1"/>
  <c r="M17" i="1"/>
  <c r="M18" i="1"/>
  <c r="M19" i="1"/>
  <c r="M20" i="1"/>
  <c r="M21" i="1"/>
  <c r="M23" i="1"/>
  <c r="M3" i="1"/>
  <c r="K5" i="1"/>
  <c r="K6" i="1"/>
  <c r="K7" i="1"/>
  <c r="K8" i="1"/>
  <c r="K9" i="1"/>
  <c r="K10" i="1"/>
  <c r="K11" i="1"/>
  <c r="K13" i="1"/>
  <c r="K15" i="1"/>
  <c r="K16" i="1"/>
  <c r="K17" i="1"/>
  <c r="K18" i="1"/>
  <c r="K19" i="1"/>
  <c r="K20" i="1"/>
  <c r="K21" i="1"/>
  <c r="K23" i="1"/>
  <c r="E155" i="1"/>
  <c r="G155" i="1"/>
  <c r="C141" i="1"/>
  <c r="E141" i="1"/>
  <c r="G141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3" i="1"/>
  <c r="H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3" i="1"/>
  <c r="F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3" i="1"/>
  <c r="D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44" i="1"/>
  <c r="E154" i="1"/>
  <c r="G154" i="1"/>
  <c r="C154" i="1"/>
  <c r="E153" i="1"/>
  <c r="G153" i="1"/>
  <c r="C153" i="1"/>
  <c r="E152" i="1"/>
  <c r="G152" i="1"/>
  <c r="C152" i="1"/>
  <c r="E151" i="1"/>
  <c r="G151" i="1"/>
  <c r="G150" i="1"/>
  <c r="E148" i="1"/>
  <c r="E149" i="1" s="1"/>
  <c r="G148" i="1"/>
  <c r="G149" i="1" s="1"/>
  <c r="C148" i="1"/>
  <c r="C149" i="1" s="1"/>
  <c r="C147" i="1"/>
  <c r="C150" i="1" s="1"/>
  <c r="E147" i="1"/>
  <c r="E150" i="1" s="1"/>
  <c r="G147" i="1"/>
  <c r="C146" i="1"/>
  <c r="E146" i="1"/>
  <c r="G146" i="1"/>
  <c r="C145" i="1"/>
  <c r="E145" i="1"/>
  <c r="G145" i="1"/>
  <c r="C144" i="1"/>
  <c r="E144" i="1"/>
  <c r="G144" i="1"/>
  <c r="C143" i="1"/>
  <c r="E143" i="1"/>
  <c r="G143" i="1"/>
  <c r="C142" i="1"/>
  <c r="E142" i="1"/>
  <c r="G142" i="1"/>
  <c r="D58" i="1" l="1"/>
  <c r="C13" i="2"/>
  <c r="C9" i="2"/>
  <c r="C20" i="2"/>
  <c r="C15" i="2"/>
  <c r="C5" i="2"/>
  <c r="C7" i="2"/>
  <c r="C17" i="2"/>
  <c r="C12" i="2"/>
  <c r="C14" i="2"/>
  <c r="C19" i="2"/>
  <c r="C11" i="2"/>
  <c r="C3" i="2"/>
  <c r="C6" i="2"/>
  <c r="C4" i="2"/>
  <c r="C18" i="2"/>
  <c r="C10" i="2"/>
  <c r="C16" i="2"/>
  <c r="C8" i="2"/>
  <c r="G12" i="2"/>
  <c r="G14" i="2"/>
  <c r="G5" i="2"/>
  <c r="G20" i="2"/>
  <c r="G3" i="2"/>
  <c r="G6" i="2"/>
  <c r="G7" i="2"/>
  <c r="G10" i="2"/>
  <c r="G11" i="2"/>
  <c r="G17" i="2"/>
  <c r="G15" i="2"/>
  <c r="G19" i="2"/>
  <c r="G18" i="2"/>
  <c r="G4" i="2"/>
  <c r="G9" i="2"/>
  <c r="G8" i="2"/>
  <c r="G16" i="2"/>
  <c r="G13" i="2"/>
  <c r="E13" i="2"/>
  <c r="E3" i="2"/>
  <c r="E7" i="2"/>
  <c r="E5" i="2"/>
  <c r="E10" i="2"/>
  <c r="E6" i="2"/>
  <c r="E8" i="2"/>
  <c r="E18" i="2"/>
  <c r="E14" i="2"/>
  <c r="E17" i="2"/>
  <c r="E11" i="2"/>
  <c r="E20" i="2"/>
  <c r="E19" i="2"/>
  <c r="E9" i="2"/>
  <c r="E4" i="2"/>
  <c r="E12" i="2"/>
  <c r="E16" i="2"/>
  <c r="E15" i="2"/>
</calcChain>
</file>

<file path=xl/sharedStrings.xml><?xml version="1.0" encoding="utf-8"?>
<sst xmlns="http://schemas.openxmlformats.org/spreadsheetml/2006/main" count="347" uniqueCount="109">
  <si>
    <t>BẢNG BÁO CÁO KẾT QUẢ KINH DOANH</t>
  </si>
  <si>
    <t>% Tổng tài sản</t>
  </si>
  <si>
    <t>So sánh 2021 và 2022</t>
  </si>
  <si>
    <t>So sánh 2022 và 2023</t>
  </si>
  <si>
    <t>I. Doanh thu cung cấp cấp dịch vụ</t>
  </si>
  <si>
    <t>II. Các khoản giảm trừ doanh thu</t>
  </si>
  <si>
    <t>III. Doanh thu thuần về bán hàng và cung cấp dịch vụ</t>
  </si>
  <si>
    <t>IV. Giá vốn hàng bán</t>
  </si>
  <si>
    <t xml:space="preserve">V. Lợi nhuận gộp về bán hàng và cung cấp dịch vụ </t>
  </si>
  <si>
    <t>VI. Doanh thu hoạt động tài chính</t>
  </si>
  <si>
    <t>VII. Chi phí tài chính</t>
  </si>
  <si>
    <t>VIII. Chi phí lãi vay</t>
  </si>
  <si>
    <t>IX. Chi phí bán hàng</t>
  </si>
  <si>
    <t>X. Chi phí quản lý doanh nghiệp</t>
  </si>
  <si>
    <t>XI. Lợi nhuận thuần từ hoạt động kinh doanh</t>
  </si>
  <si>
    <t>XII. Thu nhập khác</t>
  </si>
  <si>
    <t>XIII. Chi phí khác</t>
  </si>
  <si>
    <t xml:space="preserve">XIV. Lợi nhuận khác </t>
  </si>
  <si>
    <t xml:space="preserve">XV. Tổng lợi nhuận kế toán trước thuế </t>
  </si>
  <si>
    <t>XVI. Chi phí thuế TNDN hiện hành</t>
  </si>
  <si>
    <t>XVII. Chi phí thuế TNDN hoãn lại</t>
  </si>
  <si>
    <t xml:space="preserve">XVIII. Lợi nhuận sau thuế thu nhập doanh nghiệp </t>
  </si>
  <si>
    <t xml:space="preserve">XIX. Lãi cơ bản trên cổ phiếu </t>
  </si>
  <si>
    <t xml:space="preserve">XX. Lãi suy giảm trên cổ phiếu </t>
  </si>
  <si>
    <t>BÁO CÁO LƯU CHUYỂN TIỀN TỀ</t>
  </si>
  <si>
    <t>1. Lợi nhuận trước thuế</t>
  </si>
  <si>
    <t>2. Điều chỉnh cho các khoản</t>
  </si>
  <si>
    <t>- Khấu hao TSCĐ và BĐSĐT</t>
  </si>
  <si>
    <t>- Các khoản dự phòng</t>
  </si>
  <si>
    <t>- Lãi, lỗ chênh lệch tỷ giá hối đoái do đánh giá lại các khoản mục tiền tệ có gốc ngoại tệ</t>
  </si>
  <si>
    <t>- Lãi, lỗ từ hoạt động đầu tư</t>
  </si>
  <si>
    <t>- Chi phí lãi vay</t>
  </si>
  <si>
    <t>- Các khoản điều chỉnh khác</t>
  </si>
  <si>
    <t>3. Lợi nhuận từ hoạt động kinh doanh trước thay đổi vốn lưu động</t>
  </si>
  <si>
    <t>- Tăng, giảm các khoản phải thu</t>
  </si>
  <si>
    <t>- Tăng, giảm hàng tồn kho</t>
  </si>
  <si>
    <t>- Tăng, giảm các khoản phải trả (Không kể lãi vay phải trả, thuế thu nhập doanh nghiệp phải nộp)</t>
  </si>
  <si>
    <t>- Tăng, giảm chi phí trả trước</t>
  </si>
  <si>
    <t>- Tăng, giảm chứng khoán kinh doanh</t>
  </si>
  <si>
    <t>- Tiền lãi vay đã trả</t>
  </si>
  <si>
    <t>- Thuế thu nhập doanh nghiệp đã nộp</t>
  </si>
  <si>
    <t>- Tiền thu khác từ hoạt động kinh doanh</t>
  </si>
  <si>
    <t>- Tiền chi khác cho hoạt động kinh doanh</t>
  </si>
  <si>
    <t>Lưu chuyển tiền thuần từ hoạt động kinh doanh</t>
  </si>
  <si>
    <t>II. Lưu chuyển tiền từ hoạt động đầu tư</t>
  </si>
  <si>
    <t>1. Tiền chi để mua sắm, xây dựng TSCĐ và các tài sản dài hạn khác</t>
  </si>
  <si>
    <t>2. Tiền thu từ thanh lý, nhượng bán TSCĐ và các tài sản dài hạn khác</t>
  </si>
  <si>
    <t>3. Tiền chi cho vay, mua các công cụ nợ của đơn vị khác</t>
  </si>
  <si>
    <t>4. Tiền thu hồi cho vay, bán lại các công cụ nợ của đơn vị khác</t>
  </si>
  <si>
    <t>5. Tiền chi đầu tư góp vốn vào đơn vị khác</t>
  </si>
  <si>
    <t>6. Tiền thu hồi đầu tư góp vốn vào đơn vị khác</t>
  </si>
  <si>
    <t>7. Tiền thu lãi cho vay, cổ tức và lợi nhuận được chia</t>
  </si>
  <si>
    <t>Lưu chuyển tiền thuần từ hoạt động đầu tư</t>
  </si>
  <si>
    <t>III. Lưu chuyển tiền từ hoạt động tài chính</t>
  </si>
  <si>
    <t>1. Tiền thu từ phát hành cổ phiếu, nhận vốn góp của chủ sở hữu</t>
  </si>
  <si>
    <t>2. Tiền trả lại vốn góp cho các chủ sở hữu, mua lại cổ phiếu của doanh nghiệp đã phát hành</t>
  </si>
  <si>
    <t>3. Tiền thu từ đi vay</t>
  </si>
  <si>
    <t>4. Tiền chi trả nợ gốc vay</t>
  </si>
  <si>
    <t>5. Tiền trả nợ gốc thuê tài chính</t>
  </si>
  <si>
    <t>6. Cổ tức, lợi nhuận đã trả cho chủ sở hữu</t>
  </si>
  <si>
    <t>Lưu chuyển tiền thuần từ hoạt động tài chính</t>
  </si>
  <si>
    <t xml:space="preserve">Lưu chuyển tiền thuần trong kỳ </t>
  </si>
  <si>
    <t>Tiền và tương đương tiền đầu kỳ</t>
  </si>
  <si>
    <t>Ảnh hưởng của thay đổi tỷ giá hoái đoái quy đổi ngoại tệ</t>
  </si>
  <si>
    <t xml:space="preserve">Tiền và tương đương tiền cuối kỳ </t>
  </si>
  <si>
    <t>Phân tích chỉ số tài chính</t>
  </si>
  <si>
    <t>A-Danh mục</t>
  </si>
  <si>
    <t>Chỉ số phân tích</t>
  </si>
  <si>
    <t>I. Sức khỏe tài chính</t>
  </si>
  <si>
    <t xml:space="preserve">Tỷ số nợ </t>
  </si>
  <si>
    <t>Tỷ số nợ trên vốn CSH</t>
  </si>
  <si>
    <t>Tỷ số tự tài trợ</t>
  </si>
  <si>
    <t>II. Khả năng thanh toán</t>
  </si>
  <si>
    <t>Tỷ số thanh toán hiện hành</t>
  </si>
  <si>
    <t>Tỷ số thanh toán nhanh</t>
  </si>
  <si>
    <t>Tỷ số thanh toán tiền mặt</t>
  </si>
  <si>
    <t>III. Tính thanh khoản, tốc độ bán hàng</t>
  </si>
  <si>
    <t>Hệ số vòng quay các khoản phải thu</t>
  </si>
  <si>
    <t>Hệ số vòng quay hàng tồn kho</t>
  </si>
  <si>
    <t>Số ngày của một hàng tồn kho</t>
  </si>
  <si>
    <t>Số ngày của các khoản phải thu</t>
  </si>
  <si>
    <t>Hệ số vòng quay tổng tài sản</t>
  </si>
  <si>
    <t>IV. Khả năng sinh lời (DUPOINT)</t>
  </si>
  <si>
    <t>Lợi nhuận sau thuế trên doanh thu</t>
  </si>
  <si>
    <t>ROA</t>
  </si>
  <si>
    <t>ROE</t>
  </si>
  <si>
    <t>Net income</t>
  </si>
  <si>
    <t>BẢNG CÂN ĐỐI KẾ TOÁN</t>
  </si>
  <si>
    <t>A- TÀI SẢN NGẮN HẠN</t>
  </si>
  <si>
    <t>I. Tiền và các khoản tương đương tiền</t>
  </si>
  <si>
    <t>II. Đầu tư tài chính ngắn hạn</t>
  </si>
  <si>
    <t>III. Các khoản phải thu ngắn hạn</t>
  </si>
  <si>
    <t>IV. Hàng tồn kho</t>
  </si>
  <si>
    <t>V. Tài sản ngắn hạn khác</t>
  </si>
  <si>
    <t>B - TÀI SẢN DÀI HẠN</t>
  </si>
  <si>
    <t xml:space="preserve">I. Các khoản phải thu dài hạn </t>
  </si>
  <si>
    <t>II. Tài sản cố định</t>
  </si>
  <si>
    <t>III. Bất động sản đầu tư</t>
  </si>
  <si>
    <t xml:space="preserve">IV. Tài sản dở dang dài hạn </t>
  </si>
  <si>
    <t>V. Đầu tư tài chính dài hạn</t>
  </si>
  <si>
    <t>VI. Tài sản dài hạn khác</t>
  </si>
  <si>
    <t>TỔNG TÀI SẢN</t>
  </si>
  <si>
    <t>C - NỢ PHẢI TRẢ</t>
  </si>
  <si>
    <t>I. Nợ ngắn hạn</t>
  </si>
  <si>
    <t>II. Nợ dài hạn</t>
  </si>
  <si>
    <t>D - VỐN CHỦ SỞ HỮU</t>
  </si>
  <si>
    <t>I. Vốn chủ sở hữu</t>
  </si>
  <si>
    <t>II. Nguồn kinh phí và quỹ khác</t>
  </si>
  <si>
    <t>TỔNG NGUỒN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</si>
</sst>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;[Red]0"/>
    <numFmt numFmtId="165" formatCode="_(* #,##0_);_(* \(#,##0\);_(* &quot;-&quot;??_);_(@_)"/>
    <numFmt numFmtId="166" formatCode="#,##0.000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/>
    <xf numFmtId="164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16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2" fillId="0" borderId="0" xfId="0" applyNumberFormat="1" applyFont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4" xfId="0" applyNumberFormat="1" applyFont="1" applyBorder="1"/>
    <xf numFmtId="164" fontId="2" fillId="0" borderId="7" xfId="0" applyNumberFormat="1" applyFont="1" applyBorder="1"/>
    <xf numFmtId="164" fontId="2" fillId="0" borderId="5" xfId="0" applyNumberFormat="1" applyFont="1" applyBorder="1"/>
    <xf numFmtId="43" fontId="2" fillId="0" borderId="1" xfId="0" applyNumberFormat="1" applyFont="1" applyBorder="1"/>
    <xf numFmtId="43" fontId="2" fillId="0" borderId="1" xfId="0" applyNumberFormat="1" applyFont="1" applyBorder="1" applyAlignment="1">
      <alignment vertical="center"/>
    </xf>
    <xf numFmtId="164" fontId="2" fillId="0" borderId="8" xfId="0" applyNumberFormat="1" applyFont="1" applyBorder="1"/>
    <xf numFmtId="164" fontId="2" fillId="0" borderId="2" xfId="0" applyNumberFormat="1" applyFont="1" applyBorder="1"/>
    <xf numFmtId="164" fontId="3" fillId="0" borderId="0" xfId="0" applyNumberFormat="1" applyFont="1"/>
    <xf numFmtId="0" fontId="2" fillId="0" borderId="1" xfId="0" applyFont="1" applyBorder="1"/>
    <xf numFmtId="0" fontId="1" fillId="0" borderId="5" xfId="0" applyFont="1" applyBorder="1"/>
    <xf numFmtId="0" fontId="1" fillId="0" borderId="11" xfId="0" applyFont="1" applyBorder="1"/>
    <xf numFmtId="164" fontId="2" fillId="0" borderId="11" xfId="0" applyNumberFormat="1" applyFont="1" applyBorder="1"/>
    <xf numFmtId="165" fontId="3" fillId="0" borderId="1" xfId="0" applyNumberFormat="1" applyFont="1" applyBorder="1"/>
    <xf numFmtId="3" fontId="2" fillId="0" borderId="1" xfId="0" applyNumberFormat="1" applyFont="1" applyBorder="1"/>
    <xf numFmtId="3" fontId="3" fillId="0" borderId="1" xfId="0" applyNumberFormat="1" applyFont="1" applyBorder="1"/>
    <xf numFmtId="3" fontId="3" fillId="2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/>
    <xf numFmtId="3" fontId="3" fillId="0" borderId="3" xfId="0" applyNumberFormat="1" applyFont="1" applyBorder="1"/>
    <xf numFmtId="3" fontId="3" fillId="0" borderId="6" xfId="0" applyNumberFormat="1" applyFont="1" applyBorder="1"/>
    <xf numFmtId="3" fontId="3" fillId="0" borderId="2" xfId="0" applyNumberFormat="1" applyFont="1" applyBorder="1"/>
    <xf numFmtId="3" fontId="4" fillId="0" borderId="0" xfId="0" applyNumberFormat="1" applyFont="1"/>
    <xf numFmtId="3" fontId="3" fillId="0" borderId="5" xfId="0" applyNumberFormat="1" applyFont="1" applyBorder="1"/>
    <xf numFmtId="3" fontId="3" fillId="0" borderId="11" xfId="0" applyNumberFormat="1" applyFont="1" applyBorder="1"/>
    <xf numFmtId="164" fontId="3" fillId="0" borderId="10" xfId="0" applyNumberFormat="1" applyFont="1" applyBorder="1"/>
    <xf numFmtId="9" fontId="3" fillId="0" borderId="1" xfId="0" applyNumberFormat="1" applyFont="1" applyBorder="1"/>
    <xf numFmtId="9" fontId="3" fillId="2" borderId="1" xfId="0" applyNumberFormat="1" applyFont="1" applyFill="1" applyBorder="1"/>
    <xf numFmtId="2" fontId="3" fillId="0" borderId="3" xfId="0" applyNumberFormat="1" applyFont="1" applyBorder="1"/>
    <xf numFmtId="2" fontId="3" fillId="0" borderId="0" xfId="0" applyNumberFormat="1" applyFont="1"/>
    <xf numFmtId="2" fontId="2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center"/>
    </xf>
    <xf numFmtId="2" fontId="3" fillId="0" borderId="1" xfId="0" applyNumberFormat="1" applyFont="1" applyBorder="1"/>
    <xf numFmtId="2" fontId="3" fillId="2" borderId="1" xfId="0" applyNumberFormat="1" applyFont="1" applyFill="1" applyBorder="1"/>
    <xf numFmtId="2" fontId="3" fillId="0" borderId="2" xfId="0" applyNumberFormat="1" applyFont="1" applyBorder="1" applyAlignment="1">
      <alignment horizontal="left" vertical="center"/>
    </xf>
    <xf numFmtId="2" fontId="3" fillId="0" borderId="2" xfId="0" applyNumberFormat="1" applyFont="1" applyBorder="1" applyAlignment="1">
      <alignment vertical="center"/>
    </xf>
    <xf numFmtId="2" fontId="3" fillId="0" borderId="2" xfId="0" applyNumberFormat="1" applyFont="1" applyBorder="1" applyAlignment="1">
      <alignment horizontal="left"/>
    </xf>
    <xf numFmtId="2" fontId="3" fillId="0" borderId="2" xfId="0" applyNumberFormat="1" applyFont="1" applyBorder="1"/>
    <xf numFmtId="166" fontId="3" fillId="0" borderId="1" xfId="0" applyNumberFormat="1" applyFont="1" applyBorder="1"/>
    <xf numFmtId="43" fontId="3" fillId="0" borderId="1" xfId="0" applyNumberFormat="1" applyFont="1" applyBorder="1" applyAlignment="1">
      <alignment vertical="center"/>
    </xf>
    <xf numFmtId="43" fontId="3" fillId="0" borderId="1" xfId="0" applyNumberFormat="1" applyFont="1" applyBorder="1"/>
    <xf numFmtId="0" fontId="3" fillId="0" borderId="1" xfId="0" applyFont="1" applyBorder="1" applyAlignment="1">
      <alignment vertical="center"/>
    </xf>
    <xf numFmtId="3" fontId="3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left"/>
    </xf>
    <xf numFmtId="2" fontId="3" fillId="0" borderId="3" xfId="0" applyNumberFormat="1" applyFont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4E03-4116-400F-BE3B-DBA2D3B32129}">
  <dimension ref="A1:L22"/>
  <sheetViews>
    <sheetView workbookViewId="0">
      <selection activeCell="C23" sqref="C23"/>
    </sheetView>
  </sheetViews>
  <sheetFormatPr defaultRowHeight="14.45"/>
  <cols>
    <col min="1" max="1" width="48.85546875" bestFit="1" customWidth="1"/>
    <col min="2" max="2" width="18" customWidth="1"/>
    <col min="3" max="3" width="14.28515625" bestFit="1" customWidth="1"/>
    <col min="4" max="4" width="19.140625" customWidth="1"/>
    <col min="5" max="5" width="14.28515625" bestFit="1" customWidth="1"/>
    <col min="6" max="6" width="21.28515625" customWidth="1"/>
    <col min="7" max="7" width="14.28515625" bestFit="1" customWidth="1"/>
    <col min="8" max="8" width="48.85546875" bestFit="1" customWidth="1"/>
    <col min="9" max="9" width="5.7109375" bestFit="1" customWidth="1"/>
    <col min="10" max="10" width="14.42578125" customWidth="1"/>
    <col min="11" max="11" width="5.7109375" bestFit="1" customWidth="1"/>
    <col min="12" max="12" width="16.28515625" customWidth="1"/>
  </cols>
  <sheetData>
    <row r="1" spans="1:12">
      <c r="A1" s="58" t="s">
        <v>0</v>
      </c>
      <c r="B1" s="59"/>
      <c r="C1" s="59"/>
      <c r="D1" s="59"/>
      <c r="E1" s="59"/>
      <c r="F1" s="59"/>
      <c r="G1" s="59"/>
      <c r="H1" s="30"/>
      <c r="I1" s="6"/>
      <c r="J1" s="37"/>
      <c r="K1" s="4"/>
      <c r="L1" s="6"/>
    </row>
    <row r="2" spans="1:12">
      <c r="A2" s="6"/>
      <c r="B2" s="28">
        <v>2021</v>
      </c>
      <c r="C2" s="27" t="s">
        <v>1</v>
      </c>
      <c r="D2" s="28">
        <v>2022</v>
      </c>
      <c r="E2" s="27" t="s">
        <v>1</v>
      </c>
      <c r="F2" s="28">
        <v>2023</v>
      </c>
      <c r="G2" s="24" t="s">
        <v>1</v>
      </c>
      <c r="H2" s="6"/>
      <c r="I2" s="60" t="s">
        <v>2</v>
      </c>
      <c r="J2" s="61"/>
      <c r="K2" s="60" t="s">
        <v>3</v>
      </c>
      <c r="L2" s="61"/>
    </row>
    <row r="3" spans="1:12">
      <c r="A3" s="24" t="s">
        <v>4</v>
      </c>
      <c r="B3" s="24">
        <v>3463710411117</v>
      </c>
      <c r="C3" s="29">
        <f t="shared" ref="C3:C20" ca="1" si="0">B3/$C$16*100%</f>
        <v>0.16455143934402286</v>
      </c>
      <c r="D3" s="24">
        <v>3933390284253</v>
      </c>
      <c r="E3" s="29">
        <f t="shared" ref="E3:E20" ca="1" si="1">D3/$E$16*100%</f>
        <v>0.21347462505855916</v>
      </c>
      <c r="F3" s="24">
        <v>4008449256050</v>
      </c>
      <c r="G3" s="29">
        <f t="shared" ref="G3:G20" ca="1" si="2">F3/$G$16*100%</f>
        <v>0.16934414395138478</v>
      </c>
      <c r="H3" s="24" t="s">
        <v>4</v>
      </c>
      <c r="I3" s="4" t="str">
        <f t="shared" ref="I3:I20" si="3">IF(J3&lt;0,"Giảm",IF(J3&gt;0,"Tăng"))</f>
        <v>Tăng</v>
      </c>
      <c r="J3" s="37">
        <f t="shared" ref="J3:J20" si="4">(D3-B3)/B3*100%</f>
        <v>0.13560021404460731</v>
      </c>
      <c r="K3" s="4" t="str">
        <f t="shared" ref="K3:K20" si="5">IF(L3&lt;0,"Giảm",IF(L3&gt;0,"Tăng"))</f>
        <v>Tăng</v>
      </c>
      <c r="L3" s="37">
        <f t="shared" ref="L3:L20" si="6">(F3-D3)/D3*100%</f>
        <v>1.9082513143303458E-2</v>
      </c>
    </row>
    <row r="4" spans="1:12">
      <c r="A4" s="24" t="s">
        <v>5</v>
      </c>
      <c r="B4" s="24">
        <v>9125799222</v>
      </c>
      <c r="C4" s="29">
        <f t="shared" ca="1" si="0"/>
        <v>4.3354184354586328E-4</v>
      </c>
      <c r="D4" s="24">
        <v>11000803655</v>
      </c>
      <c r="E4" s="29">
        <f t="shared" ca="1" si="1"/>
        <v>5.9704027972905347E-4</v>
      </c>
      <c r="F4" s="24"/>
      <c r="G4" s="29">
        <f t="shared" ca="1" si="2"/>
        <v>0</v>
      </c>
      <c r="H4" s="24" t="s">
        <v>5</v>
      </c>
      <c r="I4" s="4" t="str">
        <f t="shared" si="3"/>
        <v>Tăng</v>
      </c>
      <c r="J4" s="37">
        <f t="shared" si="4"/>
        <v>0.20546194227896636</v>
      </c>
      <c r="K4" s="4" t="str">
        <f t="shared" si="5"/>
        <v>Giảm</v>
      </c>
      <c r="L4" s="37">
        <f t="shared" si="6"/>
        <v>-1</v>
      </c>
    </row>
    <row r="5" spans="1:12">
      <c r="A5" s="24" t="s">
        <v>6</v>
      </c>
      <c r="B5" s="25">
        <v>3454584611895</v>
      </c>
      <c r="C5" s="29">
        <f t="shared" ca="1" si="0"/>
        <v>0.16411789750047701</v>
      </c>
      <c r="D5" s="25">
        <v>3922389480598</v>
      </c>
      <c r="E5" s="29">
        <f t="shared" ca="1" si="1"/>
        <v>0.21287758477883009</v>
      </c>
      <c r="F5" s="25">
        <v>4088449256050</v>
      </c>
      <c r="G5" s="29">
        <f t="shared" ca="1" si="2"/>
        <v>0.17272388775022751</v>
      </c>
      <c r="H5" s="24" t="s">
        <v>6</v>
      </c>
      <c r="I5" s="4" t="str">
        <f t="shared" si="3"/>
        <v>Tăng</v>
      </c>
      <c r="J5" s="38">
        <f t="shared" si="4"/>
        <v>0.13541566389551749</v>
      </c>
      <c r="K5" s="4" t="str">
        <f t="shared" si="5"/>
        <v>Tăng</v>
      </c>
      <c r="L5" s="38">
        <f t="shared" si="6"/>
        <v>4.2336380992609342E-2</v>
      </c>
    </row>
    <row r="6" spans="1:12">
      <c r="A6" s="24" t="s">
        <v>7</v>
      </c>
      <c r="B6" s="25">
        <v>1837202962612</v>
      </c>
      <c r="C6" s="29">
        <f t="shared" ca="1" si="0"/>
        <v>8.7280504425141972E-2</v>
      </c>
      <c r="D6" s="25">
        <v>2004919114672</v>
      </c>
      <c r="E6" s="29">
        <f t="shared" ca="1" si="1"/>
        <v>0.10881182017223241</v>
      </c>
      <c r="F6" s="25">
        <v>2080163428858</v>
      </c>
      <c r="G6" s="29">
        <f t="shared" ca="1" si="2"/>
        <v>8.7880243115778453E-2</v>
      </c>
      <c r="H6" s="24" t="s">
        <v>7</v>
      </c>
      <c r="I6" s="4" t="str">
        <f t="shared" si="3"/>
        <v>Tăng</v>
      </c>
      <c r="J6" s="38">
        <f t="shared" si="4"/>
        <v>9.1288853476239509E-2</v>
      </c>
      <c r="K6" s="4" t="str">
        <f t="shared" si="5"/>
        <v>Tăng</v>
      </c>
      <c r="L6" s="38">
        <f t="shared" si="6"/>
        <v>3.7529850274438524E-2</v>
      </c>
    </row>
    <row r="7" spans="1:12">
      <c r="A7" s="24" t="s">
        <v>8</v>
      </c>
      <c r="B7" s="24">
        <v>1617381649243</v>
      </c>
      <c r="C7" s="29">
        <f t="shared" ca="1" si="0"/>
        <v>7.6837393073434748E-2</v>
      </c>
      <c r="D7" s="24">
        <v>1917470365926</v>
      </c>
      <c r="E7" s="29">
        <f t="shared" ca="1" si="1"/>
        <v>0.10406576460659769</v>
      </c>
      <c r="F7" s="24">
        <v>1928285827192</v>
      </c>
      <c r="G7" s="29">
        <f t="shared" ca="1" si="2"/>
        <v>8.1463900835606312E-2</v>
      </c>
      <c r="H7" s="24" t="s">
        <v>8</v>
      </c>
      <c r="I7" s="4" t="str">
        <f t="shared" si="3"/>
        <v>Tăng</v>
      </c>
      <c r="J7" s="37">
        <f t="shared" si="4"/>
        <v>0.18553983027039639</v>
      </c>
      <c r="K7" s="4" t="str">
        <f t="shared" si="5"/>
        <v>Tăng</v>
      </c>
      <c r="L7" s="37">
        <f t="shared" si="6"/>
        <v>5.6404841807173962E-3</v>
      </c>
    </row>
    <row r="8" spans="1:12">
      <c r="A8" s="24" t="s">
        <v>9</v>
      </c>
      <c r="B8" s="24">
        <v>160303133306</v>
      </c>
      <c r="C8" s="29">
        <f t="shared" ca="1" si="0"/>
        <v>7.6155648671427136E-3</v>
      </c>
      <c r="D8" s="24">
        <v>147675129001</v>
      </c>
      <c r="E8" s="29">
        <f t="shared" ca="1" si="1"/>
        <v>8.0146872076666559E-3</v>
      </c>
      <c r="F8" s="24">
        <v>274570987539</v>
      </c>
      <c r="G8" s="29">
        <f t="shared" ca="1" si="2"/>
        <v>1.159974490596328E-2</v>
      </c>
      <c r="H8" s="24" t="s">
        <v>9</v>
      </c>
      <c r="I8" s="4" t="str">
        <f t="shared" si="3"/>
        <v>Giảm</v>
      </c>
      <c r="J8" s="37">
        <f t="shared" si="4"/>
        <v>-7.8775779640530244E-2</v>
      </c>
      <c r="K8" s="4" t="str">
        <f t="shared" si="5"/>
        <v>Tăng</v>
      </c>
      <c r="L8" s="37">
        <f t="shared" si="6"/>
        <v>0.85929065643234148</v>
      </c>
    </row>
    <row r="9" spans="1:12">
      <c r="A9" s="24" t="s">
        <v>10</v>
      </c>
      <c r="B9" s="24">
        <v>80583031339</v>
      </c>
      <c r="C9" s="29">
        <f t="shared" ca="1" si="0"/>
        <v>3.8282801446038795E-3</v>
      </c>
      <c r="D9" s="24">
        <v>95868595853</v>
      </c>
      <c r="E9" s="29">
        <f t="shared" ca="1" si="1"/>
        <v>5.2030210774002481E-3</v>
      </c>
      <c r="F9" s="24">
        <v>170577552959</v>
      </c>
      <c r="G9" s="29">
        <f t="shared" ca="1" si="2"/>
        <v>7.206355335436866E-3</v>
      </c>
      <c r="H9" s="24" t="s">
        <v>10</v>
      </c>
      <c r="I9" s="4" t="str">
        <f t="shared" si="3"/>
        <v>Tăng</v>
      </c>
      <c r="J9" s="37">
        <f t="shared" si="4"/>
        <v>0.18968713710577678</v>
      </c>
      <c r="K9" s="4" t="str">
        <f t="shared" si="5"/>
        <v>Tăng</v>
      </c>
      <c r="L9" s="37">
        <f t="shared" si="6"/>
        <v>0.77928498317170403</v>
      </c>
    </row>
    <row r="10" spans="1:12">
      <c r="A10" s="24" t="s">
        <v>11</v>
      </c>
      <c r="B10" s="24">
        <v>61656618518</v>
      </c>
      <c r="C10" s="29">
        <f t="shared" ca="1" si="0"/>
        <v>2.9291378660464824E-3</v>
      </c>
      <c r="D10" s="24">
        <v>76135725343</v>
      </c>
      <c r="E10" s="29">
        <f t="shared" ca="1" si="1"/>
        <v>4.1320703633773836E-3</v>
      </c>
      <c r="F10" s="24">
        <v>155581180324</v>
      </c>
      <c r="G10" s="29">
        <f t="shared" ca="1" si="2"/>
        <v>6.5728066177084135E-3</v>
      </c>
      <c r="H10" s="24" t="s">
        <v>11</v>
      </c>
      <c r="I10" s="4" t="str">
        <f t="shared" si="3"/>
        <v>Tăng</v>
      </c>
      <c r="J10" s="37">
        <f t="shared" si="4"/>
        <v>0.23483459153331571</v>
      </c>
      <c r="K10" s="4" t="str">
        <f t="shared" si="5"/>
        <v>Tăng</v>
      </c>
      <c r="L10" s="37">
        <f t="shared" si="6"/>
        <v>1.0434714402875824</v>
      </c>
    </row>
    <row r="11" spans="1:12">
      <c r="A11" s="24" t="s">
        <v>12</v>
      </c>
      <c r="B11" s="24">
        <v>706005580288</v>
      </c>
      <c r="C11" s="29">
        <f t="shared" ca="1" si="0"/>
        <v>3.3540400504740199E-2</v>
      </c>
      <c r="D11" s="24">
        <v>662532590152</v>
      </c>
      <c r="E11" s="29">
        <f t="shared" ca="1" si="1"/>
        <v>3.5957249611866145E-2</v>
      </c>
      <c r="F11" s="24">
        <v>573354030236</v>
      </c>
      <c r="G11" s="29">
        <f t="shared" ca="1" si="2"/>
        <v>2.4222371602895171E-2</v>
      </c>
      <c r="H11" s="24" t="s">
        <v>12</v>
      </c>
      <c r="I11" s="4" t="str">
        <f t="shared" si="3"/>
        <v>Giảm</v>
      </c>
      <c r="J11" s="37">
        <f t="shared" si="4"/>
        <v>-6.1575986578273387E-2</v>
      </c>
      <c r="K11" s="4" t="str">
        <f t="shared" si="5"/>
        <v>Giảm</v>
      </c>
      <c r="L11" s="37">
        <f t="shared" si="6"/>
        <v>-0.13460252558374589</v>
      </c>
    </row>
    <row r="12" spans="1:12">
      <c r="A12" s="24" t="s">
        <v>13</v>
      </c>
      <c r="B12" s="24">
        <v>376327885252</v>
      </c>
      <c r="C12" s="29">
        <f t="shared" ca="1" si="0"/>
        <v>1.7878311935303738E-2</v>
      </c>
      <c r="D12" s="24">
        <v>654854811624</v>
      </c>
      <c r="E12" s="29">
        <f t="shared" ca="1" si="1"/>
        <v>3.5540557960618335E-2</v>
      </c>
      <c r="F12" s="24">
        <v>680649238597</v>
      </c>
      <c r="G12" s="29">
        <f t="shared" ca="1" si="2"/>
        <v>2.8755250541690539E-2</v>
      </c>
      <c r="H12" s="24" t="s">
        <v>13</v>
      </c>
      <c r="I12" s="4" t="str">
        <f t="shared" si="3"/>
        <v>Tăng</v>
      </c>
      <c r="J12" s="37">
        <f t="shared" si="4"/>
        <v>0.74011769333938759</v>
      </c>
      <c r="K12" s="4" t="str">
        <f t="shared" si="5"/>
        <v>Tăng</v>
      </c>
      <c r="L12" s="37">
        <f t="shared" si="6"/>
        <v>3.938953568811901E-2</v>
      </c>
    </row>
    <row r="13" spans="1:12">
      <c r="A13" s="24" t="s">
        <v>14</v>
      </c>
      <c r="B13" s="24">
        <v>614768265709</v>
      </c>
      <c r="C13" s="29">
        <f t="shared" ca="1" si="0"/>
        <v>2.9205964407636949E-2</v>
      </c>
      <c r="D13" s="24">
        <v>651889597298</v>
      </c>
      <c r="E13" s="29">
        <f t="shared" ca="1" si="1"/>
        <v>3.5379628591622012E-2</v>
      </c>
      <c r="F13" s="24">
        <v>778275882939</v>
      </c>
      <c r="G13" s="29">
        <f t="shared" ca="1" si="2"/>
        <v>3.2879663614399292E-2</v>
      </c>
      <c r="H13" s="24" t="s">
        <v>14</v>
      </c>
      <c r="I13" s="4" t="str">
        <f t="shared" si="3"/>
        <v>Tăng</v>
      </c>
      <c r="J13" s="37">
        <f t="shared" si="4"/>
        <v>6.0382641166730859E-2</v>
      </c>
      <c r="K13" s="4" t="str">
        <f t="shared" si="5"/>
        <v>Tăng</v>
      </c>
      <c r="L13" s="37">
        <f t="shared" si="6"/>
        <v>0.19387682540855872</v>
      </c>
    </row>
    <row r="14" spans="1:12">
      <c r="A14" s="24" t="s">
        <v>15</v>
      </c>
      <c r="B14" s="24">
        <v>4218467766</v>
      </c>
      <c r="C14" s="29">
        <f t="shared" ca="1" si="0"/>
        <v>2.0040790375942805E-4</v>
      </c>
      <c r="D14" s="24">
        <v>5009363605</v>
      </c>
      <c r="E14" s="29">
        <f t="shared" ca="1" si="1"/>
        <v>2.7187030527850463E-4</v>
      </c>
      <c r="F14" s="24">
        <v>18872359344</v>
      </c>
      <c r="G14" s="29">
        <f t="shared" ca="1" si="2"/>
        <v>7.9729674328019799E-4</v>
      </c>
      <c r="H14" s="24" t="s">
        <v>15</v>
      </c>
      <c r="I14" s="4" t="str">
        <f t="shared" si="3"/>
        <v>Tăng</v>
      </c>
      <c r="J14" s="37">
        <f t="shared" si="4"/>
        <v>0.18748414895438129</v>
      </c>
      <c r="K14" s="4" t="str">
        <f t="shared" si="5"/>
        <v>Tăng</v>
      </c>
      <c r="L14" s="37">
        <f t="shared" si="6"/>
        <v>2.7674165487134768</v>
      </c>
    </row>
    <row r="15" spans="1:12">
      <c r="A15" s="24" t="s">
        <v>16</v>
      </c>
      <c r="B15" s="24">
        <v>7098444691</v>
      </c>
      <c r="C15" s="29">
        <f t="shared" ca="1" si="0"/>
        <v>3.3722775647150718E-4</v>
      </c>
      <c r="D15" s="24">
        <v>7922538903</v>
      </c>
      <c r="E15" s="29">
        <f t="shared" ca="1" si="1"/>
        <v>4.2997539008539175E-4</v>
      </c>
      <c r="F15" s="24">
        <v>12653541170</v>
      </c>
      <c r="G15" s="29">
        <f t="shared" ca="1" si="2"/>
        <v>5.3457159128386005E-4</v>
      </c>
      <c r="H15" s="24" t="s">
        <v>16</v>
      </c>
      <c r="I15" s="4" t="str">
        <f t="shared" si="3"/>
        <v>Tăng</v>
      </c>
      <c r="J15" s="37">
        <f t="shared" si="4"/>
        <v>0.11609503882517466</v>
      </c>
      <c r="K15" s="4" t="str">
        <f t="shared" si="5"/>
        <v>Tăng</v>
      </c>
      <c r="L15" s="37">
        <f t="shared" si="6"/>
        <v>0.59715734121652941</v>
      </c>
    </row>
    <row r="16" spans="1:12">
      <c r="A16" s="24" t="s">
        <v>17</v>
      </c>
      <c r="B16" s="24">
        <v>2879976925</v>
      </c>
      <c r="C16" s="29">
        <f t="shared" ca="1" si="0"/>
        <v>1.3681985271207913E-4</v>
      </c>
      <c r="D16" s="24">
        <v>2913175325</v>
      </c>
      <c r="E16" s="29">
        <f t="shared" ca="1" si="1"/>
        <v>1.5810508627224254E-4</v>
      </c>
      <c r="F16" s="24">
        <v>6218818174</v>
      </c>
      <c r="G16" s="29">
        <f t="shared" ca="1" si="2"/>
        <v>2.6272515199633788E-4</v>
      </c>
      <c r="H16" s="24" t="s">
        <v>17</v>
      </c>
      <c r="I16" s="4" t="str">
        <f t="shared" si="3"/>
        <v>Tăng</v>
      </c>
      <c r="J16" s="37">
        <f t="shared" si="4"/>
        <v>1.1527314580827761E-2</v>
      </c>
      <c r="K16" s="4" t="str">
        <f t="shared" si="5"/>
        <v>Tăng</v>
      </c>
      <c r="L16" s="37">
        <f t="shared" si="6"/>
        <v>1.1347215598841447</v>
      </c>
    </row>
    <row r="17" spans="1:12">
      <c r="A17" s="24" t="s">
        <v>18</v>
      </c>
      <c r="B17" s="24">
        <v>611888288784</v>
      </c>
      <c r="C17" s="29">
        <f t="shared" ca="1" si="0"/>
        <v>2.9069144554924872E-2</v>
      </c>
      <c r="D17" s="24">
        <v>6489748812825</v>
      </c>
      <c r="E17" s="29">
        <f t="shared" ca="1" si="1"/>
        <v>0.35221439888341777</v>
      </c>
      <c r="F17" s="24">
        <v>784494701113</v>
      </c>
      <c r="G17" s="29">
        <f t="shared" ca="1" si="2"/>
        <v>3.3142388766395629E-2</v>
      </c>
      <c r="H17" s="24" t="s">
        <v>18</v>
      </c>
      <c r="I17" s="4" t="str">
        <f t="shared" si="3"/>
        <v>Tăng</v>
      </c>
      <c r="J17" s="37">
        <f t="shared" si="4"/>
        <v>9.6061007078955836</v>
      </c>
      <c r="K17" s="4" t="str">
        <f t="shared" si="5"/>
        <v>Giảm</v>
      </c>
      <c r="L17" s="37">
        <f t="shared" si="6"/>
        <v>-0.87911786361242727</v>
      </c>
    </row>
    <row r="18" spans="1:12">
      <c r="A18" s="24" t="s">
        <v>19</v>
      </c>
      <c r="B18" s="24">
        <v>127696552155</v>
      </c>
      <c r="C18" s="29">
        <f t="shared" ca="1" si="0"/>
        <v>6.0665150842093745E-3</v>
      </c>
      <c r="D18" s="24">
        <v>130033079288</v>
      </c>
      <c r="E18" s="29">
        <f t="shared" ca="1" si="1"/>
        <v>7.0572104063371457E-3</v>
      </c>
      <c r="F18" s="24">
        <v>157266266749</v>
      </c>
      <c r="G18" s="29">
        <f t="shared" ca="1" si="2"/>
        <v>6.6439961226510118E-3</v>
      </c>
      <c r="H18" s="24" t="s">
        <v>19</v>
      </c>
      <c r="I18" s="4" t="str">
        <f t="shared" si="3"/>
        <v>Tăng</v>
      </c>
      <c r="J18" s="37">
        <f t="shared" si="4"/>
        <v>1.8297495849096131E-2</v>
      </c>
      <c r="K18" s="4" t="str">
        <f t="shared" si="5"/>
        <v>Tăng</v>
      </c>
      <c r="L18" s="37">
        <f t="shared" si="6"/>
        <v>0.20943276595552554</v>
      </c>
    </row>
    <row r="19" spans="1:12">
      <c r="A19" s="24" t="s">
        <v>20</v>
      </c>
      <c r="B19" s="24">
        <v>5695302531</v>
      </c>
      <c r="C19" s="29">
        <f t="shared" ca="1" si="0"/>
        <v>2.7056829750195011E-4</v>
      </c>
      <c r="D19" s="24">
        <v>194529860</v>
      </c>
      <c r="E19" s="29">
        <f t="shared" ca="1" si="1"/>
        <v>1.0557607032397634E-5</v>
      </c>
      <c r="F19" s="24">
        <v>280231763</v>
      </c>
      <c r="G19" s="29">
        <f t="shared" ca="1" si="2"/>
        <v>1.183889454047523E-5</v>
      </c>
      <c r="H19" s="24" t="s">
        <v>20</v>
      </c>
      <c r="I19" s="4" t="str">
        <f t="shared" si="3"/>
        <v>Giảm</v>
      </c>
      <c r="J19" s="37">
        <f t="shared" si="4"/>
        <v>-0.96584380567298089</v>
      </c>
      <c r="K19" s="4" t="str">
        <f t="shared" si="5"/>
        <v>Tăng</v>
      </c>
      <c r="L19" s="37">
        <f t="shared" si="6"/>
        <v>0.44055911519187851</v>
      </c>
    </row>
    <row r="20" spans="1:12">
      <c r="A20" s="24" t="s">
        <v>21</v>
      </c>
      <c r="B20" s="25">
        <v>489887039160</v>
      </c>
      <c r="C20" s="29">
        <f t="shared" ca="1" si="0"/>
        <v>2.3273197768217447E-2</v>
      </c>
      <c r="D20" s="25">
        <v>518748812825</v>
      </c>
      <c r="E20" s="29">
        <f t="shared" ca="1" si="1"/>
        <v>2.8153755491980223E-2</v>
      </c>
      <c r="F20" s="25">
        <v>627508666127</v>
      </c>
      <c r="G20" s="29">
        <f t="shared" ca="1" si="2"/>
        <v>2.6510231538285092E-2</v>
      </c>
      <c r="H20" s="24" t="s">
        <v>21</v>
      </c>
      <c r="I20" s="4" t="str">
        <f t="shared" si="3"/>
        <v>Tăng</v>
      </c>
      <c r="J20" s="38">
        <f t="shared" si="4"/>
        <v>5.8915160757240556E-2</v>
      </c>
      <c r="K20" s="4" t="str">
        <f t="shared" si="5"/>
        <v>Tăng</v>
      </c>
      <c r="L20" s="38">
        <f t="shared" si="6"/>
        <v>0.20965802834268876</v>
      </c>
    </row>
    <row r="21" spans="1:12">
      <c r="A21" s="24" t="s">
        <v>22</v>
      </c>
      <c r="B21" s="24"/>
      <c r="C21" s="24"/>
      <c r="D21" s="24"/>
      <c r="E21" s="24"/>
      <c r="F21" s="24"/>
      <c r="G21" s="23"/>
      <c r="H21" s="24" t="s">
        <v>22</v>
      </c>
      <c r="I21" s="6"/>
      <c r="J21" s="37"/>
      <c r="K21" s="4"/>
      <c r="L21" s="37"/>
    </row>
    <row r="22" spans="1:12">
      <c r="A22" s="24" t="s">
        <v>23</v>
      </c>
      <c r="B22" s="24"/>
      <c r="C22" s="24"/>
      <c r="D22" s="24"/>
      <c r="E22" s="24"/>
      <c r="F22" s="24"/>
      <c r="G22" s="23"/>
      <c r="H22" s="24" t="s">
        <v>23</v>
      </c>
      <c r="I22" s="6"/>
      <c r="J22" s="37"/>
      <c r="K22" s="4"/>
      <c r="L22" s="37"/>
    </row>
  </sheetData>
  <mergeCells count="3">
    <mergeCell ref="A1:G1"/>
    <mergeCell ref="I2:J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4CD1-28BE-4E1C-8C9D-8E512EB28C63}">
  <dimension ref="A1:L42"/>
  <sheetViews>
    <sheetView workbookViewId="0">
      <selection sqref="A1:G1"/>
    </sheetView>
  </sheetViews>
  <sheetFormatPr defaultRowHeight="14.45"/>
  <cols>
    <col min="2" max="2" width="17.42578125" bestFit="1" customWidth="1"/>
    <col min="4" max="4" width="17.42578125" bestFit="1" customWidth="1"/>
    <col min="6" max="6" width="17.42578125" bestFit="1" customWidth="1"/>
    <col min="8" max="8" width="84.5703125" bestFit="1" customWidth="1"/>
    <col min="9" max="9" width="5.7109375" bestFit="1" customWidth="1"/>
    <col min="10" max="10" width="16.28515625" customWidth="1"/>
    <col min="12" max="12" width="12.7109375" customWidth="1"/>
  </cols>
  <sheetData>
    <row r="1" spans="1:12">
      <c r="A1" s="60" t="s">
        <v>24</v>
      </c>
      <c r="B1" s="62"/>
      <c r="C1" s="62"/>
      <c r="D1" s="62"/>
      <c r="E1" s="62"/>
      <c r="F1" s="62"/>
      <c r="G1" s="61"/>
      <c r="H1" s="4"/>
      <c r="I1" s="6"/>
      <c r="J1" s="37"/>
      <c r="K1" s="4"/>
      <c r="L1" s="7"/>
    </row>
    <row r="2" spans="1:12">
      <c r="A2" s="6"/>
      <c r="B2" s="4">
        <v>2021</v>
      </c>
      <c r="C2" s="6"/>
      <c r="D2" s="4">
        <v>2022</v>
      </c>
      <c r="E2" s="6"/>
      <c r="F2" s="4">
        <v>2023</v>
      </c>
      <c r="G2" s="6"/>
      <c r="H2" s="6"/>
      <c r="I2" s="60" t="s">
        <v>2</v>
      </c>
      <c r="J2" s="61"/>
      <c r="K2" s="60" t="s">
        <v>3</v>
      </c>
      <c r="L2" s="61"/>
    </row>
    <row r="3" spans="1:12">
      <c r="A3" s="1" t="s">
        <v>25</v>
      </c>
      <c r="B3" s="25">
        <v>2394929775787</v>
      </c>
      <c r="C3" s="24"/>
      <c r="D3" s="25">
        <v>2817596666776</v>
      </c>
      <c r="E3" s="24"/>
      <c r="F3" s="25">
        <v>2298659224636</v>
      </c>
      <c r="G3" s="6"/>
      <c r="H3" s="1" t="s">
        <v>25</v>
      </c>
      <c r="I3" s="4" t="str">
        <f t="shared" ref="I3:I42" si="0">IF(J3&lt;0,"Giảm",IF(J3&gt;0,"Tăng"))</f>
        <v>Tăng</v>
      </c>
      <c r="J3" s="38">
        <f t="shared" ref="J3:J9" si="1">(D3-B3)/B3*100%</f>
        <v>0.17648404360837974</v>
      </c>
      <c r="K3" s="4" t="str">
        <f t="shared" ref="K3:K42" si="2">IF(L3&lt;0,"Giảm",IF(L3&gt;0,"Tăng"))</f>
        <v>Giảm</v>
      </c>
      <c r="L3" s="38">
        <f t="shared" ref="L3:L9" si="3">(F3-D3)/D3*100%</f>
        <v>-0.18417733391691854</v>
      </c>
    </row>
    <row r="4" spans="1:12">
      <c r="A4" s="1" t="s">
        <v>26</v>
      </c>
      <c r="B4" s="24">
        <v>975239093337</v>
      </c>
      <c r="C4" s="24"/>
      <c r="D4" s="24">
        <v>833705896355</v>
      </c>
      <c r="E4" s="24"/>
      <c r="F4" s="24">
        <v>792719100472</v>
      </c>
      <c r="G4" s="6"/>
      <c r="H4" s="1" t="s">
        <v>26</v>
      </c>
      <c r="I4" s="4" t="str">
        <f t="shared" si="0"/>
        <v>Giảm</v>
      </c>
      <c r="J4" s="37">
        <f t="shared" si="1"/>
        <v>-0.14512666478300446</v>
      </c>
      <c r="K4" s="4" t="str">
        <f t="shared" si="2"/>
        <v>Giảm</v>
      </c>
      <c r="L4" s="37">
        <f t="shared" si="3"/>
        <v>-4.9162175849056758E-2</v>
      </c>
    </row>
    <row r="5" spans="1:12">
      <c r="A5" s="1" t="s">
        <v>27</v>
      </c>
      <c r="B5" s="25">
        <v>1130395527744</v>
      </c>
      <c r="C5" s="24"/>
      <c r="D5" s="25">
        <v>1173650989196</v>
      </c>
      <c r="E5" s="24"/>
      <c r="F5" s="25">
        <v>985671472044</v>
      </c>
      <c r="G5" s="6"/>
      <c r="H5" s="1" t="s">
        <v>27</v>
      </c>
      <c r="I5" s="4" t="str">
        <f t="shared" si="0"/>
        <v>Tăng</v>
      </c>
      <c r="J5" s="38">
        <f t="shared" si="1"/>
        <v>3.8265775465626255E-2</v>
      </c>
      <c r="K5" s="4" t="str">
        <f t="shared" si="2"/>
        <v>Giảm</v>
      </c>
      <c r="L5" s="38">
        <f t="shared" si="3"/>
        <v>-0.1601664539820086</v>
      </c>
    </row>
    <row r="6" spans="1:12">
      <c r="A6" s="1" t="s">
        <v>28</v>
      </c>
      <c r="B6" s="24">
        <v>42764311190</v>
      </c>
      <c r="C6" s="24"/>
      <c r="D6" s="24">
        <v>48012469300</v>
      </c>
      <c r="E6" s="24"/>
      <c r="F6" s="24">
        <v>64008036520</v>
      </c>
      <c r="G6" s="6"/>
      <c r="H6" s="1" t="s">
        <v>28</v>
      </c>
      <c r="I6" s="4" t="str">
        <f t="shared" si="0"/>
        <v>Tăng</v>
      </c>
      <c r="J6" s="37">
        <f t="shared" si="1"/>
        <v>0.12272284912254657</v>
      </c>
      <c r="K6" s="4" t="str">
        <f t="shared" si="2"/>
        <v>Tăng</v>
      </c>
      <c r="L6" s="37">
        <f t="shared" si="3"/>
        <v>0.33315443786183269</v>
      </c>
    </row>
    <row r="7" spans="1:12">
      <c r="A7" s="1" t="s">
        <v>29</v>
      </c>
      <c r="B7" s="24">
        <v>32710838843</v>
      </c>
      <c r="C7" s="24"/>
      <c r="D7" s="24">
        <v>19089484079</v>
      </c>
      <c r="E7" s="24"/>
      <c r="F7" s="24">
        <v>291166272</v>
      </c>
      <c r="G7" s="6"/>
      <c r="H7" s="1" t="s">
        <v>29</v>
      </c>
      <c r="I7" s="4" t="str">
        <f t="shared" si="0"/>
        <v>Giảm</v>
      </c>
      <c r="J7" s="37">
        <f t="shared" si="1"/>
        <v>-0.41641716464005996</v>
      </c>
      <c r="K7" s="4" t="str">
        <f t="shared" si="2"/>
        <v>Giảm</v>
      </c>
      <c r="L7" s="37">
        <f t="shared" si="3"/>
        <v>-0.98474729485642276</v>
      </c>
    </row>
    <row r="8" spans="1:12">
      <c r="A8" s="1" t="s">
        <v>30</v>
      </c>
      <c r="B8" s="24">
        <v>451246191542</v>
      </c>
      <c r="C8" s="24"/>
      <c r="D8" s="24">
        <v>704065442442</v>
      </c>
      <c r="E8" s="24"/>
      <c r="F8" s="24">
        <v>590493607481</v>
      </c>
      <c r="G8" s="6"/>
      <c r="H8" s="1" t="s">
        <v>30</v>
      </c>
      <c r="I8" s="4" t="str">
        <f t="shared" si="0"/>
        <v>Tăng</v>
      </c>
      <c r="J8" s="37">
        <f t="shared" si="1"/>
        <v>0.56026899647854134</v>
      </c>
      <c r="K8" s="4" t="str">
        <f t="shared" si="2"/>
        <v>Giảm</v>
      </c>
      <c r="L8" s="37">
        <f t="shared" si="3"/>
        <v>-0.16130863427564959</v>
      </c>
    </row>
    <row r="9" spans="1:12">
      <c r="A9" s="1" t="s">
        <v>31</v>
      </c>
      <c r="B9" s="24">
        <v>220614607102</v>
      </c>
      <c r="C9" s="24"/>
      <c r="D9" s="24">
        <v>335197364380</v>
      </c>
      <c r="E9" s="24"/>
      <c r="F9" s="24">
        <v>333242033117</v>
      </c>
      <c r="G9" s="6"/>
      <c r="H9" s="1" t="s">
        <v>31</v>
      </c>
      <c r="I9" s="4" t="str">
        <f t="shared" si="0"/>
        <v>Tăng</v>
      </c>
      <c r="J9" s="37">
        <f t="shared" si="1"/>
        <v>0.51937974000526299</v>
      </c>
      <c r="K9" s="4" t="str">
        <f t="shared" si="2"/>
        <v>Giảm</v>
      </c>
      <c r="L9" s="37">
        <f t="shared" si="3"/>
        <v>-5.8333730237309332E-3</v>
      </c>
    </row>
    <row r="10" spans="1:12">
      <c r="A10" s="1" t="s">
        <v>32</v>
      </c>
      <c r="B10" s="24"/>
      <c r="C10" s="24"/>
      <c r="D10" s="24"/>
      <c r="E10" s="24"/>
      <c r="F10" s="24"/>
      <c r="G10" s="6"/>
      <c r="H10" s="1" t="s">
        <v>32</v>
      </c>
      <c r="I10" s="4"/>
      <c r="J10" s="37"/>
      <c r="K10" s="4"/>
      <c r="L10" s="37"/>
    </row>
    <row r="11" spans="1:12">
      <c r="A11" s="1" t="s">
        <v>33</v>
      </c>
      <c r="B11" s="24">
        <v>3370168869124</v>
      </c>
      <c r="C11" s="24"/>
      <c r="D11" s="31">
        <v>3651302563131</v>
      </c>
      <c r="E11" s="24"/>
      <c r="F11" s="24">
        <v>3091378325108</v>
      </c>
      <c r="G11" s="6"/>
      <c r="H11" s="1" t="s">
        <v>33</v>
      </c>
      <c r="I11" s="4" t="str">
        <f t="shared" si="0"/>
        <v>Tăng</v>
      </c>
      <c r="J11" s="37">
        <f>(D11-B11)/B11*100%</f>
        <v>8.3418281078619788E-2</v>
      </c>
      <c r="K11" s="4" t="str">
        <f t="shared" si="2"/>
        <v>Giảm</v>
      </c>
      <c r="L11" s="37">
        <f>(F11-D11)/D11*100%</f>
        <v>-0.15334917562757761</v>
      </c>
    </row>
    <row r="12" spans="1:12">
      <c r="A12" s="1" t="s">
        <v>34</v>
      </c>
      <c r="B12" s="24">
        <v>195946306690</v>
      </c>
      <c r="C12" s="24"/>
      <c r="D12" s="24">
        <v>337014494518</v>
      </c>
      <c r="E12" s="24"/>
      <c r="F12" s="24">
        <v>136944381310</v>
      </c>
      <c r="G12" s="6"/>
      <c r="H12" s="1" t="s">
        <v>34</v>
      </c>
      <c r="I12" s="4" t="str">
        <f t="shared" si="0"/>
        <v>Tăng</v>
      </c>
      <c r="J12" s="37">
        <f>(D12-B12)/B12*100%</f>
        <v>0.71993287452556676</v>
      </c>
      <c r="K12" s="4" t="str">
        <f t="shared" si="2"/>
        <v>Giảm</v>
      </c>
      <c r="L12" s="37">
        <f>(F12-D12)/D12*100%</f>
        <v>-0.59365432781798122</v>
      </c>
    </row>
    <row r="13" spans="1:12">
      <c r="A13" s="1" t="s">
        <v>35</v>
      </c>
      <c r="B13" s="24">
        <v>46681784461</v>
      </c>
      <c r="C13" s="24"/>
      <c r="D13" s="24">
        <v>408657683019</v>
      </c>
      <c r="E13" s="24"/>
      <c r="F13" s="24">
        <v>227131072284</v>
      </c>
      <c r="G13" s="6"/>
      <c r="H13" s="1" t="s">
        <v>35</v>
      </c>
      <c r="I13" s="4" t="str">
        <f t="shared" si="0"/>
        <v>Tăng</v>
      </c>
      <c r="J13" s="37">
        <f>(D13-B13)/B13*100%</f>
        <v>7.7541144310884356</v>
      </c>
      <c r="K13" s="4" t="str">
        <f t="shared" si="2"/>
        <v>Giảm</v>
      </c>
      <c r="L13" s="37">
        <f>(F13-D13)/D13*100%</f>
        <v>-0.44420212387530267</v>
      </c>
    </row>
    <row r="14" spans="1:12">
      <c r="A14" s="1" t="s">
        <v>36</v>
      </c>
      <c r="B14" s="24">
        <v>267553912514</v>
      </c>
      <c r="C14" s="24"/>
      <c r="D14" s="24">
        <v>378115287314</v>
      </c>
      <c r="E14" s="24"/>
      <c r="F14" s="24">
        <v>459813048818</v>
      </c>
      <c r="G14" s="6"/>
      <c r="H14" s="1" t="s">
        <v>36</v>
      </c>
      <c r="I14" s="4" t="str">
        <f t="shared" si="0"/>
        <v>Tăng</v>
      </c>
      <c r="J14" s="37">
        <f>(D14-B14)/B14*100%</f>
        <v>0.41323026735486357</v>
      </c>
      <c r="K14" s="4" t="str">
        <f t="shared" si="2"/>
        <v>Tăng</v>
      </c>
      <c r="L14" s="37">
        <f>(F14-D14)/D14*100%</f>
        <v>0.21606574567337014</v>
      </c>
    </row>
    <row r="15" spans="1:12">
      <c r="A15" s="1" t="s">
        <v>37</v>
      </c>
      <c r="B15" s="24">
        <v>163800101791</v>
      </c>
      <c r="C15" s="24"/>
      <c r="D15" s="24">
        <v>407190742302</v>
      </c>
      <c r="E15" s="24"/>
      <c r="F15" s="24">
        <v>64766823892</v>
      </c>
      <c r="G15" s="6"/>
      <c r="H15" s="1" t="s">
        <v>37</v>
      </c>
      <c r="I15" s="4" t="str">
        <f t="shared" si="0"/>
        <v>Tăng</v>
      </c>
      <c r="J15" s="37">
        <f>(D15-B15)/B15*100%</f>
        <v>1.4859004228309527</v>
      </c>
      <c r="K15" s="4" t="str">
        <f t="shared" si="2"/>
        <v>Giảm</v>
      </c>
      <c r="L15" s="37">
        <f>(F15-D15)/D15*100%</f>
        <v>-0.84094229764201134</v>
      </c>
    </row>
    <row r="16" spans="1:12">
      <c r="A16" s="1" t="s">
        <v>38</v>
      </c>
      <c r="B16" s="24"/>
      <c r="C16" s="24"/>
      <c r="D16" s="24"/>
      <c r="E16" s="24"/>
      <c r="F16" s="24"/>
      <c r="G16" s="6"/>
      <c r="H16" s="1" t="s">
        <v>38</v>
      </c>
      <c r="I16" s="4"/>
      <c r="J16" s="37"/>
      <c r="K16" s="4"/>
      <c r="L16" s="37"/>
    </row>
    <row r="17" spans="1:12">
      <c r="A17" s="1" t="s">
        <v>39</v>
      </c>
      <c r="B17" s="24">
        <v>207449283488</v>
      </c>
      <c r="C17" s="24"/>
      <c r="D17" s="24">
        <v>322959840797</v>
      </c>
      <c r="E17" s="24"/>
      <c r="F17" s="24">
        <v>238112359433</v>
      </c>
      <c r="G17" s="6"/>
      <c r="H17" s="1" t="s">
        <v>39</v>
      </c>
      <c r="I17" s="4" t="str">
        <f t="shared" si="0"/>
        <v>Tăng</v>
      </c>
      <c r="J17" s="37">
        <f t="shared" ref="J17:J26" si="4">(D17-B17)/B17*100%</f>
        <v>0.55681347926025382</v>
      </c>
      <c r="K17" s="4" t="str">
        <f t="shared" si="2"/>
        <v>Giảm</v>
      </c>
      <c r="L17" s="37">
        <f t="shared" ref="L17:L26" si="5">(F17-D17)/D17*100%</f>
        <v>-0.26271836509026469</v>
      </c>
    </row>
    <row r="18" spans="1:12">
      <c r="A18" s="1" t="s">
        <v>40</v>
      </c>
      <c r="B18" s="24">
        <v>512008960980</v>
      </c>
      <c r="C18" s="24"/>
      <c r="D18" s="24">
        <v>687361115082</v>
      </c>
      <c r="E18" s="24"/>
      <c r="F18" s="24">
        <v>254891882149</v>
      </c>
      <c r="G18" s="6"/>
      <c r="H18" s="1" t="s">
        <v>40</v>
      </c>
      <c r="I18" s="4" t="str">
        <f t="shared" si="0"/>
        <v>Tăng</v>
      </c>
      <c r="J18" s="37">
        <f t="shared" si="4"/>
        <v>0.34247868194800907</v>
      </c>
      <c r="K18" s="4" t="str">
        <f t="shared" si="2"/>
        <v>Giảm</v>
      </c>
      <c r="L18" s="37">
        <f t="shared" si="5"/>
        <v>-0.6291732590683542</v>
      </c>
    </row>
    <row r="19" spans="1:12">
      <c r="A19" s="1" t="s">
        <v>41</v>
      </c>
      <c r="B19" s="24">
        <v>380000000</v>
      </c>
      <c r="C19" s="24"/>
      <c r="D19" s="32">
        <v>1000000000</v>
      </c>
      <c r="E19" s="24"/>
      <c r="F19" s="24">
        <v>115000000</v>
      </c>
      <c r="G19" s="6"/>
      <c r="H19" s="1" t="s">
        <v>41</v>
      </c>
      <c r="I19" s="4" t="str">
        <f t="shared" si="0"/>
        <v>Tăng</v>
      </c>
      <c r="J19" s="37">
        <f t="shared" si="4"/>
        <v>1.631578947368421</v>
      </c>
      <c r="K19" s="4" t="str">
        <f t="shared" si="2"/>
        <v>Giảm</v>
      </c>
      <c r="L19" s="37">
        <f t="shared" si="5"/>
        <v>-0.88500000000000001</v>
      </c>
    </row>
    <row r="20" spans="1:12">
      <c r="A20" s="1" t="s">
        <v>42</v>
      </c>
      <c r="B20" s="24">
        <v>188234523914</v>
      </c>
      <c r="C20" s="24"/>
      <c r="D20" s="33">
        <v>172558867265</v>
      </c>
      <c r="E20" s="24"/>
      <c r="F20" s="24">
        <v>135660409559</v>
      </c>
      <c r="G20" s="6"/>
      <c r="H20" s="1" t="s">
        <v>42</v>
      </c>
      <c r="I20" s="4" t="str">
        <f t="shared" si="0"/>
        <v>Giảm</v>
      </c>
      <c r="J20" s="37">
        <f t="shared" si="4"/>
        <v>-8.3277266693977156E-2</v>
      </c>
      <c r="K20" s="4" t="str">
        <f t="shared" si="2"/>
        <v>Giảm</v>
      </c>
      <c r="L20" s="37">
        <f t="shared" si="5"/>
        <v>-0.21383113073716895</v>
      </c>
    </row>
    <row r="21" spans="1:12">
      <c r="A21" s="1" t="s">
        <v>43</v>
      </c>
      <c r="B21" s="24">
        <v>23238981820314</v>
      </c>
      <c r="C21" s="24"/>
      <c r="D21" s="24">
        <v>1693775107462</v>
      </c>
      <c r="E21" s="24"/>
      <c r="F21" s="24">
        <v>2157969140015</v>
      </c>
      <c r="G21" s="6"/>
      <c r="H21" s="1" t="s">
        <v>43</v>
      </c>
      <c r="I21" s="4" t="str">
        <f t="shared" si="0"/>
        <v>Giảm</v>
      </c>
      <c r="J21" s="37">
        <f t="shared" si="4"/>
        <v>-0.92711491748827768</v>
      </c>
      <c r="K21" s="4" t="str">
        <f t="shared" si="2"/>
        <v>Tăng</v>
      </c>
      <c r="L21" s="37">
        <f t="shared" si="5"/>
        <v>0.27405883491141947</v>
      </c>
    </row>
    <row r="22" spans="1:12">
      <c r="A22" s="1" t="s">
        <v>44</v>
      </c>
      <c r="B22" s="24">
        <v>5559672097009</v>
      </c>
      <c r="C22" s="24"/>
      <c r="D22" s="24">
        <v>4364119205744</v>
      </c>
      <c r="E22" s="24"/>
      <c r="F22" s="24">
        <v>7115374878244</v>
      </c>
      <c r="G22" s="6"/>
      <c r="H22" s="1" t="s">
        <v>44</v>
      </c>
      <c r="I22" s="4" t="str">
        <f t="shared" si="0"/>
        <v>Giảm</v>
      </c>
      <c r="J22" s="37">
        <f t="shared" si="4"/>
        <v>-0.21504018050060636</v>
      </c>
      <c r="K22" s="4" t="str">
        <f t="shared" si="2"/>
        <v>Tăng</v>
      </c>
      <c r="L22" s="37">
        <f t="shared" si="5"/>
        <v>0.6304263341108628</v>
      </c>
    </row>
    <row r="23" spans="1:12">
      <c r="A23" s="1" t="s">
        <v>45</v>
      </c>
      <c r="B23" s="24">
        <v>1317869922328</v>
      </c>
      <c r="C23" s="24"/>
      <c r="D23" s="24">
        <v>1755873158496</v>
      </c>
      <c r="E23" s="24"/>
      <c r="F23" s="24">
        <v>1366485296627</v>
      </c>
      <c r="G23" s="6"/>
      <c r="H23" s="1" t="s">
        <v>45</v>
      </c>
      <c r="I23" s="4" t="str">
        <f t="shared" si="0"/>
        <v>Tăng</v>
      </c>
      <c r="J23" s="37">
        <f t="shared" si="4"/>
        <v>0.33235695628766837</v>
      </c>
      <c r="K23" s="4" t="str">
        <f t="shared" si="2"/>
        <v>Giảm</v>
      </c>
      <c r="L23" s="37">
        <f t="shared" si="5"/>
        <v>-0.221763092615717</v>
      </c>
    </row>
    <row r="24" spans="1:12">
      <c r="A24" s="1" t="s">
        <v>46</v>
      </c>
      <c r="B24" s="24">
        <v>972727308</v>
      </c>
      <c r="C24" s="24"/>
      <c r="D24" s="24">
        <v>695455501</v>
      </c>
      <c r="E24" s="24"/>
      <c r="F24" s="24">
        <v>6266783694</v>
      </c>
      <c r="G24" s="6"/>
      <c r="H24" s="1" t="s">
        <v>46</v>
      </c>
      <c r="I24" s="4" t="str">
        <f t="shared" si="0"/>
        <v>Giảm</v>
      </c>
      <c r="J24" s="37">
        <f t="shared" si="4"/>
        <v>-0.28504577256095703</v>
      </c>
      <c r="K24" s="4" t="str">
        <f t="shared" si="2"/>
        <v>Tăng</v>
      </c>
      <c r="L24" s="37">
        <f t="shared" si="5"/>
        <v>8.011049139720587</v>
      </c>
    </row>
    <row r="25" spans="1:12">
      <c r="A25" s="1" t="s">
        <v>47</v>
      </c>
      <c r="B25" s="24">
        <v>17751319095049</v>
      </c>
      <c r="C25" s="24"/>
      <c r="D25" s="24">
        <v>15708007949001</v>
      </c>
      <c r="E25" s="24"/>
      <c r="F25" s="24">
        <v>13585634324863</v>
      </c>
      <c r="G25" s="6"/>
      <c r="H25" s="1" t="s">
        <v>47</v>
      </c>
      <c r="I25" s="4" t="str">
        <f t="shared" si="0"/>
        <v>Giảm</v>
      </c>
      <c r="J25" s="37">
        <f t="shared" si="4"/>
        <v>-0.11510756666066002</v>
      </c>
      <c r="K25" s="4" t="str">
        <f t="shared" si="2"/>
        <v>Giảm</v>
      </c>
      <c r="L25" s="37">
        <f t="shared" si="5"/>
        <v>-0.13511411701780932</v>
      </c>
    </row>
    <row r="26" spans="1:12">
      <c r="A26" s="1" t="s">
        <v>48</v>
      </c>
      <c r="B26" s="24">
        <v>13121437050491</v>
      </c>
      <c r="C26" s="24"/>
      <c r="D26" s="24">
        <v>21089659713022</v>
      </c>
      <c r="E26" s="24"/>
      <c r="F26" s="24">
        <v>7466099484279</v>
      </c>
      <c r="G26" s="6"/>
      <c r="H26" s="1" t="s">
        <v>48</v>
      </c>
      <c r="I26" s="4" t="str">
        <f t="shared" si="0"/>
        <v>Tăng</v>
      </c>
      <c r="J26" s="37">
        <f t="shared" si="4"/>
        <v>0.60726752960590025</v>
      </c>
      <c r="K26" s="4" t="str">
        <f t="shared" si="2"/>
        <v>Giảm</v>
      </c>
      <c r="L26" s="37">
        <f t="shared" si="5"/>
        <v>-0.64598293258999384</v>
      </c>
    </row>
    <row r="27" spans="1:12">
      <c r="A27" s="1" t="s">
        <v>49</v>
      </c>
      <c r="B27" s="24"/>
      <c r="C27" s="24"/>
      <c r="D27" s="24"/>
      <c r="E27" s="24"/>
      <c r="F27" s="24"/>
      <c r="G27" s="6"/>
      <c r="H27" s="1" t="s">
        <v>49</v>
      </c>
      <c r="I27" s="4"/>
      <c r="J27" s="37"/>
      <c r="K27" s="4"/>
      <c r="L27" s="37"/>
    </row>
    <row r="28" spans="1:12">
      <c r="A28" s="1" t="s">
        <v>50</v>
      </c>
      <c r="B28" s="24"/>
      <c r="C28" s="24"/>
      <c r="D28" s="24"/>
      <c r="E28" s="24"/>
      <c r="F28" s="24"/>
      <c r="G28" s="6"/>
      <c r="H28" s="1" t="s">
        <v>50</v>
      </c>
      <c r="I28" s="4"/>
      <c r="J28" s="37"/>
      <c r="K28" s="4"/>
      <c r="L28" s="37"/>
    </row>
    <row r="29" spans="1:12">
      <c r="A29" s="1" t="s">
        <v>51</v>
      </c>
      <c r="B29" s="24">
        <v>387107142097</v>
      </c>
      <c r="C29" s="24"/>
      <c r="D29" s="24">
        <v>737645144718</v>
      </c>
      <c r="E29" s="24"/>
      <c r="F29" s="24">
        <v>364378475273</v>
      </c>
      <c r="G29" s="6"/>
      <c r="H29" s="1" t="s">
        <v>51</v>
      </c>
      <c r="I29" s="4" t="str">
        <f t="shared" si="0"/>
        <v>Tăng</v>
      </c>
      <c r="J29" s="37">
        <f>(D29-B29)/B29*100%</f>
        <v>0.90553225322090125</v>
      </c>
      <c r="K29" s="4" t="str">
        <f t="shared" si="2"/>
        <v>Giảm</v>
      </c>
      <c r="L29" s="37">
        <f>(F29-D29)/D29*100%</f>
        <v>-0.50602470865269367</v>
      </c>
    </row>
    <row r="30" spans="1:12">
      <c r="A30" s="1" t="s">
        <v>52</v>
      </c>
      <c r="B30" s="4"/>
      <c r="C30" s="4"/>
      <c r="D30" s="4"/>
      <c r="E30" s="4"/>
      <c r="F30" s="22"/>
      <c r="G30" s="6"/>
      <c r="H30" s="1" t="s">
        <v>52</v>
      </c>
      <c r="I30" s="4"/>
      <c r="J30" s="37"/>
      <c r="K30" s="4"/>
      <c r="L30" s="37"/>
    </row>
    <row r="31" spans="1:12">
      <c r="A31" s="1" t="s">
        <v>53</v>
      </c>
      <c r="B31" s="4"/>
      <c r="C31" s="4"/>
      <c r="D31" s="4"/>
      <c r="E31" s="4"/>
      <c r="F31" s="22"/>
      <c r="G31" s="6"/>
      <c r="H31" s="1" t="s">
        <v>53</v>
      </c>
      <c r="I31" s="4"/>
      <c r="J31" s="37"/>
      <c r="K31" s="4"/>
      <c r="L31" s="37"/>
    </row>
    <row r="32" spans="1:12">
      <c r="A32" s="1" t="s">
        <v>54</v>
      </c>
      <c r="B32" s="4"/>
      <c r="C32" s="4"/>
      <c r="D32" s="4"/>
      <c r="E32" s="4"/>
      <c r="F32" s="22"/>
      <c r="G32" s="6"/>
      <c r="H32" s="1" t="s">
        <v>54</v>
      </c>
      <c r="I32" s="4"/>
      <c r="J32" s="37"/>
      <c r="K32" s="4"/>
      <c r="L32" s="37"/>
    </row>
    <row r="33" spans="1:12">
      <c r="A33" s="1" t="s">
        <v>55</v>
      </c>
      <c r="B33" s="4"/>
      <c r="C33" s="4"/>
      <c r="D33" s="4"/>
      <c r="E33" s="4"/>
      <c r="F33" s="22"/>
      <c r="G33" s="6"/>
      <c r="H33" s="1" t="s">
        <v>55</v>
      </c>
      <c r="I33" s="4"/>
      <c r="J33" s="37"/>
      <c r="K33" s="4"/>
      <c r="L33" s="37"/>
    </row>
    <row r="34" spans="1:12">
      <c r="A34" s="1" t="s">
        <v>56</v>
      </c>
      <c r="B34" s="24">
        <v>12492358508370</v>
      </c>
      <c r="C34" s="24"/>
      <c r="D34" s="24">
        <v>11276674453680</v>
      </c>
      <c r="E34" s="24"/>
      <c r="F34" s="24">
        <v>14920872539332</v>
      </c>
      <c r="G34" s="6"/>
      <c r="H34" s="1" t="s">
        <v>56</v>
      </c>
      <c r="I34" s="4" t="str">
        <f t="shared" si="0"/>
        <v>Giảm</v>
      </c>
      <c r="J34" s="37">
        <f>(D34-B34)/B34*100%</f>
        <v>-9.7314214435607171E-2</v>
      </c>
      <c r="K34" s="4" t="str">
        <f t="shared" si="2"/>
        <v>Tăng</v>
      </c>
      <c r="L34" s="37">
        <f>(F34-D34)/D34*100%</f>
        <v>0.32316248027030364</v>
      </c>
    </row>
    <row r="35" spans="1:12">
      <c r="A35" s="1" t="s">
        <v>57</v>
      </c>
      <c r="B35" s="24">
        <v>8470024023558</v>
      </c>
      <c r="C35" s="24"/>
      <c r="D35" s="24">
        <v>15901359188984</v>
      </c>
      <c r="E35" s="24"/>
      <c r="F35" s="24">
        <v>10132147791387</v>
      </c>
      <c r="G35" s="6"/>
      <c r="H35" s="1" t="s">
        <v>57</v>
      </c>
      <c r="I35" s="4" t="str">
        <f t="shared" si="0"/>
        <v>Tăng</v>
      </c>
      <c r="J35" s="37">
        <f>(D35-B35)/B35*100%</f>
        <v>0.87736884154719574</v>
      </c>
      <c r="K35" s="4" t="str">
        <f t="shared" si="2"/>
        <v>Giảm</v>
      </c>
      <c r="L35" s="37">
        <f>(F35-D35)/D35*100%</f>
        <v>-0.36281246961541136</v>
      </c>
    </row>
    <row r="36" spans="1:12">
      <c r="A36" s="1" t="s">
        <v>58</v>
      </c>
      <c r="B36" s="24"/>
      <c r="C36" s="24"/>
      <c r="D36" s="24"/>
      <c r="E36" s="24"/>
      <c r="F36" s="24"/>
      <c r="G36" s="6"/>
      <c r="H36" s="1" t="s">
        <v>58</v>
      </c>
      <c r="I36" s="4"/>
      <c r="J36" s="37"/>
      <c r="K36" s="4"/>
      <c r="L36" s="37"/>
    </row>
    <row r="37" spans="1:12">
      <c r="A37" s="1" t="s">
        <v>59</v>
      </c>
      <c r="B37" s="24">
        <v>1035376187700</v>
      </c>
      <c r="C37" s="24"/>
      <c r="D37" s="24">
        <v>392367226950</v>
      </c>
      <c r="E37" s="24"/>
      <c r="F37" s="24">
        <v>1024678805800</v>
      </c>
      <c r="G37" s="6"/>
      <c r="H37" s="1" t="s">
        <v>59</v>
      </c>
      <c r="I37" s="4" t="str">
        <f t="shared" si="0"/>
        <v>Giảm</v>
      </c>
      <c r="J37" s="37">
        <f t="shared" ref="J37:J42" si="6">(D37-B37)/B37*100%</f>
        <v>-0.62103896959267491</v>
      </c>
      <c r="K37" s="4" t="str">
        <f t="shared" si="2"/>
        <v>Tăng</v>
      </c>
      <c r="L37" s="37">
        <f t="shared" ref="L37:L42" si="7">(F37-D37)/D37*100%</f>
        <v>1.6115300550587945</v>
      </c>
    </row>
    <row r="38" spans="1:12">
      <c r="A38" s="1" t="s">
        <v>60</v>
      </c>
      <c r="B38" s="24">
        <v>2986958279122</v>
      </c>
      <c r="C38" s="24"/>
      <c r="D38" s="24">
        <v>5017051962218</v>
      </c>
      <c r="E38" s="24"/>
      <c r="F38" s="24">
        <v>3764045942145</v>
      </c>
      <c r="G38" s="6"/>
      <c r="H38" s="1" t="s">
        <v>60</v>
      </c>
      <c r="I38" s="4" t="str">
        <f t="shared" si="0"/>
        <v>Tăng</v>
      </c>
      <c r="J38" s="37">
        <f t="shared" si="6"/>
        <v>0.67965250712933789</v>
      </c>
      <c r="K38" s="4" t="str">
        <f t="shared" si="2"/>
        <v>Giảm</v>
      </c>
      <c r="L38" s="37">
        <f t="shared" si="7"/>
        <v>-0.24974946034225559</v>
      </c>
    </row>
    <row r="39" spans="1:12">
      <c r="A39" s="1" t="s">
        <v>61</v>
      </c>
      <c r="B39" s="24">
        <v>248731979582</v>
      </c>
      <c r="C39" s="24"/>
      <c r="D39" s="24">
        <v>1040842350988</v>
      </c>
      <c r="E39" s="24"/>
      <c r="F39" s="24">
        <v>1193359796084</v>
      </c>
      <c r="G39" s="6"/>
      <c r="H39" s="1" t="s">
        <v>61</v>
      </c>
      <c r="I39" s="4" t="str">
        <f t="shared" si="0"/>
        <v>Tăng</v>
      </c>
      <c r="J39" s="37">
        <f t="shared" si="6"/>
        <v>3.1845940065172171</v>
      </c>
      <c r="K39" s="4" t="str">
        <f t="shared" si="2"/>
        <v>Tăng</v>
      </c>
      <c r="L39" s="37">
        <f t="shared" si="7"/>
        <v>0.14653270493002682</v>
      </c>
    </row>
    <row r="40" spans="1:12">
      <c r="A40" s="1" t="s">
        <v>62</v>
      </c>
      <c r="B40" s="34">
        <v>630611012001</v>
      </c>
      <c r="C40" s="34"/>
      <c r="D40" s="34">
        <v>374929561927</v>
      </c>
      <c r="E40" s="34"/>
      <c r="F40" s="34">
        <v>1418670415325</v>
      </c>
      <c r="G40" s="12"/>
      <c r="H40" s="1" t="s">
        <v>62</v>
      </c>
      <c r="I40" s="4" t="str">
        <f t="shared" si="0"/>
        <v>Giảm</v>
      </c>
      <c r="J40" s="37">
        <f t="shared" si="6"/>
        <v>-0.40545034134861341</v>
      </c>
      <c r="K40" s="4" t="str">
        <f t="shared" si="2"/>
        <v>Tăng</v>
      </c>
      <c r="L40" s="37">
        <f t="shared" si="7"/>
        <v>2.7838318430628837</v>
      </c>
    </row>
    <row r="41" spans="1:12">
      <c r="A41" s="19" t="s">
        <v>63</v>
      </c>
      <c r="B41" s="34">
        <v>6949470492</v>
      </c>
      <c r="C41" s="34"/>
      <c r="D41" s="34">
        <v>2898502410</v>
      </c>
      <c r="E41" s="34"/>
      <c r="F41" s="34">
        <v>4911354492</v>
      </c>
      <c r="G41" s="12"/>
      <c r="H41" s="19" t="s">
        <v>63</v>
      </c>
      <c r="I41" s="4" t="str">
        <f t="shared" si="0"/>
        <v>Giảm</v>
      </c>
      <c r="J41" s="37">
        <f t="shared" si="6"/>
        <v>-0.58291751676093018</v>
      </c>
      <c r="K41" s="4" t="str">
        <f t="shared" si="2"/>
        <v>Tăng</v>
      </c>
      <c r="L41" s="37">
        <f t="shared" si="7"/>
        <v>0.69444554369026723</v>
      </c>
    </row>
    <row r="42" spans="1:12">
      <c r="A42" s="20" t="s">
        <v>64</v>
      </c>
      <c r="B42" s="35">
        <v>374929561972</v>
      </c>
      <c r="C42" s="35"/>
      <c r="D42" s="35">
        <v>1418670415325</v>
      </c>
      <c r="E42" s="35"/>
      <c r="F42" s="35">
        <v>230221973733</v>
      </c>
      <c r="G42" s="21"/>
      <c r="H42" s="20" t="s">
        <v>64</v>
      </c>
      <c r="I42" s="4" t="str">
        <f t="shared" si="0"/>
        <v>Tăng</v>
      </c>
      <c r="J42" s="37">
        <f t="shared" si="6"/>
        <v>2.7838318426087385</v>
      </c>
      <c r="K42" s="4" t="str">
        <f t="shared" si="2"/>
        <v>Giảm</v>
      </c>
      <c r="L42" s="37">
        <f t="shared" si="7"/>
        <v>-0.83771990220839354</v>
      </c>
    </row>
  </sheetData>
  <mergeCells count="3">
    <mergeCell ref="A1:G1"/>
    <mergeCell ref="I2:J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E0B9-AE3A-4BDF-A962-D95D263697BC}">
  <dimension ref="A1:G17"/>
  <sheetViews>
    <sheetView tabSelected="1" workbookViewId="0">
      <selection activeCell="C7" sqref="C7"/>
    </sheetView>
  </sheetViews>
  <sheetFormatPr defaultRowHeight="14.45"/>
  <cols>
    <col min="1" max="1" width="35.7109375" bestFit="1" customWidth="1"/>
    <col min="2" max="2" width="33" bestFit="1" customWidth="1"/>
    <col min="3" max="3" width="15.7109375" bestFit="1" customWidth="1"/>
    <col min="5" max="5" width="15.7109375" bestFit="1" customWidth="1"/>
    <col min="7" max="7" width="15.7109375" bestFit="1" customWidth="1"/>
  </cols>
  <sheetData>
    <row r="1" spans="1:7">
      <c r="A1" s="63" t="s">
        <v>65</v>
      </c>
      <c r="B1" s="63"/>
      <c r="C1" s="63"/>
      <c r="D1" s="63"/>
      <c r="E1" s="63"/>
      <c r="F1" s="6"/>
      <c r="G1" s="6"/>
    </row>
    <row r="2" spans="1:7" ht="15">
      <c r="A2" s="4" t="s">
        <v>66</v>
      </c>
      <c r="B2" s="4" t="s">
        <v>67</v>
      </c>
      <c r="C2" s="3">
        <v>2021</v>
      </c>
      <c r="D2" s="6"/>
      <c r="E2" s="3">
        <v>2022</v>
      </c>
      <c r="F2" s="6"/>
      <c r="G2" s="3">
        <v>2023</v>
      </c>
    </row>
    <row r="3" spans="1:7" ht="15">
      <c r="A3" s="4" t="s">
        <v>68</v>
      </c>
      <c r="B3" s="4" t="s">
        <v>69</v>
      </c>
      <c r="C3" s="54">
        <f>(Demo!C17)/(Demo!C16)</f>
        <v>0.69866144213758907</v>
      </c>
      <c r="D3" s="54"/>
      <c r="E3" s="54">
        <f>(Demo!E17)/(Demo!E16)</f>
        <v>0.57005925769213794</v>
      </c>
      <c r="F3" s="54"/>
      <c r="G3" s="54">
        <f>(Demo!G17)/(Demo!G16)</f>
        <v>0.63111299624901274</v>
      </c>
    </row>
    <row r="4" spans="1:7" ht="15">
      <c r="A4" s="6"/>
      <c r="B4" s="4" t="s">
        <v>70</v>
      </c>
      <c r="C4" s="27">
        <f>(Demo!C17)/(Demo!C20)</f>
        <v>2.338434383738933</v>
      </c>
      <c r="D4" s="27"/>
      <c r="E4" s="27">
        <f>(Demo!E17)/(Demo!E20)</f>
        <v>1.3259019246050963</v>
      </c>
      <c r="F4" s="27"/>
      <c r="G4" s="27">
        <f>(Demo!G17)/(Demo!G20)</f>
        <v>1.710857226824499</v>
      </c>
    </row>
    <row r="5" spans="1:7" ht="15">
      <c r="A5" s="6"/>
      <c r="B5" s="4" t="s">
        <v>71</v>
      </c>
      <c r="C5" s="27">
        <f>(Demo!C20)/(Demo!C16)</f>
        <v>0.2987731650697405</v>
      </c>
      <c r="D5" s="27"/>
      <c r="E5" s="27">
        <f>(Demo!E20)/(Demo!E16)</f>
        <v>0.429940742307862</v>
      </c>
      <c r="F5" s="27"/>
      <c r="G5" s="27">
        <f>(Demo!G20)/(Demo!G16)</f>
        <v>0.36888700375098726</v>
      </c>
    </row>
    <row r="6" spans="1:7" ht="15">
      <c r="A6" s="4" t="s">
        <v>72</v>
      </c>
      <c r="B6" s="4" t="s">
        <v>73</v>
      </c>
      <c r="C6" s="27">
        <f>(Demo!C3)/(Demo!C18)</f>
        <v>0.97882071899584067</v>
      </c>
      <c r="D6" s="27"/>
      <c r="E6" s="27">
        <f>(Demo!E3)/(Demo!E18)</f>
        <v>0.96880405374126644</v>
      </c>
      <c r="F6" s="27"/>
      <c r="G6" s="27">
        <f>(Demo!G3)/(Demo!G18)</f>
        <v>1.0107657412185338</v>
      </c>
    </row>
    <row r="7" spans="1:7" ht="15">
      <c r="A7" s="6"/>
      <c r="B7" s="4" t="s">
        <v>74</v>
      </c>
      <c r="C7" s="27">
        <f>((Demo!C3)-(Demo!C7))/(Demo!C18)</f>
        <v>0.9294439163524757</v>
      </c>
      <c r="D7" s="27"/>
      <c r="E7" s="27">
        <f>((Demo!E3)-(Demo!E7))/(Demo!E18)</f>
        <v>0.86159252471488124</v>
      </c>
      <c r="F7" s="27"/>
      <c r="G7" s="27">
        <f>((Demo!G3)-(Demo!G7))/(Demo!G18)</f>
        <v>0.9503232877520229</v>
      </c>
    </row>
    <row r="8" spans="1:7" ht="15">
      <c r="A8" s="6"/>
      <c r="B8" s="4" t="s">
        <v>75</v>
      </c>
      <c r="C8" s="27">
        <f>(Demo!C4)/(Demo!C18)</f>
        <v>2.49092906073787E-2</v>
      </c>
      <c r="D8" s="27"/>
      <c r="E8" s="27">
        <f>(Demo!E4)/(Demo!E18)</f>
        <v>0.13609074230137846</v>
      </c>
      <c r="F8" s="27"/>
      <c r="G8" s="27">
        <f>(Demo!G4)/(Demo!G18)</f>
        <v>1.5452419949680241E-2</v>
      </c>
    </row>
    <row r="9" spans="1:7" ht="15">
      <c r="A9" s="2" t="s">
        <v>76</v>
      </c>
      <c r="B9" s="2" t="s">
        <v>77</v>
      </c>
      <c r="C9" s="55">
        <f>(Demo!C46)/((Demo!C6)+(Demo!C10))</f>
        <v>2.779122524718987</v>
      </c>
      <c r="D9" s="55"/>
      <c r="E9" s="55">
        <f>(Demo!E46)/((Demo!E6)+(Demo!E10))</f>
        <v>2.816168772088151</v>
      </c>
      <c r="F9" s="55"/>
      <c r="G9" s="55">
        <f>(Demo!G46)/((Demo!G6)+(Demo!G10))</f>
        <v>2.2536991145067296</v>
      </c>
    </row>
    <row r="10" spans="1:7" ht="15">
      <c r="A10" s="6"/>
      <c r="B10" s="2" t="s">
        <v>78</v>
      </c>
      <c r="C10" s="55">
        <f>(Demo!C47)/(Demo!C7)</f>
        <v>2.6638158711217033</v>
      </c>
      <c r="D10" s="55"/>
      <c r="E10" s="55">
        <f>(Demo!E47)/(Demo!E7)</f>
        <v>1.7939173793292105</v>
      </c>
      <c r="F10" s="55"/>
      <c r="G10" s="55">
        <f>(Demo!G47)/(Demo!G7)</f>
        <v>2.3099634146610919</v>
      </c>
    </row>
    <row r="11" spans="1:7" ht="15">
      <c r="A11" s="6"/>
      <c r="B11" s="4" t="s">
        <v>79</v>
      </c>
      <c r="C11" s="56">
        <f>365/C10</f>
        <v>137.02148258704628</v>
      </c>
      <c r="D11" s="56"/>
      <c r="E11" s="56">
        <f t="shared" ref="E11:G11" si="0">365/E10</f>
        <v>203.46533469477976</v>
      </c>
      <c r="F11" s="56"/>
      <c r="G11" s="56">
        <f t="shared" si="0"/>
        <v>158.01116055924689</v>
      </c>
    </row>
    <row r="12" spans="1:7" ht="15">
      <c r="A12" s="6"/>
      <c r="B12" s="4" t="s">
        <v>80</v>
      </c>
      <c r="C12" s="56">
        <f>365/C9</f>
        <v>131.33641887088345</v>
      </c>
      <c r="D12" s="56"/>
      <c r="E12" s="56">
        <f t="shared" ref="E12:G12" si="1">365/E9</f>
        <v>129.60870939896029</v>
      </c>
      <c r="F12" s="56"/>
      <c r="G12" s="56">
        <f t="shared" si="1"/>
        <v>161.9559583843951</v>
      </c>
    </row>
    <row r="13" spans="1:7" ht="15">
      <c r="A13" s="6"/>
      <c r="B13" s="4" t="s">
        <v>81</v>
      </c>
      <c r="C13" s="56">
        <f>(Demo!C61)/(Demo!C16)</f>
        <v>2.3273197768217447E-2</v>
      </c>
      <c r="D13" s="56"/>
      <c r="E13" s="56">
        <f>(Demo!E61)/(Demo!E16)</f>
        <v>2.8153755491980223E-2</v>
      </c>
      <c r="F13" s="56"/>
      <c r="G13" s="56">
        <f>(Demo!G61)/(Demo!G16)</f>
        <v>2.6510231538285092E-2</v>
      </c>
    </row>
    <row r="14" spans="1:7" ht="15">
      <c r="A14" s="27" t="s">
        <v>82</v>
      </c>
      <c r="B14" s="57" t="s">
        <v>83</v>
      </c>
      <c r="C14" s="57">
        <f>(Demo!C61)/(Demo!C46)</f>
        <v>0.14180779867808022</v>
      </c>
      <c r="D14" s="57"/>
      <c r="E14" s="57">
        <f>(Demo!E61)/(Demo!E46)</f>
        <v>0.13225326434077436</v>
      </c>
      <c r="F14" s="57"/>
      <c r="G14" s="57">
        <f>(Demo!G61)/(Demo!G46)</f>
        <v>0.1534832957015245</v>
      </c>
    </row>
    <row r="15" spans="1:7" ht="15">
      <c r="A15" s="18"/>
      <c r="B15" s="27" t="s">
        <v>84</v>
      </c>
      <c r="C15" s="56">
        <f>(Demo!C61)/(Demo!C16)</f>
        <v>2.3273197768217447E-2</v>
      </c>
      <c r="D15" s="56"/>
      <c r="E15" s="56">
        <f>(Demo!E61)/(Demo!E16)</f>
        <v>2.8153755491980223E-2</v>
      </c>
      <c r="F15" s="56"/>
      <c r="G15" s="56">
        <f>(Demo!G61)/(Demo!G16)</f>
        <v>2.6510231538285092E-2</v>
      </c>
    </row>
    <row r="16" spans="1:7" ht="15">
      <c r="A16" s="26"/>
      <c r="B16" s="57" t="s">
        <v>85</v>
      </c>
      <c r="C16" s="55">
        <f>(Demo!C61)/(Demo!C21)</f>
        <v>7.7895877170846145E-2</v>
      </c>
      <c r="D16" s="55"/>
      <c r="E16" s="55">
        <f>(Demo!E61)/(Demo!E21)</f>
        <v>6.5482874083658105E-2</v>
      </c>
      <c r="F16" s="55"/>
      <c r="G16" s="55">
        <f>(Demo!G61)/(Demo!G21)</f>
        <v>7.1865452750350903E-2</v>
      </c>
    </row>
    <row r="17" spans="1:7" ht="15">
      <c r="A17" s="18"/>
      <c r="B17" s="27" t="s">
        <v>86</v>
      </c>
      <c r="C17" s="24">
        <f>Demo!C61</f>
        <v>489887039160</v>
      </c>
      <c r="D17" s="24"/>
      <c r="E17" s="24">
        <f>Demo!E61</f>
        <v>518748812825</v>
      </c>
      <c r="F17" s="24"/>
      <c r="G17" s="24">
        <f>Demo!G61</f>
        <v>627508666127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6320-2CD0-444C-B143-62ECA90324F1}">
  <dimension ref="A1:DJ335"/>
  <sheetViews>
    <sheetView topLeftCell="D1" zoomScale="85" zoomScaleNormal="85" workbookViewId="0">
      <selection activeCell="B27" sqref="B27"/>
    </sheetView>
  </sheetViews>
  <sheetFormatPr defaultColWidth="8.85546875" defaultRowHeight="13.9"/>
  <cols>
    <col min="1" max="1" width="35.7109375" style="6" bestFit="1" customWidth="1"/>
    <col min="2" max="2" width="84.5703125" style="6" bestFit="1" customWidth="1"/>
    <col min="3" max="3" width="18.7109375" style="6" bestFit="1" customWidth="1"/>
    <col min="4" max="4" width="14.28515625" style="6" bestFit="1" customWidth="1"/>
    <col min="5" max="5" width="18.7109375" style="6" bestFit="1" customWidth="1"/>
    <col min="6" max="6" width="14.28515625" style="6" bestFit="1" customWidth="1"/>
    <col min="7" max="7" width="18.7109375" style="6" bestFit="1" customWidth="1"/>
    <col min="8" max="8" width="14.28515625" style="6" bestFit="1" customWidth="1"/>
    <col min="9" max="9" width="84.5703125" style="6" bestFit="1" customWidth="1"/>
    <col min="10" max="10" width="19.28515625" style="6" bestFit="1" customWidth="1"/>
    <col min="11" max="11" width="19.28515625" style="4" bestFit="1" customWidth="1"/>
    <col min="12" max="13" width="19.7109375" style="6" bestFit="1" customWidth="1"/>
    <col min="14" max="16384" width="8.85546875" style="6"/>
  </cols>
  <sheetData>
    <row r="1" spans="2:114">
      <c r="B1" s="64" t="s">
        <v>87</v>
      </c>
      <c r="C1" s="67"/>
      <c r="D1" s="67"/>
      <c r="E1" s="67"/>
      <c r="F1" s="67"/>
      <c r="G1" s="67"/>
      <c r="H1" s="67"/>
      <c r="I1" s="39"/>
      <c r="J1" s="39"/>
      <c r="K1" s="39"/>
      <c r="L1" s="40"/>
      <c r="M1" s="40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</row>
    <row r="2" spans="2:114" ht="14.45" customHeight="1">
      <c r="B2" s="41"/>
      <c r="C2" s="42">
        <v>2021</v>
      </c>
      <c r="D2" s="43"/>
      <c r="E2" s="42">
        <v>2022</v>
      </c>
      <c r="F2" s="43"/>
      <c r="G2" s="44">
        <v>2023</v>
      </c>
      <c r="H2" s="41"/>
      <c r="I2" s="41"/>
      <c r="J2" s="64" t="s">
        <v>2</v>
      </c>
      <c r="K2" s="65"/>
      <c r="L2" s="64" t="s">
        <v>3</v>
      </c>
      <c r="M2" s="6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</row>
    <row r="3" spans="2:114">
      <c r="B3" s="43" t="s">
        <v>88</v>
      </c>
      <c r="C3" s="45">
        <v>13672033834011</v>
      </c>
      <c r="D3" s="46">
        <f>C3/$C$16*100%</f>
        <v>0.64952105664664228</v>
      </c>
      <c r="E3" s="45">
        <v>10099244269283</v>
      </c>
      <c r="F3" s="46">
        <f>E3/$E$16*100%</f>
        <v>0.54811046653343454</v>
      </c>
      <c r="G3" s="47">
        <v>15059161262948</v>
      </c>
      <c r="H3" s="48">
        <f>G3/$G$16*100%</f>
        <v>0.63620133617776631</v>
      </c>
      <c r="I3" s="43" t="s">
        <v>88</v>
      </c>
      <c r="J3" s="48" t="str">
        <f>IF(K3&lt;0,"Giảm",IF(K3&gt;0,"Tăng"))</f>
        <v>Giảm</v>
      </c>
      <c r="K3" s="49">
        <f t="shared" ref="K3:K11" si="0">(E3-C3)/C3*100%</f>
        <v>-0.26132100081848914</v>
      </c>
      <c r="L3" s="48" t="str">
        <f>IF(M3&lt;0,"Giảm",IF(M3&gt;0,"Tăng"))</f>
        <v>Tăng</v>
      </c>
      <c r="M3" s="49">
        <f t="shared" ref="M3:M11" si="1">(G3-E3)/E3*100%</f>
        <v>0.49111763825246413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</row>
    <row r="4" spans="2:114">
      <c r="B4" s="50" t="s">
        <v>89</v>
      </c>
      <c r="C4" s="42">
        <v>347929561927</v>
      </c>
      <c r="D4" s="46">
        <f t="shared" ref="D4:D23" si="2">C4/$C$16*100%</f>
        <v>1.6529185009713353E-2</v>
      </c>
      <c r="E4" s="42">
        <v>1418670415325</v>
      </c>
      <c r="F4" s="46">
        <f t="shared" ref="F4:F23" si="3">E4/$E$16*100%</f>
        <v>7.6994682222511712E-2</v>
      </c>
      <c r="G4" s="44">
        <v>230221973733</v>
      </c>
      <c r="H4" s="48">
        <f t="shared" ref="H4:H23" si="4">G4/$G$16*100%</f>
        <v>9.7261411010180366E-3</v>
      </c>
      <c r="I4" s="50" t="s">
        <v>89</v>
      </c>
      <c r="J4" s="48" t="str">
        <f t="shared" ref="J4:J61" si="5">IF(K4&lt;0,"Giảm",IF(K4&gt;0,"Tăng"))</f>
        <v>Tăng</v>
      </c>
      <c r="K4" s="48">
        <f t="shared" si="0"/>
        <v>3.0774644369616828</v>
      </c>
      <c r="L4" s="48" t="str">
        <f t="shared" ref="L4:L61" si="6">IF(M4&lt;0,"Giảm",IF(M4&gt;0,"Tăng"))</f>
        <v>Giảm</v>
      </c>
      <c r="M4" s="48">
        <f t="shared" si="1"/>
        <v>-0.83771990220839354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</row>
    <row r="5" spans="2:114">
      <c r="B5" s="50" t="s">
        <v>90</v>
      </c>
      <c r="C5" s="42">
        <v>11238439421400</v>
      </c>
      <c r="D5" s="46">
        <f t="shared" si="2"/>
        <v>0.53390762023191274</v>
      </c>
      <c r="E5" s="42">
        <v>5856787648379</v>
      </c>
      <c r="F5" s="46">
        <f t="shared" si="3"/>
        <v>0.31786206222420421</v>
      </c>
      <c r="G5" s="44">
        <v>11946322488963</v>
      </c>
      <c r="H5" s="48">
        <f t="shared" si="4"/>
        <v>0.50469386688810336</v>
      </c>
      <c r="I5" s="50" t="s">
        <v>90</v>
      </c>
      <c r="J5" s="48" t="str">
        <f t="shared" si="5"/>
        <v>Giảm</v>
      </c>
      <c r="K5" s="48">
        <f t="shared" si="0"/>
        <v>-0.47886112753104954</v>
      </c>
      <c r="L5" s="48" t="str">
        <f t="shared" si="6"/>
        <v>Tăng</v>
      </c>
      <c r="M5" s="48">
        <f t="shared" si="1"/>
        <v>1.0397397355305205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2:114">
      <c r="B6" s="50" t="s">
        <v>91</v>
      </c>
      <c r="C6" s="45">
        <v>1208969329415</v>
      </c>
      <c r="D6" s="46">
        <f t="shared" si="2"/>
        <v>5.7434837115572158E-2</v>
      </c>
      <c r="E6" s="45">
        <v>1357716256717</v>
      </c>
      <c r="F6" s="46">
        <f t="shared" si="3"/>
        <v>7.3686552285165838E-2</v>
      </c>
      <c r="G6" s="47">
        <v>1787012328914</v>
      </c>
      <c r="H6" s="48">
        <f t="shared" si="4"/>
        <v>7.5495547963782675E-2</v>
      </c>
      <c r="I6" s="50" t="s">
        <v>91</v>
      </c>
      <c r="J6" s="48" t="str">
        <f t="shared" si="5"/>
        <v>Tăng</v>
      </c>
      <c r="K6" s="49">
        <f t="shared" si="0"/>
        <v>0.12303614631313778</v>
      </c>
      <c r="L6" s="48" t="str">
        <f t="shared" si="6"/>
        <v>Tăng</v>
      </c>
      <c r="M6" s="49">
        <f t="shared" si="1"/>
        <v>0.31618982985079019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2:114">
      <c r="B7" s="50" t="s">
        <v>92</v>
      </c>
      <c r="C7" s="42">
        <v>689688421234</v>
      </c>
      <c r="D7" s="46">
        <f t="shared" si="2"/>
        <v>3.2765216759666316E-2</v>
      </c>
      <c r="E7" s="42">
        <v>1117620653980</v>
      </c>
      <c r="F7" s="46">
        <f t="shared" si="3"/>
        <v>6.0655981945456044E-2</v>
      </c>
      <c r="G7" s="44">
        <v>900517911087</v>
      </c>
      <c r="H7" s="48">
        <f t="shared" si="4"/>
        <v>3.8043997821788827E-2</v>
      </c>
      <c r="I7" s="50" t="s">
        <v>92</v>
      </c>
      <c r="J7" s="48" t="str">
        <f t="shared" si="5"/>
        <v>Tăng</v>
      </c>
      <c r="K7" s="48">
        <f t="shared" si="0"/>
        <v>0.62047182404532442</v>
      </c>
      <c r="L7" s="48" t="str">
        <f t="shared" si="6"/>
        <v>Giảm</v>
      </c>
      <c r="M7" s="48">
        <f t="shared" si="1"/>
        <v>-0.19425441192399895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</row>
    <row r="8" spans="2:114">
      <c r="B8" s="50" t="s">
        <v>93</v>
      </c>
      <c r="C8" s="42">
        <v>160007109205</v>
      </c>
      <c r="D8" s="46">
        <f t="shared" si="2"/>
        <v>7.6015015690841558E-3</v>
      </c>
      <c r="E8" s="42">
        <v>348449294882</v>
      </c>
      <c r="F8" s="46">
        <f t="shared" si="3"/>
        <v>1.8911187856096745E-2</v>
      </c>
      <c r="G8" s="44">
        <v>195086560251</v>
      </c>
      <c r="H8" s="48">
        <f t="shared" si="4"/>
        <v>8.2417824030734717E-3</v>
      </c>
      <c r="I8" s="50" t="s">
        <v>93</v>
      </c>
      <c r="J8" s="48" t="str">
        <f t="shared" si="5"/>
        <v>Tăng</v>
      </c>
      <c r="K8" s="48">
        <f t="shared" si="0"/>
        <v>1.1777113317856969</v>
      </c>
      <c r="L8" s="48" t="str">
        <f t="shared" si="6"/>
        <v>Giảm</v>
      </c>
      <c r="M8" s="48">
        <f t="shared" si="1"/>
        <v>-0.44012927241805799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</row>
    <row r="9" spans="2:114">
      <c r="B9" s="51" t="s">
        <v>94</v>
      </c>
      <c r="C9" s="45">
        <v>7377374332375</v>
      </c>
      <c r="D9" s="46">
        <f t="shared" si="2"/>
        <v>0.35047894335383284</v>
      </c>
      <c r="E9" s="45">
        <v>8326319345943</v>
      </c>
      <c r="F9" s="46">
        <f t="shared" si="3"/>
        <v>0.45188953346656546</v>
      </c>
      <c r="G9" s="47">
        <v>8611271989239</v>
      </c>
      <c r="H9" s="48">
        <f t="shared" si="4"/>
        <v>0.36379866382223369</v>
      </c>
      <c r="I9" s="51" t="s">
        <v>94</v>
      </c>
      <c r="J9" s="48" t="str">
        <f t="shared" si="5"/>
        <v>Tăng</v>
      </c>
      <c r="K9" s="49">
        <f t="shared" si="0"/>
        <v>0.12862909902831321</v>
      </c>
      <c r="L9" s="48" t="str">
        <f t="shared" si="6"/>
        <v>Tăng</v>
      </c>
      <c r="M9" s="49">
        <f t="shared" si="1"/>
        <v>3.422312206111134E-2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</row>
    <row r="10" spans="2:114">
      <c r="B10" s="50" t="s">
        <v>95</v>
      </c>
      <c r="C10" s="47">
        <v>34079359935</v>
      </c>
      <c r="D10" s="46">
        <f t="shared" si="2"/>
        <v>1.6190174880754056E-3</v>
      </c>
      <c r="E10" s="45">
        <v>35094259284</v>
      </c>
      <c r="F10" s="46">
        <f t="shared" si="3"/>
        <v>1.904650517990114E-3</v>
      </c>
      <c r="G10" s="47">
        <v>27093746619</v>
      </c>
      <c r="H10" s="48">
        <f t="shared" si="4"/>
        <v>1.1446240265372712E-3</v>
      </c>
      <c r="I10" s="50" t="s">
        <v>95</v>
      </c>
      <c r="J10" s="48" t="str">
        <f t="shared" si="5"/>
        <v>Tăng</v>
      </c>
      <c r="K10" s="49">
        <f t="shared" si="0"/>
        <v>2.9780469789800354E-2</v>
      </c>
      <c r="L10" s="48" t="str">
        <f t="shared" si="6"/>
        <v>Giảm</v>
      </c>
      <c r="M10" s="49">
        <f t="shared" si="1"/>
        <v>-0.22797211932173631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</row>
    <row r="11" spans="2:114">
      <c r="B11" s="52" t="s">
        <v>96</v>
      </c>
      <c r="C11" s="42">
        <v>4907968495872</v>
      </c>
      <c r="D11" s="46">
        <f t="shared" si="2"/>
        <v>0.23316420381414396</v>
      </c>
      <c r="E11" s="42">
        <v>5610369821803</v>
      </c>
      <c r="F11" s="46">
        <f t="shared" si="3"/>
        <v>0.30448836947201224</v>
      </c>
      <c r="G11" s="44">
        <v>5933728007291</v>
      </c>
      <c r="H11" s="48">
        <f t="shared" si="4"/>
        <v>0.25068100545826555</v>
      </c>
      <c r="I11" s="52" t="s">
        <v>96</v>
      </c>
      <c r="J11" s="48" t="str">
        <f t="shared" si="5"/>
        <v>Tăng</v>
      </c>
      <c r="K11" s="48">
        <f t="shared" si="0"/>
        <v>0.14311447323302431</v>
      </c>
      <c r="L11" s="48" t="str">
        <f t="shared" si="6"/>
        <v>Tăng</v>
      </c>
      <c r="M11" s="48">
        <f t="shared" si="1"/>
        <v>5.7635805795077273E-2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</row>
    <row r="12" spans="2:114">
      <c r="B12" s="50" t="s">
        <v>97</v>
      </c>
      <c r="C12" s="42"/>
      <c r="D12" s="46"/>
      <c r="E12" s="42"/>
      <c r="F12" s="46"/>
      <c r="G12" s="44"/>
      <c r="H12" s="48"/>
      <c r="I12" s="50" t="s">
        <v>97</v>
      </c>
      <c r="J12" s="48"/>
      <c r="K12" s="48"/>
      <c r="L12" s="48"/>
      <c r="M12" s="48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</row>
    <row r="13" spans="2:114">
      <c r="B13" s="50" t="s">
        <v>98</v>
      </c>
      <c r="C13" s="42">
        <v>480691804821</v>
      </c>
      <c r="D13" s="46">
        <f t="shared" si="2"/>
        <v>2.2836357251547323E-2</v>
      </c>
      <c r="E13" s="42">
        <v>359405443556</v>
      </c>
      <c r="F13" s="46">
        <f t="shared" si="3"/>
        <v>1.9505804601765594E-2</v>
      </c>
      <c r="G13" s="44">
        <v>390971203154</v>
      </c>
      <c r="H13" s="48">
        <f t="shared" si="4"/>
        <v>1.6517281242322705E-2</v>
      </c>
      <c r="I13" s="50" t="s">
        <v>98</v>
      </c>
      <c r="J13" s="48" t="str">
        <f t="shared" si="5"/>
        <v>Giảm</v>
      </c>
      <c r="K13" s="48">
        <f>(E13-C13)/C13*100%</f>
        <v>-0.25231626594958201</v>
      </c>
      <c r="L13" s="48" t="str">
        <f t="shared" si="6"/>
        <v>Tăng</v>
      </c>
      <c r="M13" s="48">
        <f>(G13-E13)/E13*100%</f>
        <v>8.7827717036460654E-2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</row>
    <row r="14" spans="2:114">
      <c r="B14" s="50" t="s">
        <v>99</v>
      </c>
      <c r="C14" s="42">
        <v>6200000000</v>
      </c>
      <c r="D14" s="46">
        <f t="shared" si="2"/>
        <v>2.9454509841772103E-4</v>
      </c>
      <c r="E14" s="42">
        <v>6200000000</v>
      </c>
      <c r="F14" s="46">
        <f t="shared" si="3"/>
        <v>3.3648902847545017E-4</v>
      </c>
      <c r="G14" s="44">
        <v>6200000000</v>
      </c>
      <c r="H14" s="48">
        <f t="shared" si="4"/>
        <v>2.6193014441031233E-4</v>
      </c>
      <c r="I14" s="50" t="s">
        <v>99</v>
      </c>
      <c r="J14" s="48"/>
      <c r="K14" s="48"/>
      <c r="L14" s="48"/>
      <c r="M14" s="48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</row>
    <row r="15" spans="2:114">
      <c r="B15" s="50" t="s">
        <v>100</v>
      </c>
      <c r="C15" s="44">
        <v>1948434671747</v>
      </c>
      <c r="D15" s="46">
        <f t="shared" si="2"/>
        <v>9.2564819701648399E-2</v>
      </c>
      <c r="E15" s="42">
        <v>2315249821300</v>
      </c>
      <c r="F15" s="46">
        <f t="shared" si="3"/>
        <v>0.12565421984632202</v>
      </c>
      <c r="G15" s="44">
        <v>2253279032175</v>
      </c>
      <c r="H15" s="48">
        <f t="shared" si="4"/>
        <v>9.5193822950697837E-2</v>
      </c>
      <c r="I15" s="50" t="s">
        <v>100</v>
      </c>
      <c r="J15" s="48" t="str">
        <f t="shared" si="5"/>
        <v>Tăng</v>
      </c>
      <c r="K15" s="48">
        <f t="shared" ref="K15:K21" si="7">(E15-C15)/C15*100%</f>
        <v>0.18826145668210023</v>
      </c>
      <c r="L15" s="48" t="str">
        <f t="shared" si="6"/>
        <v>Giảm</v>
      </c>
      <c r="M15" s="48">
        <f t="shared" ref="M15:M21" si="8">(G15-E15)/E15*100%</f>
        <v>-2.6766350894351323E-2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</row>
    <row r="16" spans="2:114">
      <c r="B16" s="48" t="s">
        <v>101</v>
      </c>
      <c r="C16" s="45">
        <v>21049408166376</v>
      </c>
      <c r="D16" s="46">
        <f t="shared" si="2"/>
        <v>1</v>
      </c>
      <c r="E16" s="45">
        <v>18425563615226</v>
      </c>
      <c r="F16" s="46">
        <f t="shared" si="3"/>
        <v>1</v>
      </c>
      <c r="G16" s="47">
        <v>23670433252187</v>
      </c>
      <c r="H16" s="48">
        <f t="shared" si="4"/>
        <v>1</v>
      </c>
      <c r="I16" s="48" t="s">
        <v>101</v>
      </c>
      <c r="J16" s="48" t="str">
        <f t="shared" si="5"/>
        <v>Giảm</v>
      </c>
      <c r="K16" s="48">
        <f t="shared" si="7"/>
        <v>-0.12465170186310934</v>
      </c>
      <c r="L16" s="48" t="str">
        <f t="shared" si="6"/>
        <v>Tăng</v>
      </c>
      <c r="M16" s="48">
        <f t="shared" si="8"/>
        <v>0.28465178848732159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</row>
    <row r="17" spans="1:114">
      <c r="B17" s="53" t="s">
        <v>102</v>
      </c>
      <c r="C17" s="45">
        <v>14706409865663</v>
      </c>
      <c r="D17" s="46">
        <f t="shared" si="2"/>
        <v>0.69866144213758907</v>
      </c>
      <c r="E17" s="45">
        <v>10503663117055</v>
      </c>
      <c r="F17" s="46">
        <f t="shared" si="3"/>
        <v>0.57005925769213794</v>
      </c>
      <c r="G17" s="47">
        <v>14938718052300</v>
      </c>
      <c r="H17" s="48">
        <f t="shared" si="4"/>
        <v>0.63111299624901274</v>
      </c>
      <c r="I17" s="53" t="s">
        <v>102</v>
      </c>
      <c r="J17" s="48" t="str">
        <f t="shared" si="5"/>
        <v>Giảm</v>
      </c>
      <c r="K17" s="49">
        <f t="shared" si="7"/>
        <v>-0.28577652785406915</v>
      </c>
      <c r="L17" s="48" t="str">
        <f t="shared" si="6"/>
        <v>Tăng</v>
      </c>
      <c r="M17" s="49">
        <f t="shared" si="8"/>
        <v>0.42223887855311315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</row>
    <row r="18" spans="1:114">
      <c r="B18" s="50" t="s">
        <v>103</v>
      </c>
      <c r="C18" s="47">
        <v>13967863132318</v>
      </c>
      <c r="D18" s="46">
        <f t="shared" si="2"/>
        <v>0.66357510016030041</v>
      </c>
      <c r="E18" s="45">
        <v>10424444685468</v>
      </c>
      <c r="F18" s="46">
        <f t="shared" si="3"/>
        <v>0.56575988138858013</v>
      </c>
      <c r="G18" s="47">
        <v>14898765014328</v>
      </c>
      <c r="H18" s="48">
        <f t="shared" si="4"/>
        <v>0.62942510834487775</v>
      </c>
      <c r="I18" s="50" t="s">
        <v>103</v>
      </c>
      <c r="J18" s="48" t="str">
        <f t="shared" si="5"/>
        <v>Giảm</v>
      </c>
      <c r="K18" s="49">
        <f t="shared" si="7"/>
        <v>-0.25368364604400023</v>
      </c>
      <c r="L18" s="48" t="str">
        <f t="shared" si="6"/>
        <v>Tăng</v>
      </c>
      <c r="M18" s="49">
        <f t="shared" si="8"/>
        <v>0.42921426165725085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</row>
    <row r="19" spans="1:114">
      <c r="B19" s="50" t="s">
        <v>104</v>
      </c>
      <c r="C19" s="45">
        <v>792546733345</v>
      </c>
      <c r="D19" s="46">
        <f t="shared" si="2"/>
        <v>3.7651734769959089E-2</v>
      </c>
      <c r="E19" s="45">
        <v>79218431587</v>
      </c>
      <c r="F19" s="46">
        <f t="shared" si="3"/>
        <v>4.2993763035578296E-3</v>
      </c>
      <c r="G19" s="47">
        <v>39953037972</v>
      </c>
      <c r="H19" s="48">
        <f t="shared" si="4"/>
        <v>1.6878879041349439E-3</v>
      </c>
      <c r="I19" s="50" t="s">
        <v>104</v>
      </c>
      <c r="J19" s="48" t="str">
        <f t="shared" si="5"/>
        <v>Giảm</v>
      </c>
      <c r="K19" s="49">
        <f t="shared" si="7"/>
        <v>-0.90004572821510098</v>
      </c>
      <c r="L19" s="48" t="str">
        <f t="shared" si="6"/>
        <v>Giảm</v>
      </c>
      <c r="M19" s="49">
        <f t="shared" si="8"/>
        <v>-0.49565982093293021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</row>
    <row r="20" spans="1:114">
      <c r="B20" s="53" t="s">
        <v>105</v>
      </c>
      <c r="C20" s="42">
        <v>6288998300713</v>
      </c>
      <c r="D20" s="46">
        <f t="shared" si="2"/>
        <v>0.2987731650697405</v>
      </c>
      <c r="E20" s="42">
        <v>7921900498171</v>
      </c>
      <c r="F20" s="46">
        <f t="shared" si="3"/>
        <v>0.429940742307862</v>
      </c>
      <c r="G20" s="44">
        <v>8731715199887</v>
      </c>
      <c r="H20" s="48">
        <f t="shared" si="4"/>
        <v>0.36888700375098726</v>
      </c>
      <c r="I20" s="53" t="s">
        <v>105</v>
      </c>
      <c r="J20" s="48" t="str">
        <f t="shared" si="5"/>
        <v>Tăng</v>
      </c>
      <c r="K20" s="48">
        <f t="shared" si="7"/>
        <v>0.25964424211608922</v>
      </c>
      <c r="L20" s="48" t="str">
        <f t="shared" si="6"/>
        <v>Tăng</v>
      </c>
      <c r="M20" s="48">
        <f t="shared" si="8"/>
        <v>0.10222480096827385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</row>
    <row r="21" spans="1:114">
      <c r="B21" s="50" t="s">
        <v>106</v>
      </c>
      <c r="C21" s="47">
        <v>6288998300713</v>
      </c>
      <c r="D21" s="46">
        <f t="shared" si="2"/>
        <v>0.2987731650697405</v>
      </c>
      <c r="E21" s="45">
        <v>7921900498171</v>
      </c>
      <c r="F21" s="46">
        <f t="shared" si="3"/>
        <v>0.429940742307862</v>
      </c>
      <c r="G21" s="47">
        <v>8731715199887</v>
      </c>
      <c r="H21" s="48">
        <f t="shared" si="4"/>
        <v>0.36888700375098726</v>
      </c>
      <c r="I21" s="50" t="s">
        <v>106</v>
      </c>
      <c r="J21" s="48" t="str">
        <f t="shared" si="5"/>
        <v>Tăng</v>
      </c>
      <c r="K21" s="49">
        <f t="shared" si="7"/>
        <v>0.25964424211608922</v>
      </c>
      <c r="L21" s="48" t="str">
        <f t="shared" si="6"/>
        <v>Tăng</v>
      </c>
      <c r="M21" s="49">
        <f t="shared" si="8"/>
        <v>0.10222480096827385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</row>
    <row r="22" spans="1:114">
      <c r="B22" s="43" t="s">
        <v>107</v>
      </c>
      <c r="C22" s="44"/>
      <c r="D22" s="46"/>
      <c r="E22" s="42"/>
      <c r="F22" s="46"/>
      <c r="G22" s="44"/>
      <c r="H22" s="48"/>
      <c r="I22" s="43" t="s">
        <v>107</v>
      </c>
      <c r="J22" s="48"/>
      <c r="K22" s="48"/>
      <c r="L22" s="48"/>
      <c r="M22" s="4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8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</row>
    <row r="23" spans="1:114">
      <c r="B23" s="48" t="s">
        <v>108</v>
      </c>
      <c r="C23" s="47">
        <v>21049408166276</v>
      </c>
      <c r="D23" s="46">
        <f t="shared" si="2"/>
        <v>0.99999999999524924</v>
      </c>
      <c r="E23" s="45">
        <v>18425563615226</v>
      </c>
      <c r="F23" s="46">
        <f t="shared" si="3"/>
        <v>1</v>
      </c>
      <c r="G23" s="47">
        <v>23670433252187</v>
      </c>
      <c r="H23" s="48">
        <f t="shared" si="4"/>
        <v>1</v>
      </c>
      <c r="I23" s="48" t="s">
        <v>108</v>
      </c>
      <c r="J23" s="48" t="str">
        <f t="shared" si="5"/>
        <v>Giảm</v>
      </c>
      <c r="K23" s="49">
        <f>(E23-C23)/C23*100%</f>
        <v>-0.12465170185895079</v>
      </c>
      <c r="L23" s="48" t="str">
        <f t="shared" si="6"/>
        <v>Tăng</v>
      </c>
      <c r="M23" s="49">
        <f>(G23-E23)/E23*100%</f>
        <v>0.28465178848732159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10"/>
    </row>
    <row r="24" spans="1:114">
      <c r="A24" s="7"/>
      <c r="B24" s="7"/>
      <c r="C24" s="7"/>
      <c r="D24" s="7"/>
      <c r="E24" s="7"/>
      <c r="F24" s="7"/>
      <c r="G24" s="7"/>
      <c r="H24" s="7"/>
      <c r="I24" s="7"/>
      <c r="K24" s="37"/>
      <c r="L24" s="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8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</row>
    <row r="25" spans="1:114">
      <c r="A25" s="7"/>
      <c r="B25" s="7"/>
      <c r="C25" s="7"/>
      <c r="D25" s="7"/>
      <c r="E25" s="7"/>
      <c r="F25" s="17"/>
      <c r="G25" s="17"/>
      <c r="H25" s="17"/>
      <c r="I25" s="17"/>
      <c r="K25" s="37"/>
      <c r="L25" s="4"/>
      <c r="M25" s="4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7"/>
      <c r="AN25" s="7"/>
      <c r="AO25" s="7"/>
      <c r="AP25" s="7"/>
      <c r="AQ25" s="7"/>
      <c r="AR25" s="7"/>
      <c r="AS25" s="7"/>
      <c r="AT25" s="7"/>
      <c r="AU25" s="11"/>
      <c r="AV25" s="12"/>
      <c r="AW25" s="12"/>
    </row>
    <row r="26" spans="1:114">
      <c r="A26" s="7"/>
      <c r="B26" s="7"/>
      <c r="C26" s="7"/>
      <c r="D26" s="7"/>
      <c r="E26" s="7"/>
      <c r="F26" s="7"/>
      <c r="G26" s="7"/>
      <c r="H26" s="7"/>
      <c r="I26" s="7"/>
      <c r="K26" s="37"/>
      <c r="L26" s="4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10"/>
    </row>
    <row r="27" spans="1:114">
      <c r="A27" s="7"/>
      <c r="B27" s="7"/>
      <c r="C27" s="7"/>
      <c r="D27" s="7"/>
      <c r="E27" s="7"/>
      <c r="F27" s="7"/>
      <c r="G27" s="7"/>
      <c r="H27" s="7"/>
      <c r="I27" s="7"/>
      <c r="K27" s="37"/>
      <c r="L27" s="4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10"/>
    </row>
    <row r="28" spans="1:114">
      <c r="A28" s="7"/>
      <c r="B28" s="7"/>
      <c r="C28" s="7"/>
      <c r="D28" s="7"/>
      <c r="E28" s="7"/>
      <c r="F28" s="7"/>
      <c r="G28" s="7"/>
      <c r="H28" s="7"/>
      <c r="I28" s="7"/>
      <c r="K28" s="37"/>
      <c r="L28" s="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10"/>
    </row>
    <row r="29" spans="1:114">
      <c r="A29" s="7"/>
      <c r="B29" s="7"/>
      <c r="C29" s="7"/>
      <c r="D29" s="7"/>
      <c r="E29" s="7"/>
      <c r="F29" s="7"/>
      <c r="G29" s="7"/>
      <c r="H29" s="7"/>
      <c r="I29" s="7"/>
      <c r="K29" s="37"/>
      <c r="L29" s="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10"/>
    </row>
    <row r="30" spans="1:114">
      <c r="A30" s="7"/>
      <c r="B30" s="7"/>
      <c r="C30" s="7"/>
      <c r="D30" s="7"/>
      <c r="E30" s="7"/>
      <c r="F30" s="7"/>
      <c r="G30" s="7"/>
      <c r="H30" s="7"/>
      <c r="I30" s="7"/>
      <c r="K30" s="37"/>
      <c r="L30" s="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10"/>
    </row>
    <row r="31" spans="1:114">
      <c r="A31" s="7"/>
      <c r="B31" s="7"/>
      <c r="C31" s="7"/>
      <c r="D31" s="7"/>
      <c r="E31" s="7"/>
      <c r="F31" s="7"/>
      <c r="G31" s="7"/>
      <c r="H31" s="7"/>
      <c r="I31" s="7"/>
      <c r="K31" s="37"/>
      <c r="L31" s="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10"/>
    </row>
    <row r="32" spans="1:114">
      <c r="A32" s="7"/>
      <c r="B32" s="7"/>
      <c r="C32" s="7"/>
      <c r="D32" s="7"/>
      <c r="E32" s="7"/>
      <c r="F32" s="7"/>
      <c r="G32" s="7"/>
      <c r="H32" s="7"/>
      <c r="I32" s="7"/>
      <c r="K32" s="37"/>
      <c r="L32" s="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10"/>
    </row>
    <row r="33" spans="1:50">
      <c r="A33" s="7"/>
      <c r="B33" s="7"/>
      <c r="C33" s="7"/>
      <c r="D33" s="7"/>
      <c r="E33" s="7"/>
      <c r="F33" s="7"/>
      <c r="G33" s="7"/>
      <c r="H33" s="7"/>
      <c r="I33" s="7"/>
      <c r="K33" s="37"/>
      <c r="L33" s="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10"/>
    </row>
    <row r="34" spans="1:50">
      <c r="A34" s="7"/>
      <c r="B34" s="7"/>
      <c r="C34" s="7"/>
      <c r="D34" s="7"/>
      <c r="E34" s="7"/>
      <c r="F34" s="7"/>
      <c r="G34" s="7"/>
      <c r="H34" s="7"/>
      <c r="I34" s="7"/>
      <c r="K34" s="37"/>
      <c r="L34" s="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10"/>
    </row>
    <row r="35" spans="1:50">
      <c r="A35" s="7"/>
      <c r="B35" s="7"/>
      <c r="C35" s="7"/>
      <c r="D35" s="7"/>
      <c r="E35" s="7"/>
      <c r="F35" s="7"/>
      <c r="G35" s="7"/>
      <c r="H35" s="7"/>
      <c r="I35" s="7"/>
      <c r="K35" s="37"/>
      <c r="L35" s="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10"/>
    </row>
    <row r="36" spans="1:50">
      <c r="A36" s="7"/>
      <c r="B36" s="7"/>
      <c r="C36" s="7"/>
      <c r="D36" s="7"/>
      <c r="E36" s="7"/>
      <c r="F36" s="7"/>
      <c r="G36" s="7"/>
      <c r="H36" s="7"/>
      <c r="I36" s="7"/>
      <c r="K36" s="37"/>
      <c r="L36" s="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10"/>
    </row>
    <row r="37" spans="1:50">
      <c r="A37" s="7"/>
      <c r="B37" s="7"/>
      <c r="C37" s="7"/>
      <c r="D37" s="7"/>
      <c r="E37" s="7"/>
      <c r="F37" s="7"/>
      <c r="G37" s="7"/>
      <c r="H37" s="7"/>
      <c r="I37" s="7"/>
      <c r="K37" s="37"/>
      <c r="L37" s="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10"/>
    </row>
    <row r="38" spans="1:50">
      <c r="A38" s="7"/>
      <c r="B38" s="7"/>
      <c r="C38" s="7"/>
      <c r="D38" s="7"/>
      <c r="E38" s="7"/>
      <c r="F38" s="7"/>
      <c r="G38" s="7"/>
      <c r="H38" s="7"/>
      <c r="I38" s="7"/>
      <c r="K38" s="37"/>
      <c r="L38" s="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10"/>
    </row>
    <row r="39" spans="1:50">
      <c r="A39" s="7"/>
      <c r="B39" s="7"/>
      <c r="C39" s="7"/>
      <c r="D39" s="7"/>
      <c r="E39" s="7"/>
      <c r="F39" s="7"/>
      <c r="G39" s="7"/>
      <c r="H39" s="7"/>
      <c r="I39" s="7"/>
      <c r="K39" s="37"/>
      <c r="L39" s="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10"/>
    </row>
    <row r="40" spans="1:50">
      <c r="A40" s="7"/>
      <c r="B40" s="7"/>
      <c r="C40" s="7"/>
      <c r="D40" s="7"/>
      <c r="E40" s="7"/>
      <c r="F40" s="7"/>
      <c r="G40" s="7"/>
      <c r="H40" s="7"/>
      <c r="I40" s="7"/>
      <c r="K40" s="37"/>
      <c r="L40" s="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10"/>
    </row>
    <row r="41" spans="1:50">
      <c r="A41" s="66"/>
      <c r="B41" s="66"/>
      <c r="C41" s="66"/>
      <c r="D41" s="66"/>
      <c r="E41" s="66"/>
      <c r="F41" s="7"/>
      <c r="G41" s="7"/>
      <c r="H41" s="7"/>
      <c r="I41" s="7"/>
      <c r="K41" s="37"/>
      <c r="L41" s="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10"/>
    </row>
    <row r="42" spans="1:50">
      <c r="B42" s="58" t="s">
        <v>0</v>
      </c>
      <c r="C42" s="59"/>
      <c r="D42" s="59"/>
      <c r="E42" s="59"/>
      <c r="F42" s="59"/>
      <c r="G42" s="59"/>
      <c r="H42" s="59"/>
      <c r="I42" s="30"/>
      <c r="K42" s="37"/>
      <c r="L42" s="4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0"/>
      <c r="AO42" s="7"/>
      <c r="AP42" s="7"/>
      <c r="AQ42" s="7"/>
      <c r="AR42" s="7"/>
      <c r="AS42" s="7"/>
      <c r="AT42" s="7"/>
      <c r="AU42" s="7"/>
      <c r="AV42" s="7"/>
      <c r="AW42" s="7"/>
      <c r="AX42" s="10"/>
    </row>
    <row r="43" spans="1:50" ht="14.45" customHeight="1">
      <c r="A43" s="23"/>
      <c r="C43" s="28">
        <v>2021</v>
      </c>
      <c r="D43" s="27" t="s">
        <v>1</v>
      </c>
      <c r="E43" s="28">
        <v>2022</v>
      </c>
      <c r="F43" s="27" t="s">
        <v>1</v>
      </c>
      <c r="G43" s="28">
        <v>2023</v>
      </c>
      <c r="H43" s="24" t="s">
        <v>1</v>
      </c>
      <c r="J43" s="60" t="s">
        <v>2</v>
      </c>
      <c r="K43" s="61"/>
      <c r="L43" s="60" t="s">
        <v>3</v>
      </c>
      <c r="M43" s="61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10"/>
      <c r="AO43" s="7"/>
      <c r="AP43" s="7"/>
      <c r="AQ43" s="7"/>
      <c r="AR43" s="7"/>
      <c r="AS43" s="7"/>
      <c r="AT43" s="7"/>
      <c r="AU43" s="7"/>
      <c r="AV43" s="7"/>
      <c r="AW43" s="7"/>
      <c r="AX43" s="10"/>
    </row>
    <row r="44" spans="1:50">
      <c r="B44" s="24" t="s">
        <v>4</v>
      </c>
      <c r="C44" s="24">
        <v>3463710411117</v>
      </c>
      <c r="D44" s="29">
        <f>C44/$C$16*100%</f>
        <v>0.16455143934402286</v>
      </c>
      <c r="E44" s="24">
        <v>3933390284253</v>
      </c>
      <c r="F44" s="29">
        <f>E44/$E$16*100%</f>
        <v>0.21347462505855916</v>
      </c>
      <c r="G44" s="24">
        <v>4008449256050</v>
      </c>
      <c r="H44" s="29">
        <f>G44/$G$16*100%</f>
        <v>0.16934414395138478</v>
      </c>
      <c r="I44" s="24" t="s">
        <v>4</v>
      </c>
      <c r="J44" s="4" t="str">
        <f t="shared" si="5"/>
        <v>Tăng</v>
      </c>
      <c r="K44" s="37">
        <f t="shared" ref="K44:K61" si="9">(E44-C44)/C44*100%</f>
        <v>0.13560021404460731</v>
      </c>
      <c r="L44" s="4" t="str">
        <f t="shared" si="6"/>
        <v>Tăng</v>
      </c>
      <c r="M44" s="37">
        <f t="shared" ref="M44:M61" si="10">(G44-E44)/E44*100%</f>
        <v>1.9082513143303458E-2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10"/>
      <c r="AO44" s="7"/>
      <c r="AP44" s="7"/>
      <c r="AQ44" s="7"/>
      <c r="AR44" s="7"/>
      <c r="AS44" s="7"/>
      <c r="AT44" s="7"/>
      <c r="AU44" s="7"/>
      <c r="AV44" s="7"/>
      <c r="AW44" s="7"/>
      <c r="AX44" s="10"/>
    </row>
    <row r="45" spans="1:50">
      <c r="B45" s="24" t="s">
        <v>5</v>
      </c>
      <c r="C45" s="24">
        <v>9125799222</v>
      </c>
      <c r="D45" s="29">
        <f t="shared" ref="D45:D61" si="11">C45/$C$16*100%</f>
        <v>4.3354184354586328E-4</v>
      </c>
      <c r="E45" s="24">
        <v>11000803655</v>
      </c>
      <c r="F45" s="29">
        <f t="shared" ref="F45:F61" si="12">E45/$E$16*100%</f>
        <v>5.9704027972905347E-4</v>
      </c>
      <c r="G45" s="24"/>
      <c r="H45" s="29">
        <f t="shared" ref="H45:H61" si="13">G45/$G$16*100%</f>
        <v>0</v>
      </c>
      <c r="I45" s="24" t="s">
        <v>5</v>
      </c>
      <c r="J45" s="4" t="str">
        <f t="shared" si="5"/>
        <v>Tăng</v>
      </c>
      <c r="K45" s="37">
        <f t="shared" si="9"/>
        <v>0.20546194227896636</v>
      </c>
      <c r="L45" s="4" t="str">
        <f t="shared" si="6"/>
        <v>Giảm</v>
      </c>
      <c r="M45" s="37">
        <f t="shared" si="10"/>
        <v>-1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10"/>
      <c r="AO45" s="7"/>
      <c r="AP45" s="7"/>
      <c r="AQ45" s="7"/>
      <c r="AR45" s="7"/>
      <c r="AS45" s="7"/>
      <c r="AT45" s="7"/>
      <c r="AU45" s="7"/>
      <c r="AV45" s="7"/>
      <c r="AW45" s="7"/>
      <c r="AX45" s="10"/>
    </row>
    <row r="46" spans="1:50">
      <c r="B46" s="24" t="s">
        <v>6</v>
      </c>
      <c r="C46" s="25">
        <v>3454584611895</v>
      </c>
      <c r="D46" s="29">
        <f t="shared" si="11"/>
        <v>0.16411789750047701</v>
      </c>
      <c r="E46" s="25">
        <v>3922389480598</v>
      </c>
      <c r="F46" s="29">
        <f t="shared" si="12"/>
        <v>0.21287758477883009</v>
      </c>
      <c r="G46" s="25">
        <v>4088449256050</v>
      </c>
      <c r="H46" s="29">
        <f t="shared" si="13"/>
        <v>0.17272388775022751</v>
      </c>
      <c r="I46" s="24" t="s">
        <v>6</v>
      </c>
      <c r="J46" s="4" t="str">
        <f t="shared" si="5"/>
        <v>Tăng</v>
      </c>
      <c r="K46" s="38">
        <f t="shared" si="9"/>
        <v>0.13541566389551749</v>
      </c>
      <c r="L46" s="4" t="str">
        <f t="shared" si="6"/>
        <v>Tăng</v>
      </c>
      <c r="M46" s="38">
        <f t="shared" si="10"/>
        <v>4.2336380992609342E-2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10"/>
      <c r="AO46" s="7"/>
      <c r="AP46" s="7"/>
      <c r="AQ46" s="7"/>
      <c r="AR46" s="7"/>
      <c r="AS46" s="7"/>
      <c r="AT46" s="7"/>
      <c r="AU46" s="7"/>
      <c r="AV46" s="7"/>
      <c r="AW46" s="7"/>
      <c r="AX46" s="10"/>
    </row>
    <row r="47" spans="1:50">
      <c r="B47" s="24" t="s">
        <v>7</v>
      </c>
      <c r="C47" s="25">
        <v>1837202962612</v>
      </c>
      <c r="D47" s="29">
        <f t="shared" si="11"/>
        <v>8.7280504425141972E-2</v>
      </c>
      <c r="E47" s="25">
        <v>2004919114672</v>
      </c>
      <c r="F47" s="29">
        <f t="shared" si="12"/>
        <v>0.10881182017223241</v>
      </c>
      <c r="G47" s="25">
        <v>2080163428858</v>
      </c>
      <c r="H47" s="29">
        <f t="shared" si="13"/>
        <v>8.7880243115778453E-2</v>
      </c>
      <c r="I47" s="24" t="s">
        <v>7</v>
      </c>
      <c r="J47" s="4" t="str">
        <f t="shared" si="5"/>
        <v>Tăng</v>
      </c>
      <c r="K47" s="38">
        <f t="shared" si="9"/>
        <v>9.1288853476239509E-2</v>
      </c>
      <c r="L47" s="4" t="str">
        <f t="shared" si="6"/>
        <v>Tăng</v>
      </c>
      <c r="M47" s="38">
        <f t="shared" si="10"/>
        <v>3.7529850274438524E-2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10"/>
      <c r="AO47" s="7"/>
      <c r="AP47" s="7"/>
      <c r="AQ47" s="7"/>
      <c r="AR47" s="7"/>
      <c r="AS47" s="7"/>
      <c r="AT47" s="7"/>
      <c r="AU47" s="7"/>
      <c r="AV47" s="7"/>
      <c r="AW47" s="7"/>
      <c r="AX47" s="10"/>
    </row>
    <row r="48" spans="1:50">
      <c r="B48" s="24" t="s">
        <v>8</v>
      </c>
      <c r="C48" s="24">
        <v>1617381649243</v>
      </c>
      <c r="D48" s="29">
        <f t="shared" si="11"/>
        <v>7.6837393073434748E-2</v>
      </c>
      <c r="E48" s="24">
        <v>1917470365926</v>
      </c>
      <c r="F48" s="29">
        <f t="shared" si="12"/>
        <v>0.10406576460659769</v>
      </c>
      <c r="G48" s="24">
        <v>1928285827192</v>
      </c>
      <c r="H48" s="29">
        <f t="shared" si="13"/>
        <v>8.1463900835606312E-2</v>
      </c>
      <c r="I48" s="24" t="s">
        <v>8</v>
      </c>
      <c r="J48" s="4" t="str">
        <f t="shared" si="5"/>
        <v>Tăng</v>
      </c>
      <c r="K48" s="37">
        <f t="shared" si="9"/>
        <v>0.18553983027039639</v>
      </c>
      <c r="L48" s="4" t="str">
        <f t="shared" si="6"/>
        <v>Tăng</v>
      </c>
      <c r="M48" s="37">
        <f t="shared" si="10"/>
        <v>5.6404841807173962E-3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10"/>
      <c r="AO48" s="7"/>
      <c r="AP48" s="7"/>
      <c r="AQ48" s="7"/>
      <c r="AR48" s="7"/>
      <c r="AS48" s="7"/>
      <c r="AT48" s="7"/>
      <c r="AU48" s="7"/>
      <c r="AV48" s="7"/>
      <c r="AW48" s="7"/>
      <c r="AX48" s="10"/>
    </row>
    <row r="49" spans="1:50">
      <c r="B49" s="24" t="s">
        <v>9</v>
      </c>
      <c r="C49" s="24">
        <v>160303133306</v>
      </c>
      <c r="D49" s="29">
        <f t="shared" si="11"/>
        <v>7.6155648671427136E-3</v>
      </c>
      <c r="E49" s="24">
        <v>147675129001</v>
      </c>
      <c r="F49" s="29">
        <f t="shared" si="12"/>
        <v>8.0146872076666559E-3</v>
      </c>
      <c r="G49" s="24">
        <v>274570987539</v>
      </c>
      <c r="H49" s="29">
        <f t="shared" si="13"/>
        <v>1.159974490596328E-2</v>
      </c>
      <c r="I49" s="24" t="s">
        <v>9</v>
      </c>
      <c r="J49" s="4" t="str">
        <f t="shared" si="5"/>
        <v>Giảm</v>
      </c>
      <c r="K49" s="37">
        <f t="shared" si="9"/>
        <v>-7.8775779640530244E-2</v>
      </c>
      <c r="L49" s="4" t="str">
        <f t="shared" si="6"/>
        <v>Tăng</v>
      </c>
      <c r="M49" s="37">
        <f t="shared" si="10"/>
        <v>0.85929065643234148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10"/>
      <c r="AO49" s="7"/>
      <c r="AP49" s="7"/>
      <c r="AQ49" s="7"/>
      <c r="AR49" s="7"/>
      <c r="AS49" s="7"/>
      <c r="AT49" s="7"/>
      <c r="AU49" s="7"/>
      <c r="AV49" s="7"/>
      <c r="AW49" s="7"/>
      <c r="AX49" s="10"/>
    </row>
    <row r="50" spans="1:50">
      <c r="B50" s="24" t="s">
        <v>10</v>
      </c>
      <c r="C50" s="24">
        <v>80583031339</v>
      </c>
      <c r="D50" s="29">
        <f t="shared" si="11"/>
        <v>3.8282801446038795E-3</v>
      </c>
      <c r="E50" s="24">
        <v>95868595853</v>
      </c>
      <c r="F50" s="29">
        <f t="shared" si="12"/>
        <v>5.2030210774002481E-3</v>
      </c>
      <c r="G50" s="24">
        <v>170577552959</v>
      </c>
      <c r="H50" s="29">
        <f t="shared" si="13"/>
        <v>7.206355335436866E-3</v>
      </c>
      <c r="I50" s="24" t="s">
        <v>10</v>
      </c>
      <c r="J50" s="4" t="str">
        <f t="shared" si="5"/>
        <v>Tăng</v>
      </c>
      <c r="K50" s="37">
        <f t="shared" si="9"/>
        <v>0.18968713710577678</v>
      </c>
      <c r="L50" s="4" t="str">
        <f t="shared" si="6"/>
        <v>Tăng</v>
      </c>
      <c r="M50" s="37">
        <f t="shared" si="10"/>
        <v>0.77928498317170403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10"/>
      <c r="AO50" s="7"/>
      <c r="AP50" s="7"/>
      <c r="AQ50" s="7"/>
      <c r="AR50" s="7"/>
      <c r="AS50" s="7"/>
      <c r="AT50" s="7"/>
      <c r="AU50" s="7"/>
      <c r="AV50" s="7"/>
      <c r="AW50" s="7"/>
      <c r="AX50" s="10"/>
    </row>
    <row r="51" spans="1:50">
      <c r="B51" s="24" t="s">
        <v>11</v>
      </c>
      <c r="C51" s="24">
        <v>61656618518</v>
      </c>
      <c r="D51" s="29">
        <f t="shared" si="11"/>
        <v>2.9291378660464824E-3</v>
      </c>
      <c r="E51" s="24">
        <v>76135725343</v>
      </c>
      <c r="F51" s="29">
        <f t="shared" si="12"/>
        <v>4.1320703633773836E-3</v>
      </c>
      <c r="G51" s="24">
        <v>155581180324</v>
      </c>
      <c r="H51" s="29">
        <f t="shared" si="13"/>
        <v>6.5728066177084135E-3</v>
      </c>
      <c r="I51" s="24" t="s">
        <v>11</v>
      </c>
      <c r="J51" s="4" t="str">
        <f t="shared" si="5"/>
        <v>Tăng</v>
      </c>
      <c r="K51" s="37">
        <f t="shared" si="9"/>
        <v>0.23483459153331571</v>
      </c>
      <c r="L51" s="4" t="str">
        <f t="shared" si="6"/>
        <v>Tăng</v>
      </c>
      <c r="M51" s="37">
        <f t="shared" si="10"/>
        <v>1.0434714402875824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10"/>
      <c r="AO51" s="7"/>
      <c r="AP51" s="7"/>
      <c r="AQ51" s="7"/>
      <c r="AR51" s="7"/>
      <c r="AS51" s="7"/>
      <c r="AT51" s="7"/>
      <c r="AU51" s="7"/>
      <c r="AV51" s="7"/>
      <c r="AW51" s="7"/>
      <c r="AX51" s="10"/>
    </row>
    <row r="52" spans="1:50">
      <c r="B52" s="24" t="s">
        <v>12</v>
      </c>
      <c r="C52" s="24">
        <v>706005580288</v>
      </c>
      <c r="D52" s="29">
        <f t="shared" si="11"/>
        <v>3.3540400504740199E-2</v>
      </c>
      <c r="E52" s="24">
        <v>662532590152</v>
      </c>
      <c r="F52" s="29">
        <f t="shared" si="12"/>
        <v>3.5957249611866145E-2</v>
      </c>
      <c r="G52" s="24">
        <v>573354030236</v>
      </c>
      <c r="H52" s="29">
        <f t="shared" si="13"/>
        <v>2.4222371602895171E-2</v>
      </c>
      <c r="I52" s="24" t="s">
        <v>12</v>
      </c>
      <c r="J52" s="4" t="str">
        <f t="shared" si="5"/>
        <v>Giảm</v>
      </c>
      <c r="K52" s="37">
        <f t="shared" si="9"/>
        <v>-6.1575986578273387E-2</v>
      </c>
      <c r="L52" s="4" t="str">
        <f t="shared" si="6"/>
        <v>Giảm</v>
      </c>
      <c r="M52" s="37">
        <f t="shared" si="10"/>
        <v>-0.13460252558374589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10"/>
      <c r="AO52" s="7"/>
      <c r="AP52" s="7"/>
      <c r="AQ52" s="7"/>
      <c r="AR52" s="7"/>
      <c r="AS52" s="7"/>
      <c r="AT52" s="7"/>
      <c r="AU52" s="7"/>
      <c r="AV52" s="7"/>
      <c r="AW52" s="7"/>
      <c r="AX52" s="10"/>
    </row>
    <row r="53" spans="1:50">
      <c r="B53" s="24" t="s">
        <v>13</v>
      </c>
      <c r="C53" s="24">
        <v>376327885252</v>
      </c>
      <c r="D53" s="29">
        <f t="shared" si="11"/>
        <v>1.7878311935303738E-2</v>
      </c>
      <c r="E53" s="24">
        <v>654854811624</v>
      </c>
      <c r="F53" s="29">
        <f t="shared" si="12"/>
        <v>3.5540557960618335E-2</v>
      </c>
      <c r="G53" s="24">
        <v>680649238597</v>
      </c>
      <c r="H53" s="29">
        <f t="shared" si="13"/>
        <v>2.8755250541690539E-2</v>
      </c>
      <c r="I53" s="24" t="s">
        <v>13</v>
      </c>
      <c r="J53" s="4" t="str">
        <f t="shared" si="5"/>
        <v>Tăng</v>
      </c>
      <c r="K53" s="37">
        <f t="shared" si="9"/>
        <v>0.74011769333938759</v>
      </c>
      <c r="L53" s="4" t="str">
        <f t="shared" si="6"/>
        <v>Tăng</v>
      </c>
      <c r="M53" s="37">
        <f t="shared" si="10"/>
        <v>3.938953568811901E-2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10"/>
      <c r="AO53" s="7"/>
      <c r="AP53" s="7"/>
      <c r="AQ53" s="7"/>
      <c r="AR53" s="7"/>
      <c r="AS53" s="7"/>
      <c r="AT53" s="7"/>
      <c r="AU53" s="7"/>
      <c r="AV53" s="7"/>
      <c r="AW53" s="7"/>
      <c r="AX53" s="10"/>
    </row>
    <row r="54" spans="1:50">
      <c r="B54" s="24" t="s">
        <v>14</v>
      </c>
      <c r="C54" s="24">
        <v>614768265709</v>
      </c>
      <c r="D54" s="29">
        <f t="shared" si="11"/>
        <v>2.9205964407636949E-2</v>
      </c>
      <c r="E54" s="24">
        <v>651889597298</v>
      </c>
      <c r="F54" s="29">
        <f t="shared" si="12"/>
        <v>3.5379628591622012E-2</v>
      </c>
      <c r="G54" s="24">
        <v>778275882939</v>
      </c>
      <c r="H54" s="29">
        <f t="shared" si="13"/>
        <v>3.2879663614399292E-2</v>
      </c>
      <c r="I54" s="24" t="s">
        <v>14</v>
      </c>
      <c r="J54" s="4" t="str">
        <f t="shared" si="5"/>
        <v>Tăng</v>
      </c>
      <c r="K54" s="37">
        <f t="shared" si="9"/>
        <v>6.0382641166730859E-2</v>
      </c>
      <c r="L54" s="4" t="str">
        <f t="shared" si="6"/>
        <v>Tăng</v>
      </c>
      <c r="M54" s="37">
        <f t="shared" si="10"/>
        <v>0.19387682540855872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10"/>
      <c r="AO54" s="7"/>
      <c r="AP54" s="7"/>
      <c r="AQ54" s="7"/>
      <c r="AR54" s="7"/>
      <c r="AS54" s="7"/>
      <c r="AT54" s="7"/>
      <c r="AU54" s="7"/>
      <c r="AV54" s="7"/>
      <c r="AW54" s="7"/>
      <c r="AX54" s="10"/>
    </row>
    <row r="55" spans="1:50">
      <c r="B55" s="24" t="s">
        <v>15</v>
      </c>
      <c r="C55" s="24">
        <v>4218467766</v>
      </c>
      <c r="D55" s="29">
        <f t="shared" si="11"/>
        <v>2.0040790375942805E-4</v>
      </c>
      <c r="E55" s="24">
        <v>5009363605</v>
      </c>
      <c r="F55" s="29">
        <f t="shared" si="12"/>
        <v>2.7187030527850463E-4</v>
      </c>
      <c r="G55" s="24">
        <v>18872359344</v>
      </c>
      <c r="H55" s="29">
        <f t="shared" si="13"/>
        <v>7.9729674328019799E-4</v>
      </c>
      <c r="I55" s="24" t="s">
        <v>15</v>
      </c>
      <c r="J55" s="4" t="str">
        <f t="shared" si="5"/>
        <v>Tăng</v>
      </c>
      <c r="K55" s="37">
        <f t="shared" si="9"/>
        <v>0.18748414895438129</v>
      </c>
      <c r="L55" s="4" t="str">
        <f t="shared" si="6"/>
        <v>Tăng</v>
      </c>
      <c r="M55" s="37">
        <f t="shared" si="10"/>
        <v>2.7674165487134768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10"/>
      <c r="AO55" s="7"/>
      <c r="AP55" s="7"/>
      <c r="AQ55" s="7"/>
      <c r="AR55" s="7"/>
      <c r="AS55" s="7"/>
      <c r="AT55" s="7"/>
      <c r="AU55" s="7"/>
      <c r="AV55" s="7"/>
      <c r="AW55" s="7"/>
      <c r="AX55" s="10"/>
    </row>
    <row r="56" spans="1:50">
      <c r="B56" s="24" t="s">
        <v>16</v>
      </c>
      <c r="C56" s="24">
        <v>7098444691</v>
      </c>
      <c r="D56" s="29">
        <f t="shared" si="11"/>
        <v>3.3722775647150718E-4</v>
      </c>
      <c r="E56" s="24">
        <v>7922538903</v>
      </c>
      <c r="F56" s="29">
        <f t="shared" si="12"/>
        <v>4.2997539008539175E-4</v>
      </c>
      <c r="G56" s="24">
        <v>12653541170</v>
      </c>
      <c r="H56" s="29">
        <f t="shared" si="13"/>
        <v>5.3457159128386005E-4</v>
      </c>
      <c r="I56" s="24" t="s">
        <v>16</v>
      </c>
      <c r="J56" s="4" t="str">
        <f t="shared" si="5"/>
        <v>Tăng</v>
      </c>
      <c r="K56" s="37">
        <f t="shared" si="9"/>
        <v>0.11609503882517466</v>
      </c>
      <c r="L56" s="4" t="str">
        <f t="shared" si="6"/>
        <v>Tăng</v>
      </c>
      <c r="M56" s="37">
        <f t="shared" si="10"/>
        <v>0.59715734121652941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10"/>
      <c r="AO56" s="7"/>
      <c r="AP56" s="7"/>
      <c r="AQ56" s="7"/>
      <c r="AR56" s="7"/>
      <c r="AS56" s="7"/>
      <c r="AT56" s="7"/>
      <c r="AU56" s="7"/>
      <c r="AV56" s="7"/>
      <c r="AW56" s="7"/>
      <c r="AX56" s="10"/>
    </row>
    <row r="57" spans="1:50">
      <c r="B57" s="24" t="s">
        <v>17</v>
      </c>
      <c r="C57" s="24">
        <v>2879976925</v>
      </c>
      <c r="D57" s="29">
        <f t="shared" si="11"/>
        <v>1.3681985271207913E-4</v>
      </c>
      <c r="E57" s="24">
        <v>2913175325</v>
      </c>
      <c r="F57" s="29">
        <f t="shared" si="12"/>
        <v>1.5810508627224254E-4</v>
      </c>
      <c r="G57" s="24">
        <v>6218818174</v>
      </c>
      <c r="H57" s="29">
        <f t="shared" si="13"/>
        <v>2.6272515199633788E-4</v>
      </c>
      <c r="I57" s="24" t="s">
        <v>17</v>
      </c>
      <c r="J57" s="4" t="str">
        <f t="shared" si="5"/>
        <v>Tăng</v>
      </c>
      <c r="K57" s="37">
        <f t="shared" si="9"/>
        <v>1.1527314580827761E-2</v>
      </c>
      <c r="L57" s="4" t="str">
        <f t="shared" si="6"/>
        <v>Tăng</v>
      </c>
      <c r="M57" s="37">
        <f t="shared" si="10"/>
        <v>1.1347215598841447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10"/>
      <c r="AO57" s="7"/>
      <c r="AP57" s="7"/>
      <c r="AQ57" s="7"/>
      <c r="AR57" s="7"/>
      <c r="AS57" s="7"/>
      <c r="AT57" s="7"/>
      <c r="AU57" s="7"/>
      <c r="AV57" s="7"/>
      <c r="AW57" s="7"/>
      <c r="AX57" s="10"/>
    </row>
    <row r="58" spans="1:50">
      <c r="B58" s="24" t="s">
        <v>18</v>
      </c>
      <c r="C58" s="24">
        <v>611888288784</v>
      </c>
      <c r="D58" s="29">
        <f t="shared" si="11"/>
        <v>2.9069144554924872E-2</v>
      </c>
      <c r="E58" s="24">
        <v>6489748812825</v>
      </c>
      <c r="F58" s="29">
        <f t="shared" si="12"/>
        <v>0.35221439888341777</v>
      </c>
      <c r="G58" s="24">
        <v>784494701113</v>
      </c>
      <c r="H58" s="29">
        <f t="shared" si="13"/>
        <v>3.3142388766395629E-2</v>
      </c>
      <c r="I58" s="24" t="s">
        <v>18</v>
      </c>
      <c r="J58" s="4" t="str">
        <f t="shared" si="5"/>
        <v>Tăng</v>
      </c>
      <c r="K58" s="37">
        <f t="shared" si="9"/>
        <v>9.6061007078955836</v>
      </c>
      <c r="L58" s="4" t="str">
        <f t="shared" si="6"/>
        <v>Giảm</v>
      </c>
      <c r="M58" s="37">
        <f t="shared" si="10"/>
        <v>-0.87911786361242727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10"/>
      <c r="AO58" s="7"/>
      <c r="AP58" s="7"/>
      <c r="AQ58" s="7"/>
      <c r="AR58" s="7"/>
      <c r="AS58" s="7"/>
      <c r="AT58" s="7"/>
      <c r="AU58" s="7"/>
      <c r="AV58" s="7"/>
      <c r="AW58" s="7"/>
      <c r="AX58" s="10"/>
    </row>
    <row r="59" spans="1:50">
      <c r="B59" s="24" t="s">
        <v>19</v>
      </c>
      <c r="C59" s="24">
        <v>127696552155</v>
      </c>
      <c r="D59" s="29">
        <f t="shared" si="11"/>
        <v>6.0665150842093745E-3</v>
      </c>
      <c r="E59" s="24">
        <v>130033079288</v>
      </c>
      <c r="F59" s="29">
        <f t="shared" si="12"/>
        <v>7.0572104063371457E-3</v>
      </c>
      <c r="G59" s="24">
        <v>157266266749</v>
      </c>
      <c r="H59" s="29">
        <f t="shared" si="13"/>
        <v>6.6439961226510118E-3</v>
      </c>
      <c r="I59" s="24" t="s">
        <v>19</v>
      </c>
      <c r="J59" s="4" t="str">
        <f t="shared" si="5"/>
        <v>Tăng</v>
      </c>
      <c r="K59" s="37">
        <f t="shared" si="9"/>
        <v>1.8297495849096131E-2</v>
      </c>
      <c r="L59" s="4" t="str">
        <f t="shared" si="6"/>
        <v>Tăng</v>
      </c>
      <c r="M59" s="37">
        <f t="shared" si="10"/>
        <v>0.20943276595552554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10"/>
      <c r="AO59" s="7"/>
      <c r="AP59" s="7"/>
      <c r="AQ59" s="7"/>
      <c r="AR59" s="7"/>
      <c r="AS59" s="7"/>
      <c r="AT59" s="7"/>
      <c r="AU59" s="7"/>
      <c r="AV59" s="7"/>
      <c r="AW59" s="7"/>
      <c r="AX59" s="10"/>
    </row>
    <row r="60" spans="1:50">
      <c r="B60" s="24" t="s">
        <v>20</v>
      </c>
      <c r="C60" s="24">
        <v>5695302531</v>
      </c>
      <c r="D60" s="29">
        <f t="shared" si="11"/>
        <v>2.7056829750195011E-4</v>
      </c>
      <c r="E60" s="24">
        <v>194529860</v>
      </c>
      <c r="F60" s="29">
        <f t="shared" si="12"/>
        <v>1.0557607032397634E-5</v>
      </c>
      <c r="G60" s="24">
        <v>280231763</v>
      </c>
      <c r="H60" s="29">
        <f t="shared" si="13"/>
        <v>1.183889454047523E-5</v>
      </c>
      <c r="I60" s="24" t="s">
        <v>20</v>
      </c>
      <c r="J60" s="4" t="str">
        <f t="shared" si="5"/>
        <v>Giảm</v>
      </c>
      <c r="K60" s="37">
        <f t="shared" si="9"/>
        <v>-0.96584380567298089</v>
      </c>
      <c r="L60" s="4" t="str">
        <f t="shared" si="6"/>
        <v>Tăng</v>
      </c>
      <c r="M60" s="37">
        <f t="shared" si="10"/>
        <v>0.44055911519187851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10"/>
      <c r="AO60" s="7"/>
      <c r="AP60" s="7"/>
      <c r="AQ60" s="7"/>
      <c r="AR60" s="7"/>
      <c r="AS60" s="7"/>
      <c r="AT60" s="7"/>
      <c r="AU60" s="7"/>
      <c r="AV60" s="7"/>
      <c r="AW60" s="7"/>
      <c r="AX60" s="10"/>
    </row>
    <row r="61" spans="1:50">
      <c r="B61" s="24" t="s">
        <v>21</v>
      </c>
      <c r="C61" s="25">
        <v>489887039160</v>
      </c>
      <c r="D61" s="29">
        <f t="shared" si="11"/>
        <v>2.3273197768217447E-2</v>
      </c>
      <c r="E61" s="25">
        <v>518748812825</v>
      </c>
      <c r="F61" s="29">
        <f t="shared" si="12"/>
        <v>2.8153755491980223E-2</v>
      </c>
      <c r="G61" s="25">
        <v>627508666127</v>
      </c>
      <c r="H61" s="29">
        <f t="shared" si="13"/>
        <v>2.6510231538285092E-2</v>
      </c>
      <c r="I61" s="24" t="s">
        <v>21</v>
      </c>
      <c r="J61" s="4" t="str">
        <f t="shared" si="5"/>
        <v>Tăng</v>
      </c>
      <c r="K61" s="38">
        <f t="shared" si="9"/>
        <v>5.8915160757240556E-2</v>
      </c>
      <c r="L61" s="4" t="str">
        <f t="shared" si="6"/>
        <v>Tăng</v>
      </c>
      <c r="M61" s="38">
        <f t="shared" si="10"/>
        <v>0.20965802834268876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10"/>
      <c r="AO61" s="7"/>
      <c r="AP61" s="7"/>
      <c r="AQ61" s="7"/>
      <c r="AR61" s="7"/>
      <c r="AS61" s="7"/>
      <c r="AT61" s="7"/>
      <c r="AU61" s="7"/>
      <c r="AV61" s="7"/>
      <c r="AW61" s="7"/>
      <c r="AX61" s="10"/>
    </row>
    <row r="62" spans="1:50">
      <c r="B62" s="24" t="s">
        <v>22</v>
      </c>
      <c r="C62" s="24"/>
      <c r="D62" s="24"/>
      <c r="E62" s="24"/>
      <c r="F62" s="24"/>
      <c r="G62" s="24"/>
      <c r="H62" s="23"/>
      <c r="I62" s="24" t="s">
        <v>22</v>
      </c>
      <c r="K62" s="37"/>
      <c r="L62" s="4"/>
      <c r="M62" s="3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10"/>
      <c r="AO62" s="7"/>
      <c r="AP62" s="7"/>
      <c r="AQ62" s="7"/>
      <c r="AR62" s="7"/>
      <c r="AS62" s="7"/>
      <c r="AT62" s="7"/>
      <c r="AU62" s="7"/>
      <c r="AV62" s="7"/>
      <c r="AW62" s="7"/>
      <c r="AX62" s="10"/>
    </row>
    <row r="63" spans="1:50">
      <c r="B63" s="24" t="s">
        <v>23</v>
      </c>
      <c r="C63" s="24"/>
      <c r="D63" s="24"/>
      <c r="E63" s="24"/>
      <c r="F63" s="24"/>
      <c r="G63" s="24"/>
      <c r="H63" s="23"/>
      <c r="I63" s="24" t="s">
        <v>23</v>
      </c>
      <c r="K63" s="37"/>
      <c r="L63" s="4"/>
      <c r="M63" s="3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10"/>
      <c r="AO63" s="7"/>
      <c r="AP63" s="7"/>
      <c r="AQ63" s="7"/>
      <c r="AR63" s="7"/>
      <c r="AS63" s="7"/>
      <c r="AT63" s="7"/>
      <c r="AU63" s="7"/>
      <c r="AV63" s="7"/>
      <c r="AW63" s="7"/>
      <c r="AX63" s="10"/>
    </row>
    <row r="64" spans="1:50">
      <c r="A64" s="23"/>
      <c r="B64" s="23"/>
      <c r="C64" s="23"/>
      <c r="D64" s="23"/>
      <c r="E64" s="23"/>
      <c r="F64" s="23"/>
      <c r="G64" s="23"/>
      <c r="H64" s="23"/>
      <c r="I64" s="23"/>
      <c r="K64" s="37"/>
      <c r="L64" s="4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10"/>
      <c r="AO64" s="7"/>
      <c r="AP64" s="7"/>
      <c r="AQ64" s="7"/>
      <c r="AR64" s="7"/>
      <c r="AS64" s="7"/>
      <c r="AT64" s="7"/>
      <c r="AU64" s="7"/>
      <c r="AV64" s="7"/>
      <c r="AW64" s="7"/>
      <c r="AX64" s="10"/>
    </row>
    <row r="65" spans="1:50">
      <c r="A65" s="23"/>
      <c r="B65" s="23"/>
      <c r="C65" s="23"/>
      <c r="D65" s="23"/>
      <c r="E65" s="23"/>
      <c r="F65" s="23"/>
      <c r="G65" s="23"/>
      <c r="H65" s="23"/>
      <c r="I65" s="23"/>
      <c r="K65" s="37"/>
      <c r="L65" s="4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10"/>
      <c r="AO65" s="7"/>
      <c r="AP65" s="7"/>
      <c r="AQ65" s="7"/>
      <c r="AR65" s="7"/>
      <c r="AS65" s="7"/>
      <c r="AT65" s="7"/>
      <c r="AU65" s="7"/>
      <c r="AV65" s="7"/>
      <c r="AW65" s="7"/>
      <c r="AX65" s="10"/>
    </row>
    <row r="66" spans="1:50">
      <c r="A66" s="23"/>
      <c r="B66" s="23"/>
      <c r="C66" s="23"/>
      <c r="D66" s="23"/>
      <c r="E66" s="23"/>
      <c r="F66" s="23"/>
      <c r="G66" s="23"/>
      <c r="H66" s="23"/>
      <c r="I66" s="23"/>
      <c r="K66" s="37"/>
      <c r="L66" s="4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10"/>
      <c r="AO66" s="7"/>
      <c r="AP66" s="7"/>
      <c r="AQ66" s="7"/>
      <c r="AR66" s="7"/>
      <c r="AS66" s="7"/>
      <c r="AT66" s="7"/>
      <c r="AU66" s="7"/>
      <c r="AV66" s="7"/>
      <c r="AW66" s="7"/>
      <c r="AX66" s="10"/>
    </row>
    <row r="67" spans="1:50">
      <c r="K67" s="37"/>
      <c r="L67" s="4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10"/>
      <c r="AO67" s="7"/>
      <c r="AP67" s="7"/>
      <c r="AQ67" s="7"/>
      <c r="AR67" s="7"/>
      <c r="AS67" s="7"/>
      <c r="AT67" s="7"/>
      <c r="AU67" s="7"/>
      <c r="AV67" s="7"/>
      <c r="AW67" s="7"/>
      <c r="AX67" s="10"/>
    </row>
    <row r="68" spans="1:50">
      <c r="K68" s="37"/>
      <c r="L68" s="4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10"/>
      <c r="AO68" s="7"/>
      <c r="AP68" s="7"/>
      <c r="AQ68" s="7"/>
      <c r="AR68" s="7"/>
      <c r="AS68" s="7"/>
      <c r="AT68" s="7"/>
      <c r="AU68" s="7"/>
      <c r="AV68" s="7"/>
      <c r="AW68" s="7"/>
      <c r="AX68" s="10"/>
    </row>
    <row r="69" spans="1:50">
      <c r="K69" s="37"/>
      <c r="L69" s="4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10"/>
      <c r="AO69" s="7"/>
      <c r="AP69" s="7"/>
      <c r="AQ69" s="7"/>
      <c r="AR69" s="7"/>
      <c r="AS69" s="7"/>
      <c r="AT69" s="7"/>
      <c r="AU69" s="7"/>
      <c r="AV69" s="7"/>
      <c r="AW69" s="7"/>
      <c r="AX69" s="10"/>
    </row>
    <row r="70" spans="1:50">
      <c r="K70" s="37"/>
      <c r="L70" s="4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10"/>
      <c r="AO70" s="7"/>
      <c r="AP70" s="7"/>
      <c r="AQ70" s="7"/>
      <c r="AR70" s="7"/>
      <c r="AS70" s="7"/>
      <c r="AT70" s="7"/>
      <c r="AU70" s="7"/>
      <c r="AV70" s="7"/>
      <c r="AW70" s="7"/>
      <c r="AX70" s="10"/>
    </row>
    <row r="71" spans="1:50">
      <c r="K71" s="37"/>
      <c r="L71" s="4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10"/>
      <c r="AO71" s="7"/>
      <c r="AP71" s="7"/>
      <c r="AQ71" s="7"/>
      <c r="AR71" s="7"/>
      <c r="AS71" s="7"/>
      <c r="AT71" s="7"/>
      <c r="AU71" s="7"/>
      <c r="AV71" s="7"/>
      <c r="AW71" s="7"/>
      <c r="AX71" s="10"/>
    </row>
    <row r="72" spans="1:50">
      <c r="K72" s="37"/>
      <c r="L72" s="4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10"/>
      <c r="AO72" s="7"/>
      <c r="AP72" s="7"/>
      <c r="AQ72" s="7"/>
      <c r="AR72" s="7"/>
      <c r="AS72" s="7"/>
      <c r="AT72" s="7"/>
      <c r="AU72" s="7"/>
      <c r="AV72" s="7"/>
      <c r="AW72" s="7"/>
      <c r="AX72" s="10"/>
    </row>
    <row r="73" spans="1:50">
      <c r="K73" s="37"/>
      <c r="L73" s="4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10"/>
      <c r="AO73" s="7"/>
      <c r="AP73" s="7"/>
      <c r="AQ73" s="7"/>
      <c r="AR73" s="7"/>
      <c r="AS73" s="7"/>
      <c r="AT73" s="7"/>
      <c r="AU73" s="7"/>
      <c r="AV73" s="7"/>
      <c r="AW73" s="7"/>
      <c r="AX73" s="10"/>
    </row>
    <row r="74" spans="1:50">
      <c r="K74" s="37"/>
      <c r="L74" s="4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10"/>
      <c r="AO74" s="7"/>
      <c r="AP74" s="7"/>
      <c r="AQ74" s="7"/>
      <c r="AR74" s="7"/>
      <c r="AS74" s="7"/>
      <c r="AT74" s="7"/>
      <c r="AU74" s="7"/>
      <c r="AV74" s="7"/>
      <c r="AW74" s="7"/>
      <c r="AX74" s="10"/>
    </row>
    <row r="75" spans="1:50">
      <c r="K75" s="37"/>
      <c r="L75" s="4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10"/>
      <c r="AO75" s="7"/>
      <c r="AP75" s="7"/>
      <c r="AQ75" s="7"/>
      <c r="AR75" s="7"/>
      <c r="AS75" s="7"/>
      <c r="AT75" s="7"/>
      <c r="AU75" s="7"/>
      <c r="AV75" s="7"/>
      <c r="AW75" s="7"/>
      <c r="AX75" s="10"/>
    </row>
    <row r="76" spans="1:50">
      <c r="K76" s="37"/>
      <c r="L76" s="4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10"/>
      <c r="AO76" s="7"/>
      <c r="AP76" s="7"/>
      <c r="AQ76" s="7"/>
      <c r="AR76" s="7"/>
      <c r="AS76" s="7"/>
      <c r="AT76" s="7"/>
      <c r="AU76" s="7"/>
      <c r="AV76" s="7"/>
      <c r="AW76" s="7"/>
      <c r="AX76" s="10"/>
    </row>
    <row r="77" spans="1:50">
      <c r="B77" s="60" t="s">
        <v>24</v>
      </c>
      <c r="C77" s="62"/>
      <c r="D77" s="62"/>
      <c r="E77" s="62"/>
      <c r="F77" s="62"/>
      <c r="G77" s="62"/>
      <c r="H77" s="61"/>
      <c r="I77" s="4"/>
      <c r="K77" s="37"/>
      <c r="L77" s="4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10"/>
      <c r="AO77" s="7"/>
      <c r="AP77" s="7"/>
      <c r="AQ77" s="7"/>
      <c r="AR77" s="7"/>
      <c r="AS77" s="7"/>
      <c r="AT77" s="7"/>
      <c r="AU77" s="7"/>
      <c r="AV77" s="7"/>
      <c r="AW77" s="7"/>
      <c r="AX77" s="10"/>
    </row>
    <row r="78" spans="1:50" ht="14.45" customHeight="1">
      <c r="C78" s="4">
        <v>2021</v>
      </c>
      <c r="E78" s="4">
        <v>2022</v>
      </c>
      <c r="G78" s="4">
        <v>2023</v>
      </c>
      <c r="J78" s="60" t="s">
        <v>2</v>
      </c>
      <c r="K78" s="61"/>
      <c r="L78" s="60" t="s">
        <v>3</v>
      </c>
      <c r="M78" s="61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10"/>
      <c r="AO78" s="7"/>
      <c r="AP78" s="7"/>
      <c r="AQ78" s="7"/>
      <c r="AR78" s="7"/>
      <c r="AS78" s="7"/>
      <c r="AT78" s="7"/>
      <c r="AU78" s="7"/>
      <c r="AV78" s="7"/>
      <c r="AW78" s="7"/>
      <c r="AX78" s="10"/>
    </row>
    <row r="79" spans="1:50" ht="14.45">
      <c r="B79" s="1" t="s">
        <v>25</v>
      </c>
      <c r="C79" s="25">
        <v>2394929775787</v>
      </c>
      <c r="D79" s="24"/>
      <c r="E79" s="25">
        <v>2817596666776</v>
      </c>
      <c r="F79" s="24"/>
      <c r="G79" s="25">
        <v>2298659224636</v>
      </c>
      <c r="I79" s="1" t="s">
        <v>25</v>
      </c>
      <c r="J79" s="4" t="str">
        <f t="shared" ref="J79:J118" si="14">IF(K79&lt;0,"Giảm",IF(K79&gt;0,"Tăng"))</f>
        <v>Tăng</v>
      </c>
      <c r="K79" s="38">
        <f t="shared" ref="K79:K85" si="15">(E79-C79)/C79*100%</f>
        <v>0.17648404360837974</v>
      </c>
      <c r="L79" s="4" t="str">
        <f t="shared" ref="L79:L118" si="16">IF(M79&lt;0,"Giảm",IF(M79&gt;0,"Tăng"))</f>
        <v>Giảm</v>
      </c>
      <c r="M79" s="38">
        <f t="shared" ref="M79:M85" si="17">(G79-E79)/E79*100%</f>
        <v>-0.18417733391691854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10"/>
      <c r="AO79" s="7"/>
      <c r="AP79" s="7"/>
      <c r="AQ79" s="7"/>
      <c r="AR79" s="7"/>
      <c r="AS79" s="7"/>
      <c r="AT79" s="7"/>
      <c r="AU79" s="7"/>
      <c r="AV79" s="7"/>
      <c r="AW79" s="7"/>
      <c r="AX79" s="10"/>
    </row>
    <row r="80" spans="1:50" ht="14.45">
      <c r="B80" s="1" t="s">
        <v>26</v>
      </c>
      <c r="C80" s="24">
        <v>975239093337</v>
      </c>
      <c r="D80" s="24"/>
      <c r="E80" s="24">
        <v>833705896355</v>
      </c>
      <c r="F80" s="24"/>
      <c r="G80" s="24">
        <v>792719100472</v>
      </c>
      <c r="I80" s="1" t="s">
        <v>26</v>
      </c>
      <c r="J80" s="4" t="str">
        <f t="shared" si="14"/>
        <v>Giảm</v>
      </c>
      <c r="K80" s="37">
        <f t="shared" si="15"/>
        <v>-0.14512666478300446</v>
      </c>
      <c r="L80" s="4" t="str">
        <f t="shared" si="16"/>
        <v>Giảm</v>
      </c>
      <c r="M80" s="37">
        <f t="shared" si="17"/>
        <v>-4.9162175849056758E-2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10"/>
      <c r="AO80" s="7"/>
      <c r="AP80" s="7"/>
      <c r="AQ80" s="7"/>
      <c r="AR80" s="7"/>
      <c r="AS80" s="7"/>
      <c r="AT80" s="7"/>
      <c r="AU80" s="7"/>
      <c r="AV80" s="7"/>
      <c r="AW80" s="7"/>
      <c r="AX80" s="10"/>
    </row>
    <row r="81" spans="2:50" ht="14.45">
      <c r="B81" s="1" t="s">
        <v>27</v>
      </c>
      <c r="C81" s="25">
        <v>1130395527744</v>
      </c>
      <c r="D81" s="24"/>
      <c r="E81" s="25">
        <v>1173650989196</v>
      </c>
      <c r="F81" s="24"/>
      <c r="G81" s="25">
        <v>985671472044</v>
      </c>
      <c r="I81" s="1" t="s">
        <v>27</v>
      </c>
      <c r="J81" s="4" t="str">
        <f t="shared" si="14"/>
        <v>Tăng</v>
      </c>
      <c r="K81" s="38">
        <f t="shared" si="15"/>
        <v>3.8265775465626255E-2</v>
      </c>
      <c r="L81" s="4" t="str">
        <f t="shared" si="16"/>
        <v>Giảm</v>
      </c>
      <c r="M81" s="38">
        <f t="shared" si="17"/>
        <v>-0.1601664539820086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10"/>
      <c r="AO81" s="7"/>
      <c r="AP81" s="7"/>
      <c r="AQ81" s="7"/>
      <c r="AR81" s="7"/>
      <c r="AS81" s="7"/>
      <c r="AT81" s="7"/>
      <c r="AU81" s="7"/>
      <c r="AV81" s="7"/>
      <c r="AW81" s="7"/>
      <c r="AX81" s="10"/>
    </row>
    <row r="82" spans="2:50" ht="14.45">
      <c r="B82" s="1" t="s">
        <v>28</v>
      </c>
      <c r="C82" s="24">
        <v>42764311190</v>
      </c>
      <c r="D82" s="24"/>
      <c r="E82" s="24">
        <v>48012469300</v>
      </c>
      <c r="F82" s="24"/>
      <c r="G82" s="24">
        <v>64008036520</v>
      </c>
      <c r="I82" s="1" t="s">
        <v>28</v>
      </c>
      <c r="J82" s="4" t="str">
        <f t="shared" si="14"/>
        <v>Tăng</v>
      </c>
      <c r="K82" s="37">
        <f t="shared" si="15"/>
        <v>0.12272284912254657</v>
      </c>
      <c r="L82" s="4" t="str">
        <f t="shared" si="16"/>
        <v>Tăng</v>
      </c>
      <c r="M82" s="37">
        <f t="shared" si="17"/>
        <v>0.33315443786183269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10"/>
      <c r="AO82" s="7"/>
      <c r="AP82" s="7"/>
      <c r="AQ82" s="7"/>
      <c r="AR82" s="7"/>
      <c r="AS82" s="7"/>
      <c r="AT82" s="7"/>
      <c r="AU82" s="7"/>
      <c r="AV82" s="7"/>
      <c r="AW82" s="7"/>
      <c r="AX82" s="10"/>
    </row>
    <row r="83" spans="2:50" ht="14.45">
      <c r="B83" s="1" t="s">
        <v>29</v>
      </c>
      <c r="C83" s="24">
        <v>32710838843</v>
      </c>
      <c r="D83" s="24"/>
      <c r="E83" s="24">
        <v>19089484079</v>
      </c>
      <c r="F83" s="24"/>
      <c r="G83" s="24">
        <v>291166272</v>
      </c>
      <c r="I83" s="1" t="s">
        <v>29</v>
      </c>
      <c r="J83" s="4" t="str">
        <f t="shared" si="14"/>
        <v>Giảm</v>
      </c>
      <c r="K83" s="37">
        <f t="shared" si="15"/>
        <v>-0.41641716464005996</v>
      </c>
      <c r="L83" s="4" t="str">
        <f t="shared" si="16"/>
        <v>Giảm</v>
      </c>
      <c r="M83" s="37">
        <f t="shared" si="17"/>
        <v>-0.98474729485642276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10"/>
      <c r="AO83" s="7"/>
      <c r="AP83" s="7"/>
      <c r="AQ83" s="7"/>
      <c r="AR83" s="7"/>
      <c r="AS83" s="7"/>
      <c r="AT83" s="7"/>
      <c r="AU83" s="7"/>
      <c r="AV83" s="7"/>
      <c r="AW83" s="7"/>
      <c r="AX83" s="10"/>
    </row>
    <row r="84" spans="2:50" ht="14.45">
      <c r="B84" s="1" t="s">
        <v>30</v>
      </c>
      <c r="C84" s="24">
        <v>451246191542</v>
      </c>
      <c r="D84" s="24"/>
      <c r="E84" s="24">
        <v>704065442442</v>
      </c>
      <c r="F84" s="24"/>
      <c r="G84" s="24">
        <v>590493607481</v>
      </c>
      <c r="I84" s="1" t="s">
        <v>30</v>
      </c>
      <c r="J84" s="4" t="str">
        <f t="shared" si="14"/>
        <v>Tăng</v>
      </c>
      <c r="K84" s="37">
        <f t="shared" si="15"/>
        <v>0.56026899647854134</v>
      </c>
      <c r="L84" s="4" t="str">
        <f t="shared" si="16"/>
        <v>Giảm</v>
      </c>
      <c r="M84" s="37">
        <f t="shared" si="17"/>
        <v>-0.16130863427564959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10"/>
      <c r="AO84" s="7"/>
      <c r="AP84" s="7"/>
      <c r="AQ84" s="7"/>
      <c r="AR84" s="7"/>
      <c r="AS84" s="7"/>
      <c r="AT84" s="7"/>
      <c r="AU84" s="7"/>
      <c r="AV84" s="7"/>
      <c r="AW84" s="7"/>
      <c r="AX84" s="10"/>
    </row>
    <row r="85" spans="2:50" ht="14.45">
      <c r="B85" s="1" t="s">
        <v>31</v>
      </c>
      <c r="C85" s="24">
        <v>220614607102</v>
      </c>
      <c r="D85" s="24"/>
      <c r="E85" s="24">
        <v>335197364380</v>
      </c>
      <c r="F85" s="24"/>
      <c r="G85" s="24">
        <v>333242033117</v>
      </c>
      <c r="I85" s="1" t="s">
        <v>31</v>
      </c>
      <c r="J85" s="4" t="str">
        <f t="shared" si="14"/>
        <v>Tăng</v>
      </c>
      <c r="K85" s="37">
        <f t="shared" si="15"/>
        <v>0.51937974000526299</v>
      </c>
      <c r="L85" s="4" t="str">
        <f t="shared" si="16"/>
        <v>Giảm</v>
      </c>
      <c r="M85" s="37">
        <f t="shared" si="17"/>
        <v>-5.8333730237309332E-3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10"/>
      <c r="AO85" s="7"/>
      <c r="AP85" s="7"/>
      <c r="AQ85" s="7"/>
      <c r="AR85" s="7"/>
      <c r="AS85" s="7"/>
      <c r="AT85" s="7"/>
      <c r="AU85" s="7"/>
      <c r="AV85" s="7"/>
      <c r="AW85" s="7"/>
      <c r="AX85" s="10"/>
    </row>
    <row r="86" spans="2:50" ht="14.45">
      <c r="B86" s="1" t="s">
        <v>32</v>
      </c>
      <c r="C86" s="24"/>
      <c r="D86" s="24"/>
      <c r="E86" s="24"/>
      <c r="F86" s="24"/>
      <c r="G86" s="24"/>
      <c r="I86" s="1" t="s">
        <v>32</v>
      </c>
      <c r="J86" s="4"/>
      <c r="K86" s="37"/>
      <c r="L86" s="4"/>
      <c r="M86" s="3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10"/>
      <c r="AO86" s="7"/>
      <c r="AP86" s="7"/>
      <c r="AQ86" s="7"/>
      <c r="AR86" s="7"/>
      <c r="AS86" s="7"/>
      <c r="AT86" s="7"/>
      <c r="AU86" s="7"/>
      <c r="AV86" s="7"/>
      <c r="AW86" s="7"/>
      <c r="AX86" s="10"/>
    </row>
    <row r="87" spans="2:50" ht="14.45">
      <c r="B87" s="1" t="s">
        <v>33</v>
      </c>
      <c r="C87" s="24">
        <v>3370168869124</v>
      </c>
      <c r="D87" s="24"/>
      <c r="E87" s="31">
        <v>3651302563131</v>
      </c>
      <c r="F87" s="24"/>
      <c r="G87" s="24">
        <v>3091378325108</v>
      </c>
      <c r="I87" s="1" t="s">
        <v>33</v>
      </c>
      <c r="J87" s="4" t="str">
        <f t="shared" si="14"/>
        <v>Tăng</v>
      </c>
      <c r="K87" s="37">
        <f>(E87-C87)/C87*100%</f>
        <v>8.3418281078619788E-2</v>
      </c>
      <c r="L87" s="4" t="str">
        <f t="shared" si="16"/>
        <v>Giảm</v>
      </c>
      <c r="M87" s="37">
        <f>(G87-E87)/E87*100%</f>
        <v>-0.15334917562757761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11"/>
      <c r="AM87" s="12"/>
      <c r="AN87" s="12"/>
      <c r="AO87" s="7"/>
      <c r="AP87" s="7"/>
      <c r="AQ87" s="7"/>
      <c r="AR87" s="7"/>
      <c r="AS87" s="7"/>
      <c r="AT87" s="7"/>
      <c r="AU87" s="7"/>
      <c r="AV87" s="7"/>
      <c r="AW87" s="7"/>
      <c r="AX87" s="10"/>
    </row>
    <row r="88" spans="2:50" ht="14.45">
      <c r="B88" s="1" t="s">
        <v>34</v>
      </c>
      <c r="C88" s="24">
        <v>195946306690</v>
      </c>
      <c r="D88" s="24"/>
      <c r="E88" s="24">
        <v>337014494518</v>
      </c>
      <c r="F88" s="24"/>
      <c r="G88" s="24">
        <v>136944381310</v>
      </c>
      <c r="I88" s="1" t="s">
        <v>34</v>
      </c>
      <c r="J88" s="4" t="str">
        <f t="shared" si="14"/>
        <v>Tăng</v>
      </c>
      <c r="K88" s="37">
        <f>(E88-C88)/C88*100%</f>
        <v>0.71993287452556676</v>
      </c>
      <c r="L88" s="4" t="str">
        <f t="shared" si="16"/>
        <v>Giảm</v>
      </c>
      <c r="M88" s="37">
        <f>(G88-E88)/E88*100%</f>
        <v>-0.59365432781798122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10"/>
    </row>
    <row r="89" spans="2:50" ht="14.45">
      <c r="B89" s="1" t="s">
        <v>35</v>
      </c>
      <c r="C89" s="24">
        <v>46681784461</v>
      </c>
      <c r="D89" s="24"/>
      <c r="E89" s="24">
        <v>408657683019</v>
      </c>
      <c r="F89" s="24"/>
      <c r="G89" s="24">
        <v>227131072284</v>
      </c>
      <c r="I89" s="1" t="s">
        <v>35</v>
      </c>
      <c r="J89" s="4" t="str">
        <f t="shared" si="14"/>
        <v>Tăng</v>
      </c>
      <c r="K89" s="37">
        <f>(E89-C89)/C89*100%</f>
        <v>7.7541144310884356</v>
      </c>
      <c r="L89" s="4" t="str">
        <f t="shared" si="16"/>
        <v>Giảm</v>
      </c>
      <c r="M89" s="37">
        <f>(G89-E89)/E89*100%</f>
        <v>-0.44420212387530267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10"/>
    </row>
    <row r="90" spans="2:50" ht="14.45">
      <c r="B90" s="1" t="s">
        <v>36</v>
      </c>
      <c r="C90" s="24">
        <v>267553912514</v>
      </c>
      <c r="D90" s="24"/>
      <c r="E90" s="24">
        <v>378115287314</v>
      </c>
      <c r="F90" s="24"/>
      <c r="G90" s="24">
        <v>459813048818</v>
      </c>
      <c r="I90" s="1" t="s">
        <v>36</v>
      </c>
      <c r="J90" s="4" t="str">
        <f t="shared" si="14"/>
        <v>Tăng</v>
      </c>
      <c r="K90" s="37">
        <f>(E90-C90)/C90*100%</f>
        <v>0.41323026735486357</v>
      </c>
      <c r="L90" s="4" t="str">
        <f t="shared" si="16"/>
        <v>Tăng</v>
      </c>
      <c r="M90" s="37">
        <f>(G90-E90)/E90*100%</f>
        <v>0.21606574567337014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10"/>
    </row>
    <row r="91" spans="2:50" ht="14.45">
      <c r="B91" s="1" t="s">
        <v>37</v>
      </c>
      <c r="C91" s="24">
        <v>163800101791</v>
      </c>
      <c r="D91" s="24"/>
      <c r="E91" s="24">
        <v>407190742302</v>
      </c>
      <c r="F91" s="24"/>
      <c r="G91" s="24">
        <v>64766823892</v>
      </c>
      <c r="I91" s="1" t="s">
        <v>37</v>
      </c>
      <c r="J91" s="4" t="str">
        <f t="shared" si="14"/>
        <v>Tăng</v>
      </c>
      <c r="K91" s="37">
        <f>(E91-C91)/C91*100%</f>
        <v>1.4859004228309527</v>
      </c>
      <c r="L91" s="4" t="str">
        <f t="shared" si="16"/>
        <v>Giảm</v>
      </c>
      <c r="M91" s="37">
        <f>(G91-E91)/E91*100%</f>
        <v>-0.84094229764201134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10"/>
    </row>
    <row r="92" spans="2:50" ht="14.45">
      <c r="B92" s="1" t="s">
        <v>38</v>
      </c>
      <c r="C92" s="24"/>
      <c r="D92" s="24"/>
      <c r="E92" s="24"/>
      <c r="F92" s="24"/>
      <c r="G92" s="24"/>
      <c r="I92" s="1" t="s">
        <v>38</v>
      </c>
      <c r="J92" s="4"/>
      <c r="K92" s="37"/>
      <c r="L92" s="4"/>
      <c r="M92" s="3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10"/>
    </row>
    <row r="93" spans="2:50" ht="14.45">
      <c r="B93" s="1" t="s">
        <v>39</v>
      </c>
      <c r="C93" s="24">
        <v>207449283488</v>
      </c>
      <c r="D93" s="24"/>
      <c r="E93" s="24">
        <v>322959840797</v>
      </c>
      <c r="F93" s="24"/>
      <c r="G93" s="24">
        <v>238112359433</v>
      </c>
      <c r="I93" s="1" t="s">
        <v>39</v>
      </c>
      <c r="J93" s="4" t="str">
        <f t="shared" si="14"/>
        <v>Tăng</v>
      </c>
      <c r="K93" s="37">
        <f t="shared" ref="K93:K102" si="18">(E93-C93)/C93*100%</f>
        <v>0.55681347926025382</v>
      </c>
      <c r="L93" s="4" t="str">
        <f t="shared" si="16"/>
        <v>Giảm</v>
      </c>
      <c r="M93" s="37">
        <f t="shared" ref="M93:M102" si="19">(G93-E93)/E93*100%</f>
        <v>-0.26271836509026469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10"/>
    </row>
    <row r="94" spans="2:50" ht="14.45">
      <c r="B94" s="1" t="s">
        <v>40</v>
      </c>
      <c r="C94" s="24">
        <v>512008960980</v>
      </c>
      <c r="D94" s="24"/>
      <c r="E94" s="24">
        <v>687361115082</v>
      </c>
      <c r="F94" s="24"/>
      <c r="G94" s="24">
        <v>254891882149</v>
      </c>
      <c r="I94" s="1" t="s">
        <v>40</v>
      </c>
      <c r="J94" s="4" t="str">
        <f t="shared" si="14"/>
        <v>Tăng</v>
      </c>
      <c r="K94" s="37">
        <f t="shared" si="18"/>
        <v>0.34247868194800907</v>
      </c>
      <c r="L94" s="4" t="str">
        <f t="shared" si="16"/>
        <v>Giảm</v>
      </c>
      <c r="M94" s="37">
        <f t="shared" si="19"/>
        <v>-0.6291732590683542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10"/>
    </row>
    <row r="95" spans="2:50" ht="14.45">
      <c r="B95" s="1" t="s">
        <v>41</v>
      </c>
      <c r="C95" s="24">
        <v>380000000</v>
      </c>
      <c r="D95" s="24"/>
      <c r="E95" s="32">
        <v>1000000000</v>
      </c>
      <c r="F95" s="24"/>
      <c r="G95" s="24">
        <v>115000000</v>
      </c>
      <c r="I95" s="1" t="s">
        <v>41</v>
      </c>
      <c r="J95" s="4" t="str">
        <f t="shared" si="14"/>
        <v>Tăng</v>
      </c>
      <c r="K95" s="37">
        <f t="shared" si="18"/>
        <v>1.631578947368421</v>
      </c>
      <c r="L95" s="4" t="str">
        <f t="shared" si="16"/>
        <v>Giảm</v>
      </c>
      <c r="M95" s="37">
        <f t="shared" si="19"/>
        <v>-0.88500000000000001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10"/>
    </row>
    <row r="96" spans="2:50" ht="14.45">
      <c r="B96" s="1" t="s">
        <v>42</v>
      </c>
      <c r="C96" s="24">
        <v>188234523914</v>
      </c>
      <c r="D96" s="24"/>
      <c r="E96" s="33">
        <v>172558867265</v>
      </c>
      <c r="F96" s="24"/>
      <c r="G96" s="24">
        <v>135660409559</v>
      </c>
      <c r="I96" s="1" t="s">
        <v>42</v>
      </c>
      <c r="J96" s="4" t="str">
        <f t="shared" si="14"/>
        <v>Giảm</v>
      </c>
      <c r="K96" s="37">
        <f t="shared" si="18"/>
        <v>-8.3277266693977156E-2</v>
      </c>
      <c r="L96" s="4" t="str">
        <f t="shared" si="16"/>
        <v>Giảm</v>
      </c>
      <c r="M96" s="37">
        <f t="shared" si="19"/>
        <v>-0.21383113073716895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10"/>
    </row>
    <row r="97" spans="2:50" ht="14.45">
      <c r="B97" s="1" t="s">
        <v>43</v>
      </c>
      <c r="C97" s="24">
        <v>23238981820314</v>
      </c>
      <c r="D97" s="24"/>
      <c r="E97" s="24">
        <v>1693775107462</v>
      </c>
      <c r="F97" s="24"/>
      <c r="G97" s="24">
        <v>2157969140015</v>
      </c>
      <c r="I97" s="1" t="s">
        <v>43</v>
      </c>
      <c r="J97" s="4" t="str">
        <f t="shared" si="14"/>
        <v>Giảm</v>
      </c>
      <c r="K97" s="37">
        <f t="shared" si="18"/>
        <v>-0.92711491748827768</v>
      </c>
      <c r="L97" s="4" t="str">
        <f t="shared" si="16"/>
        <v>Tăng</v>
      </c>
      <c r="M97" s="37">
        <f t="shared" si="19"/>
        <v>0.27405883491141947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10"/>
    </row>
    <row r="98" spans="2:50" ht="14.45">
      <c r="B98" s="1" t="s">
        <v>44</v>
      </c>
      <c r="C98" s="24">
        <v>5559672097009</v>
      </c>
      <c r="D98" s="24"/>
      <c r="E98" s="24">
        <v>4364119205744</v>
      </c>
      <c r="F98" s="24"/>
      <c r="G98" s="24">
        <v>7115374878244</v>
      </c>
      <c r="I98" s="1" t="s">
        <v>44</v>
      </c>
      <c r="J98" s="4" t="str">
        <f t="shared" si="14"/>
        <v>Giảm</v>
      </c>
      <c r="K98" s="37">
        <f t="shared" si="18"/>
        <v>-0.21504018050060636</v>
      </c>
      <c r="L98" s="4" t="str">
        <f t="shared" si="16"/>
        <v>Tăng</v>
      </c>
      <c r="M98" s="37">
        <f t="shared" si="19"/>
        <v>0.6304263341108628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10"/>
    </row>
    <row r="99" spans="2:50" ht="14.45">
      <c r="B99" s="1" t="s">
        <v>45</v>
      </c>
      <c r="C99" s="24">
        <v>1317869922328</v>
      </c>
      <c r="D99" s="24"/>
      <c r="E99" s="24">
        <v>1755873158496</v>
      </c>
      <c r="F99" s="24"/>
      <c r="G99" s="24">
        <v>1366485296627</v>
      </c>
      <c r="I99" s="1" t="s">
        <v>45</v>
      </c>
      <c r="J99" s="4" t="str">
        <f t="shared" si="14"/>
        <v>Tăng</v>
      </c>
      <c r="K99" s="37">
        <f t="shared" si="18"/>
        <v>0.33235695628766837</v>
      </c>
      <c r="L99" s="4" t="str">
        <f t="shared" si="16"/>
        <v>Giảm</v>
      </c>
      <c r="M99" s="37">
        <f t="shared" si="19"/>
        <v>-0.221763092615717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10"/>
    </row>
    <row r="100" spans="2:50" ht="14.45">
      <c r="B100" s="1" t="s">
        <v>46</v>
      </c>
      <c r="C100" s="24">
        <v>972727308</v>
      </c>
      <c r="D100" s="24"/>
      <c r="E100" s="24">
        <v>695455501</v>
      </c>
      <c r="F100" s="24"/>
      <c r="G100" s="24">
        <v>6266783694</v>
      </c>
      <c r="I100" s="1" t="s">
        <v>46</v>
      </c>
      <c r="J100" s="4" t="str">
        <f t="shared" si="14"/>
        <v>Giảm</v>
      </c>
      <c r="K100" s="37">
        <f t="shared" si="18"/>
        <v>-0.28504577256095703</v>
      </c>
      <c r="L100" s="4" t="str">
        <f t="shared" si="16"/>
        <v>Tăng</v>
      </c>
      <c r="M100" s="37">
        <f t="shared" si="19"/>
        <v>8.011049139720587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10"/>
    </row>
    <row r="101" spans="2:50" ht="14.45">
      <c r="B101" s="1" t="s">
        <v>47</v>
      </c>
      <c r="C101" s="24">
        <v>17751319095049</v>
      </c>
      <c r="D101" s="24"/>
      <c r="E101" s="24">
        <v>15708007949001</v>
      </c>
      <c r="F101" s="24"/>
      <c r="G101" s="24">
        <v>13585634324863</v>
      </c>
      <c r="I101" s="1" t="s">
        <v>47</v>
      </c>
      <c r="J101" s="4" t="str">
        <f t="shared" si="14"/>
        <v>Giảm</v>
      </c>
      <c r="K101" s="37">
        <f t="shared" si="18"/>
        <v>-0.11510756666066002</v>
      </c>
      <c r="L101" s="4" t="str">
        <f t="shared" si="16"/>
        <v>Giảm</v>
      </c>
      <c r="M101" s="37">
        <f t="shared" si="19"/>
        <v>-0.13511411701780932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10"/>
    </row>
    <row r="102" spans="2:50" ht="14.45">
      <c r="B102" s="1" t="s">
        <v>48</v>
      </c>
      <c r="C102" s="24">
        <v>13121437050491</v>
      </c>
      <c r="D102" s="24"/>
      <c r="E102" s="24">
        <v>21089659713022</v>
      </c>
      <c r="F102" s="24"/>
      <c r="G102" s="24">
        <v>7466099484279</v>
      </c>
      <c r="I102" s="1" t="s">
        <v>48</v>
      </c>
      <c r="J102" s="4" t="str">
        <f t="shared" si="14"/>
        <v>Tăng</v>
      </c>
      <c r="K102" s="37">
        <f t="shared" si="18"/>
        <v>0.60726752960590025</v>
      </c>
      <c r="L102" s="4" t="str">
        <f t="shared" si="16"/>
        <v>Giảm</v>
      </c>
      <c r="M102" s="37">
        <f t="shared" si="19"/>
        <v>-0.64598293258999384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10"/>
    </row>
    <row r="103" spans="2:50" ht="14.45">
      <c r="B103" s="1" t="s">
        <v>49</v>
      </c>
      <c r="C103" s="24"/>
      <c r="D103" s="24"/>
      <c r="E103" s="24"/>
      <c r="F103" s="24"/>
      <c r="G103" s="24"/>
      <c r="I103" s="1" t="s">
        <v>49</v>
      </c>
      <c r="J103" s="4"/>
      <c r="K103" s="37"/>
      <c r="L103" s="4"/>
      <c r="M103" s="3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10"/>
    </row>
    <row r="104" spans="2:50" ht="14.45">
      <c r="B104" s="1" t="s">
        <v>50</v>
      </c>
      <c r="C104" s="24"/>
      <c r="D104" s="24"/>
      <c r="E104" s="24"/>
      <c r="F104" s="24"/>
      <c r="G104" s="24"/>
      <c r="I104" s="1" t="s">
        <v>50</v>
      </c>
      <c r="J104" s="4"/>
      <c r="K104" s="37"/>
      <c r="L104" s="4"/>
      <c r="M104" s="3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10"/>
    </row>
    <row r="105" spans="2:50" ht="14.45">
      <c r="B105" s="1" t="s">
        <v>51</v>
      </c>
      <c r="C105" s="24">
        <v>387107142097</v>
      </c>
      <c r="D105" s="24"/>
      <c r="E105" s="24">
        <v>737645144718</v>
      </c>
      <c r="F105" s="24"/>
      <c r="G105" s="24">
        <v>364378475273</v>
      </c>
      <c r="I105" s="1" t="s">
        <v>51</v>
      </c>
      <c r="J105" s="4" t="str">
        <f t="shared" si="14"/>
        <v>Tăng</v>
      </c>
      <c r="K105" s="37">
        <f>(E105-C105)/C105*100%</f>
        <v>0.90553225322090125</v>
      </c>
      <c r="L105" s="4" t="str">
        <f t="shared" si="16"/>
        <v>Giảm</v>
      </c>
      <c r="M105" s="37">
        <f>(G105-E105)/E105*100%</f>
        <v>-0.50602470865269367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10"/>
    </row>
    <row r="106" spans="2:50" ht="14.45">
      <c r="B106" s="1" t="s">
        <v>52</v>
      </c>
      <c r="C106" s="4"/>
      <c r="D106" s="4"/>
      <c r="E106" s="4"/>
      <c r="F106" s="4"/>
      <c r="G106" s="22"/>
      <c r="I106" s="1" t="s">
        <v>52</v>
      </c>
      <c r="J106" s="4"/>
      <c r="K106" s="37"/>
      <c r="L106" s="4"/>
      <c r="M106" s="3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10"/>
    </row>
    <row r="107" spans="2:50" ht="14.45">
      <c r="B107" s="1" t="s">
        <v>53</v>
      </c>
      <c r="C107" s="4"/>
      <c r="D107" s="4"/>
      <c r="E107" s="4"/>
      <c r="F107" s="4"/>
      <c r="G107" s="22"/>
      <c r="I107" s="1" t="s">
        <v>53</v>
      </c>
      <c r="J107" s="4"/>
      <c r="K107" s="37"/>
      <c r="L107" s="4"/>
      <c r="M107" s="3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10"/>
    </row>
    <row r="108" spans="2:50" ht="14.45">
      <c r="B108" s="1" t="s">
        <v>54</v>
      </c>
      <c r="C108" s="4"/>
      <c r="D108" s="4"/>
      <c r="E108" s="4"/>
      <c r="F108" s="4"/>
      <c r="G108" s="22"/>
      <c r="I108" s="1" t="s">
        <v>54</v>
      </c>
      <c r="J108" s="4"/>
      <c r="K108" s="37"/>
      <c r="L108" s="4"/>
      <c r="M108" s="3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10"/>
    </row>
    <row r="109" spans="2:50" ht="14.45">
      <c r="B109" s="1" t="s">
        <v>55</v>
      </c>
      <c r="C109" s="4"/>
      <c r="D109" s="4"/>
      <c r="E109" s="4"/>
      <c r="F109" s="4"/>
      <c r="G109" s="22"/>
      <c r="I109" s="1" t="s">
        <v>55</v>
      </c>
      <c r="J109" s="4"/>
      <c r="K109" s="37"/>
      <c r="L109" s="4"/>
      <c r="M109" s="3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10"/>
    </row>
    <row r="110" spans="2:50" ht="14.45">
      <c r="B110" s="1" t="s">
        <v>56</v>
      </c>
      <c r="C110" s="24">
        <v>12492358508370</v>
      </c>
      <c r="D110" s="24"/>
      <c r="E110" s="24">
        <v>11276674453680</v>
      </c>
      <c r="F110" s="24"/>
      <c r="G110" s="24">
        <v>14920872539332</v>
      </c>
      <c r="I110" s="1" t="s">
        <v>56</v>
      </c>
      <c r="J110" s="4" t="str">
        <f t="shared" si="14"/>
        <v>Giảm</v>
      </c>
      <c r="K110" s="37">
        <f>(E110-C110)/C110*100%</f>
        <v>-9.7314214435607171E-2</v>
      </c>
      <c r="L110" s="4" t="str">
        <f t="shared" si="16"/>
        <v>Tăng</v>
      </c>
      <c r="M110" s="37">
        <f>(G110-E110)/E110*100%</f>
        <v>0.32316248027030364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10"/>
    </row>
    <row r="111" spans="2:50" ht="14.45">
      <c r="B111" s="1" t="s">
        <v>57</v>
      </c>
      <c r="C111" s="24">
        <v>8470024023558</v>
      </c>
      <c r="D111" s="24"/>
      <c r="E111" s="24">
        <v>15901359188984</v>
      </c>
      <c r="F111" s="24"/>
      <c r="G111" s="24">
        <v>10132147791387</v>
      </c>
      <c r="I111" s="1" t="s">
        <v>57</v>
      </c>
      <c r="J111" s="4" t="str">
        <f t="shared" si="14"/>
        <v>Tăng</v>
      </c>
      <c r="K111" s="37">
        <f>(E111-C111)/C111*100%</f>
        <v>0.87736884154719574</v>
      </c>
      <c r="L111" s="4" t="str">
        <f t="shared" si="16"/>
        <v>Giảm</v>
      </c>
      <c r="M111" s="37">
        <f>(G111-E111)/E111*100%</f>
        <v>-0.36281246961541136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10"/>
    </row>
    <row r="112" spans="2:50" ht="14.45">
      <c r="B112" s="1" t="s">
        <v>58</v>
      </c>
      <c r="C112" s="24"/>
      <c r="D112" s="24"/>
      <c r="E112" s="24"/>
      <c r="F112" s="24"/>
      <c r="G112" s="24"/>
      <c r="I112" s="1" t="s">
        <v>58</v>
      </c>
      <c r="J112" s="4"/>
      <c r="K112" s="37"/>
      <c r="L112" s="4"/>
      <c r="M112" s="3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10"/>
    </row>
    <row r="113" spans="1:50" ht="14.45">
      <c r="B113" s="1" t="s">
        <v>59</v>
      </c>
      <c r="C113" s="24">
        <v>1035376187700</v>
      </c>
      <c r="D113" s="24"/>
      <c r="E113" s="24">
        <v>392367226950</v>
      </c>
      <c r="F113" s="24"/>
      <c r="G113" s="24">
        <v>1024678805800</v>
      </c>
      <c r="I113" s="1" t="s">
        <v>59</v>
      </c>
      <c r="J113" s="4" t="str">
        <f t="shared" si="14"/>
        <v>Giảm</v>
      </c>
      <c r="K113" s="37">
        <f t="shared" ref="K113:K118" si="20">(E113-C113)/C113*100%</f>
        <v>-0.62103896959267491</v>
      </c>
      <c r="L113" s="4" t="str">
        <f t="shared" si="16"/>
        <v>Tăng</v>
      </c>
      <c r="M113" s="37">
        <f t="shared" ref="M113:M118" si="21">(G113-E113)/E113*100%</f>
        <v>1.6115300550587945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10"/>
    </row>
    <row r="114" spans="1:50" ht="14.45">
      <c r="B114" s="1" t="s">
        <v>60</v>
      </c>
      <c r="C114" s="24">
        <v>2986958279122</v>
      </c>
      <c r="D114" s="24"/>
      <c r="E114" s="24">
        <v>5017051962218</v>
      </c>
      <c r="F114" s="24"/>
      <c r="G114" s="24">
        <v>3764045942145</v>
      </c>
      <c r="I114" s="1" t="s">
        <v>60</v>
      </c>
      <c r="J114" s="4" t="str">
        <f t="shared" si="14"/>
        <v>Tăng</v>
      </c>
      <c r="K114" s="37">
        <f t="shared" si="20"/>
        <v>0.67965250712933789</v>
      </c>
      <c r="L114" s="4" t="str">
        <f t="shared" si="16"/>
        <v>Giảm</v>
      </c>
      <c r="M114" s="37">
        <f t="shared" si="21"/>
        <v>-0.24974946034225559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10"/>
    </row>
    <row r="115" spans="1:50" ht="14.45">
      <c r="B115" s="1" t="s">
        <v>61</v>
      </c>
      <c r="C115" s="24">
        <v>248731979582</v>
      </c>
      <c r="D115" s="24"/>
      <c r="E115" s="24">
        <v>1040842350988</v>
      </c>
      <c r="F115" s="24"/>
      <c r="G115" s="24">
        <v>1193359796084</v>
      </c>
      <c r="I115" s="1" t="s">
        <v>61</v>
      </c>
      <c r="J115" s="4" t="str">
        <f t="shared" si="14"/>
        <v>Tăng</v>
      </c>
      <c r="K115" s="37">
        <f t="shared" si="20"/>
        <v>3.1845940065172171</v>
      </c>
      <c r="L115" s="4" t="str">
        <f t="shared" si="16"/>
        <v>Tăng</v>
      </c>
      <c r="M115" s="37">
        <f t="shared" si="21"/>
        <v>0.14653270493002682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10"/>
    </row>
    <row r="116" spans="1:50" ht="14.45">
      <c r="B116" s="1" t="s">
        <v>62</v>
      </c>
      <c r="C116" s="34">
        <v>630611012001</v>
      </c>
      <c r="D116" s="34"/>
      <c r="E116" s="34">
        <v>374929561927</v>
      </c>
      <c r="F116" s="34"/>
      <c r="G116" s="34">
        <v>1418670415325</v>
      </c>
      <c r="H116" s="12"/>
      <c r="I116" s="1" t="s">
        <v>62</v>
      </c>
      <c r="J116" s="4" t="str">
        <f t="shared" si="14"/>
        <v>Giảm</v>
      </c>
      <c r="K116" s="37">
        <f t="shared" si="20"/>
        <v>-0.40545034134861341</v>
      </c>
      <c r="L116" s="4" t="str">
        <f t="shared" si="16"/>
        <v>Tăng</v>
      </c>
      <c r="M116" s="37">
        <f t="shared" si="21"/>
        <v>2.7838318430628837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10"/>
    </row>
    <row r="117" spans="1:50" ht="14.45">
      <c r="B117" s="19" t="s">
        <v>63</v>
      </c>
      <c r="C117" s="34">
        <v>6949470492</v>
      </c>
      <c r="D117" s="34"/>
      <c r="E117" s="34">
        <v>2898502410</v>
      </c>
      <c r="F117" s="34"/>
      <c r="G117" s="34">
        <v>4911354492</v>
      </c>
      <c r="H117" s="12"/>
      <c r="I117" s="19" t="s">
        <v>63</v>
      </c>
      <c r="J117" s="4" t="str">
        <f t="shared" si="14"/>
        <v>Giảm</v>
      </c>
      <c r="K117" s="37">
        <f t="shared" si="20"/>
        <v>-0.58291751676093018</v>
      </c>
      <c r="L117" s="4" t="str">
        <f t="shared" si="16"/>
        <v>Tăng</v>
      </c>
      <c r="M117" s="37">
        <f t="shared" si="21"/>
        <v>0.69444554369026723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10"/>
    </row>
    <row r="118" spans="1:50" ht="14.45">
      <c r="B118" s="20" t="s">
        <v>64</v>
      </c>
      <c r="C118" s="35">
        <v>374929561972</v>
      </c>
      <c r="D118" s="35"/>
      <c r="E118" s="35">
        <v>1418670415325</v>
      </c>
      <c r="F118" s="35"/>
      <c r="G118" s="35">
        <v>230221973733</v>
      </c>
      <c r="H118" s="21"/>
      <c r="I118" s="20" t="s">
        <v>64</v>
      </c>
      <c r="J118" s="4" t="str">
        <f t="shared" si="14"/>
        <v>Tăng</v>
      </c>
      <c r="K118" s="37">
        <f t="shared" si="20"/>
        <v>2.7838318426087385</v>
      </c>
      <c r="L118" s="4" t="str">
        <f t="shared" si="16"/>
        <v>Giảm</v>
      </c>
      <c r="M118" s="37">
        <f t="shared" si="21"/>
        <v>-0.83771990220839354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10"/>
    </row>
    <row r="119" spans="1:50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10"/>
    </row>
    <row r="120" spans="1:5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10"/>
    </row>
    <row r="121" spans="1:50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10"/>
    </row>
    <row r="122" spans="1:50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10"/>
    </row>
    <row r="123" spans="1:50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10"/>
    </row>
    <row r="124" spans="1:50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10"/>
    </row>
    <row r="125" spans="1:50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10"/>
    </row>
    <row r="126" spans="1:50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10"/>
    </row>
    <row r="127" spans="1:50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10"/>
    </row>
    <row r="128" spans="1:50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10"/>
    </row>
    <row r="129" spans="1:50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10"/>
    </row>
    <row r="130" spans="1:5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10"/>
    </row>
    <row r="131" spans="1:50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10"/>
    </row>
    <row r="132" spans="1:50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10"/>
    </row>
    <row r="133" spans="1:50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10"/>
    </row>
    <row r="134" spans="1:50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10"/>
    </row>
    <row r="135" spans="1:50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10"/>
    </row>
    <row r="136" spans="1:50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10"/>
    </row>
    <row r="137" spans="1:50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10"/>
    </row>
    <row r="138" spans="1:50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10"/>
    </row>
    <row r="139" spans="1:50">
      <c r="A139" s="63" t="s">
        <v>65</v>
      </c>
      <c r="B139" s="63"/>
      <c r="C139" s="63"/>
      <c r="D139" s="63"/>
      <c r="E139" s="63"/>
      <c r="F139" s="7"/>
      <c r="G139" s="7"/>
      <c r="H139" s="7"/>
      <c r="I139" s="7"/>
      <c r="J139" s="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10"/>
    </row>
    <row r="140" spans="1:50">
      <c r="A140" s="4" t="s">
        <v>66</v>
      </c>
      <c r="B140" s="4" t="s">
        <v>67</v>
      </c>
      <c r="C140" s="3">
        <v>2021</v>
      </c>
      <c r="E140" s="3">
        <v>2022</v>
      </c>
      <c r="G140" s="3">
        <v>2023</v>
      </c>
      <c r="H140" s="7"/>
      <c r="I140" s="7"/>
      <c r="J140" s="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10"/>
    </row>
    <row r="141" spans="1:50">
      <c r="A141" s="4" t="s">
        <v>68</v>
      </c>
      <c r="B141" s="6" t="s">
        <v>69</v>
      </c>
      <c r="C141" s="18">
        <f t="shared" ref="C141:E141" si="22">C17/C16</f>
        <v>0.69866144213758907</v>
      </c>
      <c r="D141" s="18"/>
      <c r="E141" s="18">
        <f t="shared" si="22"/>
        <v>0.57005925769213794</v>
      </c>
      <c r="F141" s="18"/>
      <c r="G141" s="18">
        <f>G17/G16</f>
        <v>0.63111299624901274</v>
      </c>
      <c r="H141" s="7"/>
      <c r="I141" s="7"/>
      <c r="J141" s="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10"/>
    </row>
    <row r="142" spans="1:50">
      <c r="B142" s="6" t="s">
        <v>70</v>
      </c>
      <c r="C142" s="18">
        <f t="shared" ref="C142:E142" si="23" xml:space="preserve"> C17/C20</f>
        <v>2.338434383738933</v>
      </c>
      <c r="D142" s="18"/>
      <c r="E142" s="18">
        <f t="shared" si="23"/>
        <v>1.3259019246050963</v>
      </c>
      <c r="F142" s="18"/>
      <c r="G142" s="18">
        <f xml:space="preserve"> G17/G20</f>
        <v>1.710857226824499</v>
      </c>
      <c r="H142" s="7"/>
      <c r="I142" s="7"/>
      <c r="J142" s="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10"/>
    </row>
    <row r="143" spans="1:50">
      <c r="B143" s="6" t="s">
        <v>71</v>
      </c>
      <c r="C143" s="18">
        <f t="shared" ref="C143:E143" si="24" xml:space="preserve"> C20/C16</f>
        <v>0.2987731650697405</v>
      </c>
      <c r="D143" s="18"/>
      <c r="E143" s="18">
        <f t="shared" si="24"/>
        <v>0.429940742307862</v>
      </c>
      <c r="F143" s="18"/>
      <c r="G143" s="18">
        <f xml:space="preserve"> G20/G16</f>
        <v>0.36888700375098726</v>
      </c>
      <c r="H143" s="7"/>
      <c r="I143" s="7"/>
      <c r="J143" s="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10"/>
    </row>
    <row r="144" spans="1:50">
      <c r="A144" s="4" t="s">
        <v>72</v>
      </c>
      <c r="B144" s="6" t="s">
        <v>73</v>
      </c>
      <c r="C144" s="18">
        <f xml:space="preserve"> C3/C18</f>
        <v>0.97882071899584067</v>
      </c>
      <c r="D144" s="18"/>
      <c r="E144" s="18">
        <f xml:space="preserve"> E3/E18</f>
        <v>0.96880405374126644</v>
      </c>
      <c r="F144" s="18"/>
      <c r="G144" s="18">
        <f xml:space="preserve"> G3/G18</f>
        <v>1.0107657412185338</v>
      </c>
      <c r="H144" s="7"/>
      <c r="I144" s="7"/>
      <c r="J144" s="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10"/>
    </row>
    <row r="145" spans="1:50">
      <c r="B145" s="6" t="s">
        <v>74</v>
      </c>
      <c r="C145" s="18">
        <f xml:space="preserve"> (C3-C7)/ C18</f>
        <v>0.9294439163524757</v>
      </c>
      <c r="D145" s="18"/>
      <c r="E145" s="18">
        <f xml:space="preserve"> (E3-E7)/ E18</f>
        <v>0.86159252471488124</v>
      </c>
      <c r="F145" s="18"/>
      <c r="G145" s="18">
        <f xml:space="preserve"> (G3-G7)/ G18</f>
        <v>0.9503232877520229</v>
      </c>
      <c r="H145" s="7"/>
      <c r="I145" s="7"/>
      <c r="J145" s="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10"/>
    </row>
    <row r="146" spans="1:50">
      <c r="B146" s="6" t="s">
        <v>75</v>
      </c>
      <c r="C146" s="18">
        <f>C4/C18</f>
        <v>2.49092906073787E-2</v>
      </c>
      <c r="D146" s="18"/>
      <c r="E146" s="18">
        <f>E4/E18</f>
        <v>0.13609074230137846</v>
      </c>
      <c r="F146" s="18"/>
      <c r="G146" s="18">
        <f>G4/G18</f>
        <v>1.5452419949680241E-2</v>
      </c>
      <c r="H146" s="7"/>
      <c r="I146" s="7"/>
      <c r="J146" s="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10"/>
    </row>
    <row r="147" spans="1:50">
      <c r="A147" s="2" t="s">
        <v>76</v>
      </c>
      <c r="B147" s="5" t="s">
        <v>77</v>
      </c>
      <c r="C147" s="14">
        <f t="shared" ref="C147:E147" si="25" xml:space="preserve"> C46/(C6+C10)</f>
        <v>2.779122524718987</v>
      </c>
      <c r="D147" s="14"/>
      <c r="E147" s="14">
        <f t="shared" si="25"/>
        <v>2.816168772088151</v>
      </c>
      <c r="F147" s="14"/>
      <c r="G147" s="14">
        <f xml:space="preserve"> G46/(G6+G10)</f>
        <v>2.2536991145067296</v>
      </c>
      <c r="H147" s="7"/>
      <c r="I147" s="7"/>
      <c r="J147" s="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10"/>
    </row>
    <row r="148" spans="1:50">
      <c r="B148" s="5" t="s">
        <v>78</v>
      </c>
      <c r="C148" s="14">
        <f>C47/C7</f>
        <v>2.6638158711217033</v>
      </c>
      <c r="D148" s="14"/>
      <c r="E148" s="14">
        <f t="shared" ref="E148:G148" si="26">E47/E7</f>
        <v>1.7939173793292105</v>
      </c>
      <c r="F148" s="14"/>
      <c r="G148" s="14">
        <f t="shared" si="26"/>
        <v>2.3099634146610919</v>
      </c>
      <c r="H148" s="7"/>
      <c r="I148" s="7"/>
      <c r="J148" s="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10"/>
    </row>
    <row r="149" spans="1:50">
      <c r="B149" s="6" t="s">
        <v>79</v>
      </c>
      <c r="C149" s="13">
        <f>365/C148</f>
        <v>137.02148258704628</v>
      </c>
      <c r="D149" s="13"/>
      <c r="E149" s="13">
        <f t="shared" ref="E149:G149" si="27">365/E148</f>
        <v>203.46533469477976</v>
      </c>
      <c r="F149" s="13"/>
      <c r="G149" s="13">
        <f t="shared" si="27"/>
        <v>158.01116055924689</v>
      </c>
      <c r="H149" s="7"/>
      <c r="I149" s="7"/>
      <c r="J149" s="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10"/>
    </row>
    <row r="150" spans="1:50">
      <c r="B150" s="6" t="s">
        <v>80</v>
      </c>
      <c r="C150" s="13">
        <f>365/C147</f>
        <v>131.33641887088345</v>
      </c>
      <c r="D150" s="13"/>
      <c r="E150" s="13">
        <f t="shared" ref="E150:G150" si="28">365/E147</f>
        <v>129.60870939896029</v>
      </c>
      <c r="F150" s="13"/>
      <c r="G150" s="13">
        <f t="shared" si="28"/>
        <v>161.9559583843951</v>
      </c>
      <c r="H150" s="7"/>
      <c r="I150" s="7"/>
      <c r="J150" s="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10"/>
    </row>
    <row r="151" spans="1:50">
      <c r="B151" s="6" t="s">
        <v>81</v>
      </c>
      <c r="C151" s="13">
        <f t="shared" ref="C151:G151" si="29">C61/C16</f>
        <v>2.3273197768217447E-2</v>
      </c>
      <c r="D151" s="13"/>
      <c r="E151" s="13">
        <f t="shared" si="29"/>
        <v>2.8153755491980223E-2</v>
      </c>
      <c r="F151" s="13"/>
      <c r="G151" s="13">
        <f t="shared" si="29"/>
        <v>2.6510231538285092E-2</v>
      </c>
      <c r="H151" s="7"/>
      <c r="I151" s="7"/>
      <c r="J151" s="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10"/>
    </row>
    <row r="152" spans="1:50">
      <c r="A152" s="27" t="s">
        <v>82</v>
      </c>
      <c r="B152" s="26" t="s">
        <v>83</v>
      </c>
      <c r="C152" s="26">
        <f>C61/C46</f>
        <v>0.14180779867808022</v>
      </c>
      <c r="D152" s="26"/>
      <c r="E152" s="26">
        <f t="shared" ref="E152:G152" si="30">E61/E46</f>
        <v>0.13225326434077436</v>
      </c>
      <c r="F152" s="26"/>
      <c r="G152" s="26">
        <f t="shared" si="30"/>
        <v>0.1534832957015245</v>
      </c>
      <c r="H152" s="7"/>
      <c r="I152" s="7"/>
      <c r="J152" s="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10"/>
    </row>
    <row r="153" spans="1:50">
      <c r="A153" s="18"/>
      <c r="B153" s="18" t="s">
        <v>84</v>
      </c>
      <c r="C153" s="13">
        <f>C61/C16</f>
        <v>2.3273197768217447E-2</v>
      </c>
      <c r="D153" s="13"/>
      <c r="E153" s="13">
        <f t="shared" ref="E153:G153" si="31">E61/E16</f>
        <v>2.8153755491980223E-2</v>
      </c>
      <c r="F153" s="13"/>
      <c r="G153" s="13">
        <f t="shared" si="31"/>
        <v>2.6510231538285092E-2</v>
      </c>
      <c r="H153" s="7"/>
      <c r="I153" s="7"/>
      <c r="J153" s="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10"/>
    </row>
    <row r="154" spans="1:50">
      <c r="A154" s="26"/>
      <c r="B154" s="26" t="s">
        <v>85</v>
      </c>
      <c r="C154" s="14">
        <f>C61/C21</f>
        <v>7.7895877170846145E-2</v>
      </c>
      <c r="D154" s="14"/>
      <c r="E154" s="14">
        <f t="shared" ref="E154:G154" si="32">E61/E21</f>
        <v>6.5482874083658105E-2</v>
      </c>
      <c r="F154" s="14"/>
      <c r="G154" s="14">
        <f t="shared" si="32"/>
        <v>7.1865452750350903E-2</v>
      </c>
      <c r="H154" s="7"/>
      <c r="I154" s="7"/>
      <c r="J154" s="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10"/>
    </row>
    <row r="155" spans="1:50">
      <c r="A155" s="18"/>
      <c r="B155" s="18" t="s">
        <v>86</v>
      </c>
      <c r="C155" s="23">
        <f t="shared" ref="C155:G155" si="33">C61</f>
        <v>489887039160</v>
      </c>
      <c r="D155" s="23"/>
      <c r="E155" s="23">
        <f t="shared" si="33"/>
        <v>518748812825</v>
      </c>
      <c r="F155" s="23"/>
      <c r="G155" s="23">
        <f t="shared" si="33"/>
        <v>627508666127</v>
      </c>
      <c r="H155" s="7"/>
      <c r="I155" s="7"/>
      <c r="J155" s="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10"/>
    </row>
    <row r="156" spans="1:50">
      <c r="C156" s="23"/>
      <c r="D156" s="23"/>
      <c r="E156" s="23"/>
      <c r="F156" s="23"/>
      <c r="G156" s="23"/>
      <c r="H156" s="7"/>
      <c r="I156" s="7"/>
      <c r="J156" s="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10"/>
    </row>
    <row r="157" spans="1:50">
      <c r="C157" s="23"/>
      <c r="D157" s="23"/>
      <c r="E157" s="23"/>
      <c r="F157" s="23"/>
      <c r="G157" s="23"/>
      <c r="H157" s="7"/>
      <c r="I157" s="7"/>
      <c r="J157" s="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10"/>
    </row>
    <row r="158" spans="1:50">
      <c r="G158" s="16"/>
      <c r="H158" s="7"/>
      <c r="I158" s="7"/>
      <c r="J158" s="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10"/>
    </row>
    <row r="159" spans="1:50">
      <c r="G159" s="16"/>
      <c r="H159" s="7"/>
      <c r="I159" s="7"/>
      <c r="J159" s="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10"/>
    </row>
    <row r="160" spans="1:50">
      <c r="G160" s="16"/>
      <c r="H160" s="7"/>
      <c r="I160" s="7"/>
      <c r="J160" s="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10"/>
    </row>
    <row r="161" spans="5:50">
      <c r="G161" s="16"/>
      <c r="H161" s="7"/>
      <c r="I161" s="7"/>
      <c r="J161" s="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10"/>
    </row>
    <row r="162" spans="5:50">
      <c r="G162" s="16"/>
      <c r="H162" s="7"/>
      <c r="I162" s="7"/>
      <c r="J162" s="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10"/>
    </row>
    <row r="163" spans="5:50">
      <c r="G163" s="16"/>
      <c r="H163" s="7"/>
      <c r="I163" s="7"/>
      <c r="J163" s="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10"/>
    </row>
    <row r="164" spans="5:50">
      <c r="G164" s="16"/>
      <c r="H164" s="7"/>
      <c r="I164" s="7"/>
      <c r="J164" s="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10"/>
    </row>
    <row r="165" spans="5:50">
      <c r="G165" s="16"/>
      <c r="H165" s="7"/>
      <c r="I165" s="7"/>
      <c r="J165" s="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10"/>
    </row>
    <row r="166" spans="5:50">
      <c r="G166" s="16"/>
      <c r="H166" s="7"/>
      <c r="I166" s="7"/>
      <c r="J166" s="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10"/>
    </row>
    <row r="167" spans="5:50">
      <c r="G167" s="16"/>
      <c r="H167" s="7"/>
      <c r="I167" s="7"/>
      <c r="J167" s="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10"/>
    </row>
    <row r="168" spans="5:50">
      <c r="G168" s="16"/>
      <c r="H168" s="7"/>
      <c r="I168" s="7"/>
      <c r="J168" s="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10"/>
    </row>
    <row r="169" spans="5:50">
      <c r="G169" s="16"/>
      <c r="H169" s="7"/>
      <c r="I169" s="7"/>
      <c r="J169" s="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10"/>
    </row>
    <row r="170" spans="5:50">
      <c r="G170" s="16"/>
      <c r="H170" s="7"/>
      <c r="I170" s="7"/>
      <c r="J170" s="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10"/>
    </row>
    <row r="171" spans="5:50">
      <c r="G171" s="16"/>
      <c r="H171" s="7"/>
      <c r="I171" s="7"/>
      <c r="J171" s="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10"/>
    </row>
    <row r="172" spans="5:50">
      <c r="E172" s="16"/>
      <c r="G172" s="7"/>
      <c r="H172" s="7"/>
      <c r="I172" s="7"/>
      <c r="J172" s="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10"/>
    </row>
    <row r="173" spans="5:50">
      <c r="E173" s="16"/>
      <c r="G173" s="7"/>
      <c r="H173" s="7"/>
      <c r="I173" s="7"/>
      <c r="J173" s="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10"/>
    </row>
    <row r="174" spans="5:50">
      <c r="E174" s="16"/>
      <c r="G174" s="7"/>
      <c r="H174" s="7"/>
      <c r="I174" s="7"/>
      <c r="J174" s="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10"/>
    </row>
    <row r="175" spans="5:50">
      <c r="E175" s="16"/>
      <c r="G175" s="7"/>
      <c r="H175" s="7"/>
      <c r="I175" s="7"/>
      <c r="J175" s="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10"/>
    </row>
    <row r="176" spans="5:50">
      <c r="E176" s="16"/>
      <c r="G176" s="7"/>
      <c r="H176" s="7"/>
      <c r="I176" s="7"/>
      <c r="J176" s="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10"/>
    </row>
    <row r="177" spans="5:50">
      <c r="E177" s="16"/>
      <c r="G177" s="7"/>
      <c r="H177" s="7"/>
      <c r="I177" s="7"/>
      <c r="J177" s="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10"/>
    </row>
    <row r="178" spans="5:50">
      <c r="E178" s="16"/>
      <c r="G178" s="7"/>
      <c r="H178" s="7"/>
      <c r="I178" s="7"/>
      <c r="J178" s="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10"/>
    </row>
    <row r="179" spans="5:50">
      <c r="E179" s="16"/>
      <c r="G179" s="7"/>
      <c r="H179" s="7"/>
      <c r="I179" s="7"/>
      <c r="J179" s="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10"/>
    </row>
    <row r="180" spans="5:50">
      <c r="E180" s="16"/>
      <c r="G180" s="7"/>
      <c r="H180" s="7"/>
      <c r="I180" s="7"/>
      <c r="J180" s="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10"/>
    </row>
    <row r="181" spans="5:50">
      <c r="E181" s="16"/>
      <c r="G181" s="7"/>
      <c r="H181" s="7"/>
      <c r="I181" s="7"/>
      <c r="J181" s="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10"/>
    </row>
    <row r="182" spans="5:50">
      <c r="E182" s="16"/>
      <c r="G182" s="7"/>
      <c r="H182" s="7"/>
      <c r="I182" s="7"/>
      <c r="J182" s="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10"/>
    </row>
    <row r="183" spans="5:50">
      <c r="E183" s="16"/>
      <c r="G183" s="7"/>
      <c r="H183" s="7"/>
      <c r="I183" s="7"/>
      <c r="J183" s="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10"/>
    </row>
    <row r="184" spans="5:50">
      <c r="E184" s="16"/>
      <c r="G184" s="7"/>
      <c r="H184" s="7"/>
      <c r="I184" s="7"/>
      <c r="J184" s="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10"/>
    </row>
    <row r="185" spans="5:50">
      <c r="E185" s="16"/>
      <c r="G185" s="7"/>
      <c r="H185" s="7"/>
      <c r="I185" s="7"/>
      <c r="J185" s="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10"/>
    </row>
    <row r="186" spans="5:50">
      <c r="E186" s="16"/>
      <c r="G186" s="7"/>
      <c r="H186" s="7"/>
      <c r="I186" s="7"/>
      <c r="J186" s="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10"/>
    </row>
    <row r="187" spans="5:50">
      <c r="E187" s="16"/>
      <c r="G187" s="7"/>
      <c r="H187" s="7"/>
      <c r="I187" s="7"/>
      <c r="J187" s="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10"/>
    </row>
    <row r="188" spans="5:50">
      <c r="E188" s="16"/>
      <c r="G188" s="7"/>
      <c r="H188" s="7"/>
      <c r="I188" s="7"/>
      <c r="J188" s="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10"/>
    </row>
    <row r="189" spans="5:50">
      <c r="E189" s="16"/>
      <c r="G189" s="7"/>
      <c r="H189" s="7"/>
      <c r="I189" s="7"/>
      <c r="J189" s="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10"/>
    </row>
    <row r="190" spans="5:50">
      <c r="E190" s="16"/>
      <c r="G190" s="7"/>
      <c r="H190" s="7"/>
      <c r="I190" s="7"/>
      <c r="J190" s="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10"/>
    </row>
    <row r="191" spans="5:50">
      <c r="E191" s="16"/>
      <c r="G191" s="7"/>
      <c r="H191" s="7"/>
      <c r="I191" s="7"/>
      <c r="J191" s="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10"/>
    </row>
    <row r="192" spans="5:50">
      <c r="E192" s="16"/>
      <c r="G192" s="7"/>
      <c r="H192" s="7"/>
      <c r="I192" s="7"/>
      <c r="J192" s="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10"/>
    </row>
    <row r="193" spans="5:50">
      <c r="E193" s="16"/>
      <c r="G193" s="7"/>
      <c r="H193" s="7"/>
      <c r="I193" s="7"/>
      <c r="J193" s="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10"/>
    </row>
    <row r="194" spans="5:50">
      <c r="E194" s="16"/>
      <c r="G194" s="7"/>
      <c r="H194" s="7"/>
      <c r="I194" s="7"/>
      <c r="J194" s="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10"/>
    </row>
    <row r="195" spans="5:50">
      <c r="E195" s="16"/>
      <c r="G195" s="7"/>
      <c r="H195" s="7"/>
      <c r="I195" s="7"/>
      <c r="J195" s="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10"/>
    </row>
    <row r="196" spans="5:50">
      <c r="E196" s="16"/>
      <c r="G196" s="7"/>
      <c r="H196" s="7"/>
      <c r="I196" s="7"/>
      <c r="J196" s="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10"/>
    </row>
    <row r="197" spans="5:50">
      <c r="E197" s="16"/>
      <c r="G197" s="7"/>
      <c r="H197" s="7"/>
      <c r="I197" s="7"/>
      <c r="J197" s="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10"/>
    </row>
    <row r="198" spans="5:50">
      <c r="E198" s="16"/>
      <c r="G198" s="7"/>
      <c r="H198" s="7"/>
      <c r="I198" s="7"/>
      <c r="J198" s="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10"/>
    </row>
    <row r="199" spans="5:50">
      <c r="E199" s="16"/>
      <c r="G199" s="7"/>
      <c r="H199" s="7"/>
      <c r="I199" s="7"/>
      <c r="J199" s="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10"/>
    </row>
    <row r="200" spans="5:50">
      <c r="E200" s="16"/>
      <c r="G200" s="7"/>
      <c r="H200" s="7"/>
      <c r="I200" s="7"/>
      <c r="J200" s="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10"/>
    </row>
    <row r="201" spans="5:50">
      <c r="E201" s="16"/>
      <c r="F201" s="7"/>
      <c r="G201" s="7"/>
      <c r="H201" s="7"/>
      <c r="I201" s="7"/>
      <c r="J201" s="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10"/>
    </row>
    <row r="202" spans="5:50">
      <c r="E202" s="16"/>
      <c r="F202" s="7"/>
      <c r="G202" s="7"/>
      <c r="H202" s="7"/>
      <c r="I202" s="7"/>
      <c r="J202" s="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10"/>
    </row>
    <row r="203" spans="5:50">
      <c r="E203" s="16"/>
      <c r="F203" s="7"/>
      <c r="G203" s="7"/>
      <c r="H203" s="7"/>
      <c r="I203" s="7"/>
      <c r="J203" s="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10"/>
    </row>
    <row r="204" spans="5:50">
      <c r="E204" s="16"/>
      <c r="F204" s="7"/>
      <c r="G204" s="7"/>
      <c r="H204" s="7"/>
      <c r="I204" s="7"/>
      <c r="J204" s="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10"/>
    </row>
    <row r="205" spans="5:50">
      <c r="E205" s="16"/>
      <c r="F205" s="7"/>
      <c r="G205" s="7"/>
      <c r="H205" s="7"/>
      <c r="I205" s="7"/>
      <c r="J205" s="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10"/>
    </row>
    <row r="206" spans="5:50">
      <c r="E206" s="16"/>
      <c r="F206" s="7"/>
      <c r="G206" s="7"/>
      <c r="H206" s="7"/>
      <c r="I206" s="7"/>
      <c r="J206" s="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10"/>
    </row>
    <row r="207" spans="5:50">
      <c r="E207" s="16"/>
      <c r="F207" s="7"/>
      <c r="G207" s="7"/>
      <c r="H207" s="7"/>
      <c r="I207" s="7"/>
      <c r="J207" s="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10"/>
    </row>
    <row r="208" spans="5:50">
      <c r="E208" s="16"/>
      <c r="F208" s="7"/>
      <c r="G208" s="7"/>
      <c r="H208" s="7"/>
      <c r="I208" s="7"/>
      <c r="J208" s="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10"/>
    </row>
    <row r="209" spans="5:50">
      <c r="E209" s="16"/>
      <c r="F209" s="7"/>
      <c r="G209" s="7"/>
      <c r="H209" s="7"/>
      <c r="I209" s="7"/>
      <c r="J209" s="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10"/>
    </row>
    <row r="210" spans="5:50">
      <c r="E210" s="16"/>
      <c r="F210" s="7"/>
      <c r="G210" s="7"/>
      <c r="H210" s="7"/>
      <c r="I210" s="7"/>
      <c r="J210" s="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10"/>
    </row>
    <row r="211" spans="5:50">
      <c r="E211" s="16"/>
      <c r="F211" s="7"/>
      <c r="G211" s="7"/>
      <c r="H211" s="7"/>
      <c r="I211" s="7"/>
      <c r="J211" s="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10"/>
    </row>
    <row r="212" spans="5:50">
      <c r="E212" s="16"/>
      <c r="F212" s="7"/>
      <c r="G212" s="7"/>
      <c r="H212" s="7"/>
      <c r="I212" s="7"/>
      <c r="J212" s="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10"/>
    </row>
    <row r="213" spans="5:50">
      <c r="E213" s="16"/>
      <c r="F213" s="7"/>
      <c r="G213" s="7"/>
      <c r="H213" s="7"/>
      <c r="I213" s="7"/>
      <c r="J213" s="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10"/>
    </row>
    <row r="214" spans="5:50">
      <c r="E214" s="16"/>
      <c r="F214" s="7"/>
      <c r="G214" s="7"/>
      <c r="H214" s="7"/>
      <c r="I214" s="7"/>
      <c r="J214" s="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10"/>
    </row>
    <row r="215" spans="5:50">
      <c r="E215" s="16"/>
      <c r="F215" s="7"/>
      <c r="G215" s="7"/>
      <c r="H215" s="7"/>
      <c r="I215" s="7"/>
      <c r="J215" s="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10"/>
    </row>
    <row r="216" spans="5:50">
      <c r="E216" s="16"/>
      <c r="F216" s="7"/>
      <c r="G216" s="7"/>
      <c r="H216" s="7"/>
      <c r="I216" s="7"/>
      <c r="J216" s="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10"/>
    </row>
    <row r="217" spans="5:50">
      <c r="E217" s="16"/>
      <c r="F217" s="7"/>
      <c r="G217" s="7"/>
      <c r="H217" s="7"/>
      <c r="I217" s="7"/>
      <c r="J217" s="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10"/>
    </row>
    <row r="218" spans="5:50">
      <c r="E218" s="16"/>
      <c r="F218" s="7"/>
      <c r="G218" s="7"/>
      <c r="H218" s="7"/>
      <c r="I218" s="7"/>
      <c r="J218" s="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10"/>
    </row>
    <row r="219" spans="5:50">
      <c r="E219" s="16"/>
      <c r="F219" s="7"/>
      <c r="G219" s="7"/>
      <c r="H219" s="7"/>
      <c r="I219" s="7"/>
      <c r="J219" s="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10"/>
    </row>
    <row r="220" spans="5:50">
      <c r="E220" s="16"/>
      <c r="F220" s="7"/>
      <c r="G220" s="7"/>
      <c r="H220" s="7"/>
      <c r="I220" s="7"/>
      <c r="J220" s="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10"/>
    </row>
    <row r="221" spans="5:50">
      <c r="E221" s="16"/>
      <c r="F221" s="7"/>
      <c r="G221" s="7"/>
      <c r="H221" s="7"/>
      <c r="I221" s="7"/>
      <c r="J221" s="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10"/>
    </row>
    <row r="222" spans="5:50">
      <c r="E222" s="16"/>
      <c r="F222" s="7"/>
      <c r="G222" s="7"/>
      <c r="H222" s="7"/>
      <c r="I222" s="7"/>
      <c r="J222" s="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10"/>
    </row>
    <row r="223" spans="5:50">
      <c r="E223" s="16"/>
      <c r="F223" s="7"/>
      <c r="G223" s="7"/>
      <c r="H223" s="7"/>
      <c r="I223" s="7"/>
      <c r="J223" s="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10"/>
    </row>
    <row r="224" spans="5:50">
      <c r="E224" s="16"/>
      <c r="F224" s="7"/>
      <c r="G224" s="7"/>
      <c r="H224" s="7"/>
      <c r="I224" s="7"/>
      <c r="J224" s="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10"/>
    </row>
    <row r="225" spans="5:50">
      <c r="E225" s="16"/>
      <c r="F225" s="7"/>
      <c r="G225" s="7"/>
      <c r="H225" s="7"/>
      <c r="I225" s="7"/>
      <c r="J225" s="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10"/>
    </row>
    <row r="226" spans="5:50">
      <c r="E226" s="16"/>
      <c r="F226" s="7"/>
      <c r="G226" s="7"/>
      <c r="H226" s="7"/>
      <c r="I226" s="7"/>
      <c r="J226" s="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10"/>
    </row>
    <row r="227" spans="5:50">
      <c r="E227" s="16"/>
      <c r="F227" s="7"/>
      <c r="G227" s="7"/>
      <c r="H227" s="7"/>
      <c r="I227" s="7"/>
      <c r="J227" s="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10"/>
    </row>
    <row r="228" spans="5:50">
      <c r="E228" s="16"/>
      <c r="F228" s="7"/>
      <c r="G228" s="7"/>
      <c r="H228" s="7"/>
      <c r="I228" s="7"/>
      <c r="J228" s="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10"/>
    </row>
    <row r="229" spans="5:50">
      <c r="E229" s="16"/>
      <c r="F229" s="7"/>
      <c r="G229" s="7"/>
      <c r="H229" s="7"/>
      <c r="I229" s="7"/>
      <c r="J229" s="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10"/>
    </row>
    <row r="230" spans="5:50">
      <c r="E230" s="16"/>
      <c r="F230" s="7"/>
      <c r="G230" s="7"/>
      <c r="H230" s="7"/>
      <c r="I230" s="7"/>
      <c r="J230" s="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10"/>
    </row>
    <row r="231" spans="5:50">
      <c r="E231" s="16"/>
      <c r="F231" s="7"/>
      <c r="G231" s="7"/>
      <c r="H231" s="7"/>
      <c r="I231" s="7"/>
      <c r="J231" s="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10"/>
    </row>
    <row r="232" spans="5:50">
      <c r="E232" s="16"/>
      <c r="F232" s="7"/>
      <c r="G232" s="7"/>
      <c r="H232" s="7"/>
      <c r="I232" s="7"/>
      <c r="J232" s="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10"/>
    </row>
    <row r="233" spans="5:50">
      <c r="E233" s="16"/>
      <c r="F233" s="7"/>
      <c r="G233" s="7"/>
      <c r="H233" s="7"/>
      <c r="I233" s="7"/>
      <c r="J233" s="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10"/>
    </row>
    <row r="234" spans="5:50">
      <c r="E234" s="16"/>
      <c r="F234" s="7"/>
      <c r="G234" s="7"/>
      <c r="H234" s="7"/>
      <c r="I234" s="7"/>
      <c r="J234" s="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10"/>
    </row>
    <row r="235" spans="5:50">
      <c r="E235" s="16"/>
      <c r="F235" s="7"/>
      <c r="G235" s="7"/>
      <c r="H235" s="7"/>
      <c r="I235" s="7"/>
      <c r="J235" s="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10"/>
    </row>
    <row r="236" spans="5:50">
      <c r="E236" s="16"/>
      <c r="F236" s="7"/>
      <c r="G236" s="7"/>
      <c r="H236" s="7"/>
      <c r="I236" s="7"/>
      <c r="J236" s="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10"/>
    </row>
    <row r="237" spans="5:50">
      <c r="E237" s="16"/>
      <c r="F237" s="7"/>
      <c r="G237" s="7"/>
      <c r="H237" s="7"/>
      <c r="I237" s="7"/>
      <c r="J237" s="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10"/>
    </row>
    <row r="238" spans="5:50">
      <c r="E238" s="16"/>
      <c r="F238" s="7"/>
      <c r="G238" s="7"/>
      <c r="H238" s="7"/>
      <c r="I238" s="7"/>
      <c r="J238" s="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10"/>
    </row>
    <row r="239" spans="5:50">
      <c r="E239" s="16"/>
      <c r="F239" s="7"/>
      <c r="G239" s="7"/>
      <c r="H239" s="7"/>
      <c r="I239" s="7"/>
      <c r="J239" s="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10"/>
    </row>
    <row r="240" spans="5:50">
      <c r="E240" s="16"/>
      <c r="F240" s="7"/>
      <c r="G240" s="7"/>
      <c r="H240" s="7"/>
      <c r="I240" s="7"/>
      <c r="J240" s="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10"/>
    </row>
    <row r="241" spans="5:50">
      <c r="E241" s="16"/>
      <c r="F241" s="7"/>
      <c r="G241" s="7"/>
      <c r="H241" s="7"/>
      <c r="I241" s="7"/>
      <c r="J241" s="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10"/>
    </row>
    <row r="242" spans="5:50">
      <c r="E242" s="16"/>
      <c r="F242" s="7"/>
      <c r="G242" s="7"/>
      <c r="H242" s="7"/>
      <c r="I242" s="7"/>
      <c r="J242" s="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10"/>
    </row>
    <row r="243" spans="5:50">
      <c r="E243" s="16"/>
      <c r="F243" s="7"/>
      <c r="G243" s="7"/>
      <c r="H243" s="7"/>
      <c r="I243" s="7"/>
      <c r="J243" s="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10"/>
    </row>
    <row r="244" spans="5:50">
      <c r="E244" s="16"/>
      <c r="F244" s="7"/>
      <c r="G244" s="7"/>
      <c r="H244" s="7"/>
      <c r="I244" s="7"/>
      <c r="J244" s="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10"/>
    </row>
    <row r="245" spans="5:50">
      <c r="E245" s="16"/>
      <c r="F245" s="7"/>
      <c r="G245" s="7"/>
      <c r="H245" s="7"/>
      <c r="I245" s="7"/>
      <c r="J245" s="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10"/>
    </row>
    <row r="246" spans="5:50">
      <c r="E246" s="16"/>
      <c r="F246" s="7"/>
      <c r="G246" s="7"/>
      <c r="H246" s="7"/>
      <c r="I246" s="7"/>
      <c r="J246" s="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10"/>
    </row>
    <row r="247" spans="5:50">
      <c r="E247" s="16"/>
      <c r="F247" s="7"/>
      <c r="G247" s="7"/>
      <c r="H247" s="7"/>
      <c r="I247" s="7"/>
      <c r="J247" s="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10"/>
    </row>
    <row r="248" spans="5:50">
      <c r="E248" s="16"/>
      <c r="F248" s="7"/>
      <c r="G248" s="7"/>
      <c r="H248" s="7"/>
      <c r="I248" s="7"/>
      <c r="J248" s="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10"/>
    </row>
    <row r="249" spans="5:50">
      <c r="E249" s="16"/>
      <c r="F249" s="7"/>
      <c r="G249" s="7"/>
      <c r="H249" s="7"/>
      <c r="I249" s="7"/>
      <c r="J249" s="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10"/>
    </row>
    <row r="250" spans="5:50">
      <c r="E250" s="16"/>
      <c r="F250" s="7"/>
      <c r="G250" s="7"/>
      <c r="H250" s="7"/>
      <c r="I250" s="7"/>
      <c r="J250" s="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10"/>
    </row>
    <row r="251" spans="5:50">
      <c r="E251" s="16"/>
      <c r="F251" s="7"/>
      <c r="G251" s="7"/>
      <c r="H251" s="7"/>
      <c r="I251" s="7"/>
      <c r="J251" s="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10"/>
    </row>
    <row r="252" spans="5:50">
      <c r="E252" s="16"/>
      <c r="F252" s="7"/>
      <c r="G252" s="7"/>
      <c r="H252" s="7"/>
      <c r="I252" s="7"/>
      <c r="J252" s="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10"/>
    </row>
    <row r="253" spans="5:50">
      <c r="E253" s="16"/>
      <c r="F253" s="7"/>
      <c r="G253" s="7"/>
      <c r="H253" s="7"/>
      <c r="I253" s="7"/>
      <c r="J253" s="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10"/>
    </row>
    <row r="254" spans="5:50">
      <c r="E254" s="16"/>
      <c r="F254" s="7"/>
      <c r="G254" s="7"/>
      <c r="H254" s="7"/>
      <c r="I254" s="7"/>
      <c r="J254" s="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10"/>
    </row>
    <row r="255" spans="5:50">
      <c r="E255" s="16"/>
      <c r="F255" s="7"/>
      <c r="G255" s="7"/>
      <c r="H255" s="7"/>
      <c r="I255" s="7"/>
      <c r="J255" s="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10"/>
    </row>
    <row r="256" spans="5:50">
      <c r="E256" s="16"/>
      <c r="F256" s="7"/>
      <c r="G256" s="7"/>
      <c r="H256" s="7"/>
      <c r="I256" s="7"/>
      <c r="J256" s="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10"/>
    </row>
    <row r="257" spans="5:50">
      <c r="E257" s="16"/>
      <c r="F257" s="7"/>
      <c r="G257" s="7"/>
      <c r="H257" s="7"/>
      <c r="I257" s="7"/>
      <c r="J257" s="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10"/>
    </row>
    <row r="258" spans="5:50">
      <c r="E258" s="16"/>
      <c r="F258" s="7"/>
      <c r="G258" s="7"/>
      <c r="H258" s="7"/>
      <c r="I258" s="7"/>
      <c r="J258" s="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10"/>
    </row>
    <row r="259" spans="5:50">
      <c r="E259" s="16"/>
      <c r="F259" s="7"/>
      <c r="G259" s="7"/>
      <c r="H259" s="7"/>
      <c r="I259" s="7"/>
      <c r="J259" s="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10"/>
    </row>
    <row r="260" spans="5:50">
      <c r="E260" s="16"/>
      <c r="F260" s="7"/>
      <c r="G260" s="7"/>
      <c r="H260" s="7"/>
      <c r="I260" s="7"/>
      <c r="J260" s="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10"/>
    </row>
    <row r="261" spans="5:50">
      <c r="E261" s="16"/>
      <c r="F261" s="7"/>
      <c r="G261" s="7"/>
      <c r="H261" s="7"/>
      <c r="I261" s="7"/>
      <c r="J261" s="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10"/>
    </row>
    <row r="262" spans="5:50">
      <c r="E262" s="16"/>
      <c r="F262" s="7"/>
      <c r="G262" s="7"/>
      <c r="H262" s="7"/>
      <c r="I262" s="7"/>
      <c r="J262" s="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10"/>
    </row>
    <row r="263" spans="5:50">
      <c r="E263" s="16"/>
      <c r="F263" s="7"/>
      <c r="G263" s="7"/>
      <c r="H263" s="7"/>
      <c r="I263" s="7"/>
      <c r="J263" s="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10"/>
    </row>
    <row r="264" spans="5:50">
      <c r="E264" s="16"/>
      <c r="F264" s="7"/>
      <c r="G264" s="7"/>
      <c r="H264" s="7"/>
      <c r="I264" s="7"/>
      <c r="J264" s="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10"/>
    </row>
    <row r="265" spans="5:50">
      <c r="E265" s="16"/>
      <c r="F265" s="7"/>
      <c r="G265" s="7"/>
      <c r="H265" s="7"/>
      <c r="I265" s="7"/>
      <c r="J265" s="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10"/>
    </row>
    <row r="266" spans="5:50">
      <c r="E266" s="16"/>
      <c r="F266" s="7"/>
      <c r="G266" s="7"/>
      <c r="H266" s="7"/>
      <c r="I266" s="7"/>
      <c r="J266" s="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10"/>
    </row>
    <row r="267" spans="5:50">
      <c r="E267" s="16"/>
      <c r="F267" s="7"/>
      <c r="G267" s="7"/>
      <c r="H267" s="7"/>
      <c r="I267" s="7"/>
      <c r="J267" s="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10"/>
    </row>
    <row r="268" spans="5:50">
      <c r="E268" s="16"/>
      <c r="F268" s="7"/>
      <c r="G268" s="7"/>
      <c r="H268" s="7"/>
      <c r="I268" s="7"/>
      <c r="J268" s="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10"/>
    </row>
    <row r="269" spans="5:50">
      <c r="E269" s="16"/>
      <c r="F269" s="7"/>
      <c r="G269" s="7"/>
      <c r="H269" s="7"/>
      <c r="I269" s="7"/>
      <c r="J269" s="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10"/>
    </row>
    <row r="270" spans="5:50">
      <c r="E270" s="16"/>
      <c r="F270" s="7"/>
      <c r="G270" s="7"/>
      <c r="H270" s="7"/>
      <c r="I270" s="7"/>
      <c r="J270" s="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10"/>
    </row>
    <row r="271" spans="5:50">
      <c r="E271" s="16"/>
      <c r="F271" s="7"/>
      <c r="G271" s="7"/>
      <c r="H271" s="7"/>
      <c r="I271" s="7"/>
      <c r="J271" s="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10"/>
    </row>
    <row r="272" spans="5:50">
      <c r="E272" s="16"/>
      <c r="F272" s="7"/>
      <c r="G272" s="7"/>
      <c r="H272" s="7"/>
      <c r="I272" s="7"/>
      <c r="J272" s="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10"/>
    </row>
    <row r="273" spans="1:50">
      <c r="E273" s="16"/>
      <c r="F273" s="7"/>
      <c r="G273" s="7"/>
      <c r="H273" s="7"/>
      <c r="I273" s="7"/>
      <c r="J273" s="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10"/>
    </row>
    <row r="274" spans="1:50">
      <c r="E274" s="16"/>
      <c r="F274" s="7"/>
      <c r="G274" s="7"/>
      <c r="H274" s="7"/>
      <c r="I274" s="7"/>
      <c r="J274" s="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10"/>
    </row>
    <row r="275" spans="1:50">
      <c r="E275" s="16"/>
      <c r="F275" s="7"/>
      <c r="G275" s="7"/>
      <c r="H275" s="7"/>
      <c r="I275" s="7"/>
      <c r="J275" s="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10"/>
    </row>
    <row r="276" spans="1:50">
      <c r="E276" s="16"/>
      <c r="F276" s="7"/>
      <c r="G276" s="7"/>
      <c r="H276" s="7"/>
      <c r="I276" s="7"/>
      <c r="J276" s="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10"/>
    </row>
    <row r="277" spans="1:50">
      <c r="E277" s="16"/>
      <c r="F277" s="7"/>
      <c r="G277" s="7"/>
      <c r="H277" s="7"/>
      <c r="I277" s="7"/>
      <c r="J277" s="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10"/>
    </row>
    <row r="278" spans="1:50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10"/>
    </row>
    <row r="279" spans="1:50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10"/>
    </row>
    <row r="280" spans="1:5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10"/>
    </row>
    <row r="281" spans="1:50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10"/>
    </row>
    <row r="282" spans="1:50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10"/>
    </row>
    <row r="283" spans="1:50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10"/>
    </row>
    <row r="284" spans="1:50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10"/>
    </row>
    <row r="285" spans="1:50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10"/>
    </row>
    <row r="286" spans="1:50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10"/>
    </row>
    <row r="287" spans="1:50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10"/>
    </row>
    <row r="288" spans="1:50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10"/>
    </row>
    <row r="289" spans="1:50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10"/>
    </row>
    <row r="290" spans="1:5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10"/>
    </row>
    <row r="291" spans="1:50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10"/>
    </row>
    <row r="292" spans="1:50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10"/>
    </row>
    <row r="293" spans="1:50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10"/>
    </row>
    <row r="294" spans="1:50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10"/>
    </row>
    <row r="295" spans="1:50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10"/>
    </row>
    <row r="296" spans="1:50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10"/>
    </row>
    <row r="297" spans="1:50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10"/>
    </row>
    <row r="298" spans="1:50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10"/>
    </row>
    <row r="299" spans="1:50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10"/>
    </row>
    <row r="300" spans="1:5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10"/>
    </row>
    <row r="301" spans="1:50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10"/>
    </row>
    <row r="302" spans="1:50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10"/>
    </row>
    <row r="303" spans="1:50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10"/>
    </row>
    <row r="304" spans="1:50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10"/>
    </row>
    <row r="305" spans="1:50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10"/>
    </row>
    <row r="306" spans="1:50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10"/>
    </row>
    <row r="307" spans="1:50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10"/>
    </row>
    <row r="308" spans="1:50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10"/>
    </row>
    <row r="309" spans="1:50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10"/>
    </row>
    <row r="310" spans="1:5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10"/>
    </row>
    <row r="311" spans="1:50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10"/>
    </row>
    <row r="312" spans="1:50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10"/>
    </row>
    <row r="313" spans="1:50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10"/>
    </row>
    <row r="314" spans="1:50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10"/>
    </row>
    <row r="315" spans="1:50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10"/>
    </row>
    <row r="316" spans="1:50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10"/>
    </row>
    <row r="317" spans="1:50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10"/>
    </row>
    <row r="318" spans="1:50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10"/>
    </row>
    <row r="319" spans="1:50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10"/>
    </row>
    <row r="320" spans="1:5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10"/>
    </row>
    <row r="321" spans="1:50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10"/>
    </row>
    <row r="322" spans="1:50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10"/>
    </row>
    <row r="323" spans="1:50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10"/>
    </row>
    <row r="324" spans="1:50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10"/>
    </row>
    <row r="325" spans="1:50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10"/>
    </row>
    <row r="326" spans="1:50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10"/>
    </row>
    <row r="327" spans="1:50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10"/>
    </row>
    <row r="328" spans="1:50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10"/>
    </row>
    <row r="329" spans="1:50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10"/>
    </row>
    <row r="330" spans="1:5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10"/>
    </row>
    <row r="331" spans="1:50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10"/>
    </row>
    <row r="332" spans="1:50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10"/>
    </row>
    <row r="333" spans="1:50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10"/>
    </row>
    <row r="334" spans="1:50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10"/>
    </row>
    <row r="335" spans="1:50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36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</sheetData>
  <mergeCells count="11">
    <mergeCell ref="A139:E139"/>
    <mergeCell ref="B77:H77"/>
    <mergeCell ref="B42:H42"/>
    <mergeCell ref="A41:E41"/>
    <mergeCell ref="B1:H1"/>
    <mergeCell ref="J2:K2"/>
    <mergeCell ref="L2:M2"/>
    <mergeCell ref="J78:K78"/>
    <mergeCell ref="L78:M78"/>
    <mergeCell ref="L43:M43"/>
    <mergeCell ref="J43:K4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Quá Mêt</dc:creator>
  <cp:keywords/>
  <dc:description/>
  <cp:lastModifiedBy>Người dùng Khách</cp:lastModifiedBy>
  <cp:revision/>
  <dcterms:created xsi:type="dcterms:W3CDTF">2024-01-23T13:01:11Z</dcterms:created>
  <dcterms:modified xsi:type="dcterms:W3CDTF">2024-09-18T08:14:38Z</dcterms:modified>
  <cp:category/>
  <cp:contentStatus/>
</cp:coreProperties>
</file>