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PG" sheetId="1" r:id="rId4"/>
    <sheet state="visible" name="Sheet1" sheetId="2" r:id="rId5"/>
  </sheets>
  <externalReferences>
    <externalReference r:id="rId6"/>
    <externalReference r:id="rId7"/>
  </externalReferences>
  <definedNames/>
  <calcPr/>
  <extLst>
    <ext uri="GoogleSheetsCustomDataVersion2">
      <go:sheetsCustomData xmlns:go="http://customooxmlschemas.google.com/" r:id="rId8" roundtripDataChecksum="s6CmqbC7orrj2XO+hgi4YzgPFl//uB72oDqRztXIUsg="/>
    </ext>
  </extLst>
</workbook>
</file>

<file path=xl/sharedStrings.xml><?xml version="1.0" encoding="utf-8"?>
<sst xmlns="http://schemas.openxmlformats.org/spreadsheetml/2006/main" count="70" uniqueCount="42">
  <si>
    <t>Thép xây dựng</t>
  </si>
  <si>
    <t>Tiêu thụ</t>
  </si>
  <si>
    <t>Ống thép</t>
  </si>
  <si>
    <t>Accumulate</t>
  </si>
  <si>
    <t>HRC</t>
  </si>
  <si>
    <t>Theo tháng</t>
  </si>
  <si>
    <t>Phôi thép</t>
  </si>
  <si>
    <t>Giá thép</t>
  </si>
  <si>
    <t>Tôn mạ</t>
  </si>
  <si>
    <t>Thép thô</t>
  </si>
  <si>
    <t>Production</t>
  </si>
  <si>
    <t>Sales</t>
  </si>
  <si>
    <t>Price
Nam-Bắc</t>
  </si>
  <si>
    <t xml:space="preserve">Miền Bắc </t>
  </si>
  <si>
    <t>Miền Trung</t>
  </si>
  <si>
    <t>Miền Nam</t>
  </si>
  <si>
    <t>Xuất khẩu</t>
  </si>
  <si>
    <t>Sản xuất</t>
  </si>
  <si>
    <t>Price</t>
  </si>
  <si>
    <t>Giá bán (NDT/tấn)</t>
  </si>
  <si>
    <t>Tỷ giá</t>
  </si>
  <si>
    <t>Giá bán (VND/tấn)</t>
  </si>
  <si>
    <t>Revenue</t>
  </si>
  <si>
    <t>Thị phần</t>
  </si>
  <si>
    <t>Bắc</t>
  </si>
  <si>
    <t>Trung</t>
  </si>
  <si>
    <t>Nam</t>
  </si>
  <si>
    <t>cộng dồn</t>
  </si>
  <si>
    <t>Cộng dồn</t>
  </si>
  <si>
    <t>Thép cuộn</t>
  </si>
  <si>
    <t>Thép thanh</t>
  </si>
  <si>
    <t>xuất khẩu</t>
  </si>
  <si>
    <t xml:space="preserve">Xuất khẩu </t>
  </si>
  <si>
    <t>Sản lượng</t>
  </si>
  <si>
    <t>cả quý</t>
  </si>
  <si>
    <t>Giá trị</t>
  </si>
  <si>
    <t>Đơn giá</t>
  </si>
  <si>
    <t>15740-15750</t>
  </si>
  <si>
    <t>15400-15430</t>
  </si>
  <si>
    <t>Domestic sales</t>
  </si>
  <si>
    <t>Export</t>
  </si>
  <si>
    <t>Sản lượng (Tấn)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</si>
</sst>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(* #,##0.0000_);_(* \(#,##0.0000\);_(* &quot;-&quot;??.0000_);_(@_)"/>
    <numFmt numFmtId="165" formatCode="_(* #,##0_);_(* \(#,##0\);_(* &quot;-&quot;??_);_(@_)"/>
    <numFmt numFmtId="166" formatCode="0.0%"/>
    <numFmt numFmtId="167" formatCode="_(* #,##0.000_);_(* \(#,##0.000\);_(* &quot;-&quot;??_);_(@_)"/>
    <numFmt numFmtId="168" formatCode="_(* #,##0.00_);_(* \(#,##0.00\);_(* &quot;-&quot;??_);_(@_)"/>
    <numFmt numFmtId="169" formatCode="_(* #,##0.00_);_(* \(#,##0.00\);_(* &quot;-&quot;??.00_);_(@_)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0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2" numFmtId="165" xfId="0" applyFont="1" applyNumberFormat="1"/>
    <xf borderId="0" fillId="0" fontId="2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/>
    </xf>
    <xf borderId="1" fillId="2" fontId="2" numFmtId="17" xfId="0" applyBorder="1" applyFill="1" applyFont="1" applyNumberFormat="1"/>
    <xf borderId="1" fillId="2" fontId="2" numFmtId="3" xfId="0" applyBorder="1" applyFont="1" applyNumberFormat="1"/>
    <xf borderId="1" fillId="2" fontId="2" numFmtId="0" xfId="0" applyBorder="1" applyFont="1"/>
    <xf borderId="1" fillId="2" fontId="2" numFmtId="165" xfId="0" applyBorder="1" applyFont="1" applyNumberFormat="1"/>
    <xf borderId="1" fillId="2" fontId="2" numFmtId="166" xfId="0" applyBorder="1" applyFont="1" applyNumberFormat="1"/>
    <xf borderId="1" fillId="2" fontId="2" numFmtId="164" xfId="0" applyBorder="1" applyFont="1" applyNumberFormat="1"/>
    <xf borderId="1" fillId="3" fontId="2" numFmtId="17" xfId="0" applyBorder="1" applyFill="1" applyFont="1" applyNumberFormat="1"/>
    <xf borderId="1" fillId="3" fontId="2" numFmtId="3" xfId="0" applyBorder="1" applyFont="1" applyNumberFormat="1"/>
    <xf borderId="1" fillId="3" fontId="2" numFmtId="0" xfId="0" applyBorder="1" applyFont="1"/>
    <xf borderId="1" fillId="3" fontId="2" numFmtId="165" xfId="0" applyBorder="1" applyFont="1" applyNumberFormat="1"/>
    <xf borderId="1" fillId="3" fontId="2" numFmtId="166" xfId="0" applyBorder="1" applyFont="1" applyNumberFormat="1"/>
    <xf borderId="1" fillId="3" fontId="2" numFmtId="164" xfId="0" applyBorder="1" applyFont="1" applyNumberFormat="1"/>
    <xf borderId="1" fillId="4" fontId="2" numFmtId="17" xfId="0" applyBorder="1" applyFill="1" applyFont="1" applyNumberFormat="1"/>
    <xf borderId="1" fillId="4" fontId="2" numFmtId="3" xfId="0" applyBorder="1" applyFont="1" applyNumberFormat="1"/>
    <xf borderId="1" fillId="4" fontId="2" numFmtId="165" xfId="0" applyBorder="1" applyFont="1" applyNumberFormat="1"/>
    <xf borderId="1" fillId="4" fontId="2" numFmtId="0" xfId="0" applyBorder="1" applyFont="1"/>
    <xf borderId="1" fillId="4" fontId="2" numFmtId="166" xfId="0" applyBorder="1" applyFont="1" applyNumberFormat="1"/>
    <xf borderId="1" fillId="4" fontId="2" numFmtId="164" xfId="0" applyBorder="1" applyFont="1" applyNumberFormat="1"/>
    <xf borderId="1" fillId="4" fontId="3" numFmtId="0" xfId="0" applyBorder="1" applyFont="1"/>
    <xf borderId="1" fillId="2" fontId="2" numFmtId="165" xfId="0" applyAlignment="1" applyBorder="1" applyFont="1" applyNumberFormat="1">
      <alignment readingOrder="0"/>
    </xf>
    <xf borderId="1" fillId="2" fontId="2" numFmtId="167" xfId="0" applyBorder="1" applyFont="1" applyNumberFormat="1"/>
    <xf borderId="1" fillId="2" fontId="2" numFmtId="165" xfId="0" applyAlignment="1" applyBorder="1" applyFont="1" applyNumberFormat="1">
      <alignment horizontal="right"/>
    </xf>
    <xf borderId="1" fillId="4" fontId="2" numFmtId="165" xfId="0" applyAlignment="1" applyBorder="1" applyFont="1" applyNumberFormat="1">
      <alignment readingOrder="0"/>
    </xf>
    <xf borderId="1" fillId="4" fontId="2" numFmtId="168" xfId="0" applyBorder="1" applyFont="1" applyNumberFormat="1"/>
    <xf borderId="1" fillId="2" fontId="2" numFmtId="169" xfId="0" applyAlignment="1" applyBorder="1" applyFont="1" applyNumberFormat="1">
      <alignment readingOrder="0"/>
    </xf>
    <xf borderId="1" fillId="2" fontId="2" numFmtId="14" xfId="0" applyBorder="1" applyFont="1" applyNumberFormat="1"/>
    <xf borderId="1" fillId="2" fontId="2" numFmtId="164" xfId="0" applyAlignment="1" applyBorder="1" applyFont="1" applyNumberFormat="1">
      <alignment readingOrder="0"/>
    </xf>
    <xf borderId="1" fillId="2" fontId="2" numFmtId="9" xfId="0" applyBorder="1" applyFont="1" applyNumberFormat="1"/>
    <xf borderId="1" fillId="4" fontId="2" numFmtId="169" xfId="0" applyAlignment="1" applyBorder="1" applyFont="1" applyNumberFormat="1">
      <alignment readingOrder="0"/>
    </xf>
    <xf borderId="1" fillId="4" fontId="2" numFmtId="164" xfId="0" applyAlignment="1" applyBorder="1" applyFont="1" applyNumberFormat="1">
      <alignment readingOrder="0"/>
    </xf>
    <xf borderId="1" fillId="4" fontId="2" numFmtId="169" xfId="0" applyBorder="1" applyFont="1" applyNumberFormat="1"/>
    <xf borderId="1" fillId="4" fontId="2" numFmtId="9" xfId="0" applyBorder="1" applyFont="1" applyNumberFormat="1"/>
    <xf borderId="0" fillId="0" fontId="2" numFmtId="165" xfId="0" applyAlignment="1" applyFont="1" applyNumberFormat="1">
      <alignment readingOrder="0"/>
    </xf>
    <xf borderId="0" fillId="0" fontId="2" numFmtId="164" xfId="0" applyFont="1" applyNumberFormat="1"/>
    <xf borderId="0" fillId="0" fontId="2" numFmtId="49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HPG!$A$4:$A$56</c:f>
            </c:strRef>
          </c:cat>
          <c:val>
            <c:numRef>
              <c:f>HPG!$AX$4:$AX$56</c:f>
              <c:numCache/>
            </c:numRef>
          </c:val>
          <c:smooth val="0"/>
        </c:ser>
        <c:axId val="824609883"/>
        <c:axId val="722829826"/>
      </c:lineChart>
      <c:catAx>
        <c:axId val="8246098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22829826"/>
      </c:catAx>
      <c:valAx>
        <c:axId val="7228298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24609883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757575"/>
                </a:solidFill>
                <a:latin typeface="+mn-lt"/>
              </a:defRPr>
            </a:pPr>
            <a:r>
              <a:rPr b="0" sz="1800">
                <a:solidFill>
                  <a:srgbClr val="757575"/>
                </a:solidFill>
                <a:latin typeface="+mn-lt"/>
              </a:rPr>
              <a:t>HPG's 2023 HRC sales, divided by domestic sales and export (Unit: Tons)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HPG!$X$118</c:f>
            </c:strRef>
          </c:tx>
          <c:dPt>
            <c:idx val="0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HPG!$Y$117:$Z$117</c:f>
            </c:strRef>
          </c:cat>
          <c:val>
            <c:numRef>
              <c:f>HPG!$Y$118:$Z$118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65</xdr:col>
      <xdr:colOff>381000</xdr:colOff>
      <xdr:row>54</xdr:row>
      <xdr:rowOff>180975</xdr:rowOff>
    </xdr:from>
    <xdr:ext cx="4343400" cy="4410075"/>
    <xdr:graphicFrame>
      <xdr:nvGraphicFramePr>
        <xdr:cNvPr id="62218519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238125</xdr:colOff>
      <xdr:row>121</xdr:row>
      <xdr:rowOff>47625</xdr:rowOff>
    </xdr:from>
    <xdr:ext cx="5715000" cy="3533775"/>
    <xdr:graphicFrame>
      <xdr:nvGraphicFramePr>
        <xdr:cNvPr id="1707066081" name="Chart 2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62</xdr:col>
      <xdr:colOff>400050</xdr:colOff>
      <xdr:row>37</xdr:row>
      <xdr:rowOff>9525</xdr:rowOff>
    </xdr:from>
    <xdr:ext cx="5391150" cy="32861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encapital-my.sharepoint.com/personal/trung_tran2_dnse_com_vn/Documents/Th&#233;p/Copy%20of%20Copy%20of%20Data%20ng&#224;nh%203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encapital-my.sharepoint.com/Steel/HPG/Data%20XNK/New%20folder/T&#7893;ng%20h&#7907;p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onth"/>
      <sheetName val="Sheet6"/>
      <sheetName val="Market share"/>
      <sheetName val="Ex-Im"/>
      <sheetName val="Construction VN"/>
      <sheetName val="EFACharts2"/>
      <sheetName val="Sheet5"/>
      <sheetName val="EFACharts5"/>
      <sheetName val="Sheet9"/>
      <sheetName val="Pipe"/>
      <sheetName val="Galvanised"/>
      <sheetName val="HRC, CRC"/>
      <sheetName val="Sheet2"/>
      <sheetName val="FHS"/>
      <sheetName val="HPG"/>
      <sheetName val="EFACharts3"/>
      <sheetName val="EFACharts4 (2)"/>
      <sheetName val="EFACharts4"/>
      <sheetName val="EFACharts6"/>
      <sheetName val="Sheet3"/>
      <sheetName val="Hoa sen"/>
      <sheetName val="Nam Kim"/>
      <sheetName val="KHKD"/>
      <sheetName val="Sheet7"/>
      <sheetName val="Sheet8"/>
      <sheetName val="VGS"/>
      <sheetName val="Profit margin"/>
      <sheetName val="Vina Kyoei"/>
      <sheetName val="VIS"/>
      <sheetName val="TIS"/>
      <sheetName val="Possco Vina"/>
      <sheetName val="Pomina"/>
      <sheetName val="Ton Dong A"/>
      <sheetName val="Minh Ngoc Steel"/>
      <sheetName val="Ton Phuong Nam"/>
      <sheetName val="SX Thép thô"/>
      <sheetName val="EFACharts"/>
      <sheetName val="Sheet1"/>
      <sheetName val="EFACharts1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Jan"/>
      <sheetName val="Feb"/>
      <sheetName val="March"/>
      <sheetName val="Apr"/>
      <sheetName val="Sep"/>
      <sheetName val="Aug"/>
      <sheetName val="Jul"/>
      <sheetName val="Jun"/>
      <sheetName val="May"/>
      <sheetName val="O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9.71"/>
    <col customWidth="1" min="2" max="2" width="11.14"/>
    <col customWidth="1" min="3" max="4" width="12.57"/>
    <col customWidth="1" min="5" max="5" width="13.29"/>
    <col customWidth="1" min="6" max="6" width="12.0"/>
    <col customWidth="1" min="7" max="7" width="13.29"/>
    <col customWidth="1" min="8" max="8" width="10.57"/>
    <col customWidth="1" min="9" max="9" width="11.57"/>
    <col customWidth="1" min="10" max="10" width="13.43"/>
    <col customWidth="1" min="11" max="13" width="10.57"/>
    <col customWidth="1" min="14" max="14" width="11.71"/>
    <col customWidth="1" min="15" max="15" width="10.71"/>
    <col customWidth="1" min="16" max="16" width="16.0"/>
    <col customWidth="1" min="17" max="18" width="11.71"/>
    <col customWidth="1" min="19" max="19" width="15.43"/>
    <col customWidth="1" min="20" max="22" width="11.71"/>
    <col customWidth="1" min="23" max="26" width="11.57"/>
    <col customWidth="1" min="27" max="27" width="11.71"/>
    <col customWidth="1" min="28" max="28" width="17.0"/>
    <col customWidth="1" min="29" max="29" width="10.14"/>
    <col customWidth="1" min="30" max="30" width="17.29"/>
    <col customWidth="1" min="31" max="31" width="19.86"/>
    <col customWidth="1" min="32" max="32" width="11.71"/>
    <col customWidth="1" min="33" max="39" width="8.71"/>
    <col customWidth="1" min="40" max="41" width="11.57"/>
    <col customWidth="1" min="42" max="44" width="10.0"/>
    <col customWidth="1" min="45" max="45" width="12.57"/>
    <col customWidth="1" min="46" max="47" width="8.71"/>
    <col customWidth="1" min="48" max="49" width="10.71"/>
    <col customWidth="1" min="50" max="50" width="10.57"/>
    <col customWidth="1" min="51" max="51" width="8.71"/>
    <col customWidth="1" min="52" max="53" width="10.57"/>
    <col customWidth="1" min="54" max="54" width="8.71"/>
    <col customWidth="1" min="55" max="55" width="11.57"/>
    <col customWidth="1" min="56" max="56" width="10.71"/>
    <col customWidth="1" min="57" max="57" width="20.57"/>
    <col customWidth="1" min="58" max="58" width="9.86"/>
    <col customWidth="1" min="59" max="59" width="8.71"/>
    <col customWidth="1" min="60" max="60" width="11.57"/>
    <col customWidth="1" min="61" max="61" width="11.29"/>
    <col customWidth="1" min="62" max="62" width="13.29"/>
    <col customWidth="1" min="63" max="74" width="8.71"/>
  </cols>
  <sheetData>
    <row r="1" ht="14.25" customHeight="1">
      <c r="AQ1" s="1"/>
      <c r="BH1" s="2"/>
      <c r="BI1" s="2"/>
    </row>
    <row r="2" ht="14.25" customHeight="1">
      <c r="B2" s="3" t="s">
        <v>0</v>
      </c>
      <c r="D2" s="3"/>
      <c r="I2" s="3" t="s">
        <v>1</v>
      </c>
      <c r="N2" s="4" t="s">
        <v>2</v>
      </c>
      <c r="P2" s="5" t="s">
        <v>3</v>
      </c>
      <c r="R2" s="5"/>
      <c r="V2" s="4" t="s">
        <v>4</v>
      </c>
      <c r="AI2" s="4" t="s">
        <v>5</v>
      </c>
      <c r="AO2" s="4" t="s">
        <v>6</v>
      </c>
      <c r="AQ2" s="1"/>
      <c r="AV2" s="4" t="s">
        <v>7</v>
      </c>
      <c r="AZ2" s="4" t="s">
        <v>8</v>
      </c>
      <c r="BH2" s="2" t="s">
        <v>9</v>
      </c>
      <c r="BI2" s="2"/>
    </row>
    <row r="3" ht="14.25" customHeight="1">
      <c r="B3" s="4" t="s">
        <v>10</v>
      </c>
      <c r="C3" s="4" t="s">
        <v>11</v>
      </c>
      <c r="D3" s="5" t="s">
        <v>12</v>
      </c>
      <c r="F3" s="4" t="s">
        <v>3</v>
      </c>
      <c r="I3" s="4" t="s">
        <v>13</v>
      </c>
      <c r="J3" s="4" t="s">
        <v>14</v>
      </c>
      <c r="K3" s="4" t="s">
        <v>15</v>
      </c>
      <c r="L3" s="4" t="s">
        <v>16</v>
      </c>
      <c r="N3" s="4" t="s">
        <v>17</v>
      </c>
      <c r="O3" s="4" t="s">
        <v>1</v>
      </c>
      <c r="P3" s="6" t="s">
        <v>17</v>
      </c>
      <c r="Q3" s="4" t="s">
        <v>1</v>
      </c>
      <c r="R3" s="5" t="s">
        <v>18</v>
      </c>
      <c r="S3" s="4" t="s">
        <v>16</v>
      </c>
      <c r="V3" s="4" t="s">
        <v>17</v>
      </c>
      <c r="Y3" s="4" t="s">
        <v>1</v>
      </c>
      <c r="Z3" s="4" t="s">
        <v>17</v>
      </c>
      <c r="AA3" s="4" t="s">
        <v>1</v>
      </c>
      <c r="AB3" s="5" t="s">
        <v>19</v>
      </c>
      <c r="AC3" s="5" t="s">
        <v>20</v>
      </c>
      <c r="AD3" s="5" t="s">
        <v>21</v>
      </c>
      <c r="AE3" s="5" t="s">
        <v>22</v>
      </c>
      <c r="AF3" s="4" t="s">
        <v>16</v>
      </c>
      <c r="AH3" s="4" t="s">
        <v>23</v>
      </c>
      <c r="AI3" s="4" t="s">
        <v>24</v>
      </c>
      <c r="AJ3" s="4" t="s">
        <v>25</v>
      </c>
      <c r="AK3" s="4" t="s">
        <v>26</v>
      </c>
      <c r="AL3" s="4" t="s">
        <v>16</v>
      </c>
      <c r="AN3" s="4" t="s">
        <v>27</v>
      </c>
      <c r="AO3" s="4" t="s">
        <v>1</v>
      </c>
      <c r="AP3" s="4" t="s">
        <v>28</v>
      </c>
      <c r="AQ3" s="7" t="s">
        <v>18</v>
      </c>
      <c r="AR3" s="5" t="s">
        <v>22</v>
      </c>
      <c r="AS3" s="4" t="s">
        <v>16</v>
      </c>
      <c r="AV3" s="4" t="s">
        <v>29</v>
      </c>
      <c r="AW3" s="4" t="s">
        <v>30</v>
      </c>
      <c r="AZ3" s="4" t="s">
        <v>17</v>
      </c>
      <c r="BA3" s="4" t="s">
        <v>1</v>
      </c>
      <c r="BB3" s="4" t="s">
        <v>17</v>
      </c>
      <c r="BC3" s="4" t="s">
        <v>1</v>
      </c>
      <c r="BD3" s="4" t="s">
        <v>31</v>
      </c>
      <c r="BH3" s="2" t="s">
        <v>17</v>
      </c>
      <c r="BI3" s="2"/>
    </row>
    <row r="4" ht="14.25" customHeight="1">
      <c r="A4" s="8">
        <v>42370.0</v>
      </c>
      <c r="B4" s="9">
        <v>127753.0</v>
      </c>
      <c r="C4" s="9">
        <v>104643.0</v>
      </c>
      <c r="D4" s="9"/>
      <c r="E4" s="10"/>
      <c r="F4" s="9">
        <f t="shared" ref="F4:G4" si="1">B4</f>
        <v>127753</v>
      </c>
      <c r="G4" s="9">
        <f t="shared" si="1"/>
        <v>104643</v>
      </c>
      <c r="H4" s="10"/>
      <c r="I4" s="9">
        <v>80372.0</v>
      </c>
      <c r="J4" s="9">
        <v>10735.0</v>
      </c>
      <c r="K4" s="9">
        <v>10977.0</v>
      </c>
      <c r="L4" s="9">
        <v>2559.0</v>
      </c>
      <c r="M4" s="10"/>
      <c r="N4" s="11">
        <v>31500.0</v>
      </c>
      <c r="O4" s="11">
        <v>43400.0</v>
      </c>
      <c r="P4" s="11">
        <f t="shared" ref="P4:Q4" si="2">N4</f>
        <v>31500</v>
      </c>
      <c r="Q4" s="11">
        <f t="shared" si="2"/>
        <v>43400</v>
      </c>
      <c r="R4" s="11"/>
      <c r="S4" s="10"/>
      <c r="T4" s="11"/>
      <c r="U4" s="11"/>
      <c r="V4" s="11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2" t="str">
        <f>C4/[1]Month!J5</f>
        <v>#ERROR!</v>
      </c>
      <c r="AI4" s="12"/>
      <c r="AJ4" s="12"/>
      <c r="AK4" s="12"/>
      <c r="AL4" s="12"/>
      <c r="AM4" s="12"/>
      <c r="AN4" s="10"/>
      <c r="AO4" s="10"/>
      <c r="AP4" s="10"/>
      <c r="AQ4" s="13"/>
      <c r="AR4" s="10"/>
      <c r="AS4" s="10"/>
      <c r="AT4" s="10"/>
      <c r="AU4" s="10"/>
      <c r="AV4" s="11">
        <v>9100.0</v>
      </c>
      <c r="AW4" s="11">
        <v>9200.0</v>
      </c>
      <c r="AX4" s="11">
        <f t="shared" ref="AX4:AX65" si="5">AVERAGE(AV4:AW4)</f>
        <v>9150</v>
      </c>
      <c r="AY4" s="10"/>
      <c r="AZ4" s="10"/>
      <c r="BA4" s="10"/>
      <c r="BB4" s="10"/>
      <c r="BC4" s="10"/>
      <c r="BD4" s="10"/>
      <c r="BE4" s="10"/>
      <c r="BF4" s="10"/>
      <c r="BG4" s="10"/>
      <c r="BH4" s="11"/>
      <c r="BI4" s="11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</row>
    <row r="5" ht="14.25" customHeight="1">
      <c r="A5" s="8">
        <v>42401.0</v>
      </c>
      <c r="B5" s="9">
        <v>127753.0</v>
      </c>
      <c r="C5" s="9">
        <v>104643.0</v>
      </c>
      <c r="D5" s="9"/>
      <c r="E5" s="10"/>
      <c r="F5" s="9">
        <f t="shared" ref="F5:G5" si="3">F4+B5</f>
        <v>255506</v>
      </c>
      <c r="G5" s="9">
        <f t="shared" si="3"/>
        <v>209286</v>
      </c>
      <c r="H5" s="10"/>
      <c r="I5" s="9">
        <v>80372.0</v>
      </c>
      <c r="J5" s="9">
        <v>10735.0</v>
      </c>
      <c r="K5" s="9">
        <v>10977.0</v>
      </c>
      <c r="L5" s="9">
        <v>2559.0</v>
      </c>
      <c r="M5" s="10"/>
      <c r="N5" s="11">
        <v>57000.0</v>
      </c>
      <c r="O5" s="11">
        <v>10600.0</v>
      </c>
      <c r="P5" s="11">
        <f t="shared" ref="P5:Q5" si="4">P4+N5</f>
        <v>88500</v>
      </c>
      <c r="Q5" s="11">
        <f t="shared" si="4"/>
        <v>54000</v>
      </c>
      <c r="R5" s="11"/>
      <c r="S5" s="10"/>
      <c r="T5" s="11"/>
      <c r="U5" s="11"/>
      <c r="V5" s="11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2" t="str">
        <f>C5/[1]Month!J6</f>
        <v>#ERROR!</v>
      </c>
      <c r="AI5" s="12"/>
      <c r="AJ5" s="12"/>
      <c r="AK5" s="12"/>
      <c r="AL5" s="12"/>
      <c r="AM5" s="12"/>
      <c r="AN5" s="10"/>
      <c r="AO5" s="10"/>
      <c r="AP5" s="10"/>
      <c r="AQ5" s="13"/>
      <c r="AR5" s="10"/>
      <c r="AS5" s="10"/>
      <c r="AT5" s="10"/>
      <c r="AU5" s="10"/>
      <c r="AV5" s="11">
        <v>9100.0</v>
      </c>
      <c r="AW5" s="11">
        <v>9200.0</v>
      </c>
      <c r="AX5" s="11">
        <f t="shared" si="5"/>
        <v>9150</v>
      </c>
      <c r="AY5" s="10"/>
      <c r="AZ5" s="10"/>
      <c r="BA5" s="10"/>
      <c r="BB5" s="10"/>
      <c r="BC5" s="10"/>
      <c r="BD5" s="10"/>
      <c r="BE5" s="10"/>
      <c r="BF5" s="10"/>
      <c r="BG5" s="10"/>
      <c r="BH5" s="11"/>
      <c r="BI5" s="11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</row>
    <row r="6" ht="14.25" customHeight="1">
      <c r="A6" s="8">
        <v>42430.0</v>
      </c>
      <c r="B6" s="9">
        <v>123511.0</v>
      </c>
      <c r="C6" s="9">
        <v>179302.0</v>
      </c>
      <c r="D6" s="9"/>
      <c r="E6" s="10"/>
      <c r="F6" s="9">
        <f t="shared" ref="F6:G6" si="6">F5+B6</f>
        <v>379017</v>
      </c>
      <c r="G6" s="9">
        <f t="shared" si="6"/>
        <v>388588</v>
      </c>
      <c r="H6" s="10"/>
      <c r="I6" s="9">
        <v>131637.0</v>
      </c>
      <c r="J6" s="9">
        <v>23208.0</v>
      </c>
      <c r="K6" s="9">
        <v>23147.0</v>
      </c>
      <c r="L6" s="9">
        <v>1310.0</v>
      </c>
      <c r="M6" s="10"/>
      <c r="N6" s="11">
        <v>32500.0</v>
      </c>
      <c r="O6" s="11">
        <v>37500.0</v>
      </c>
      <c r="P6" s="11">
        <f t="shared" ref="P6:Q6" si="7">P5+N6</f>
        <v>121000</v>
      </c>
      <c r="Q6" s="11">
        <f t="shared" si="7"/>
        <v>91500</v>
      </c>
      <c r="R6" s="11"/>
      <c r="S6" s="10"/>
      <c r="T6" s="11"/>
      <c r="U6" s="11"/>
      <c r="V6" s="11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2" t="str">
        <f>C6/[1]Month!J7</f>
        <v>#ERROR!</v>
      </c>
      <c r="AI6" s="12"/>
      <c r="AJ6" s="12"/>
      <c r="AK6" s="12"/>
      <c r="AL6" s="12"/>
      <c r="AM6" s="12"/>
      <c r="AN6" s="10"/>
      <c r="AO6" s="10"/>
      <c r="AP6" s="10"/>
      <c r="AQ6" s="13"/>
      <c r="AR6" s="10"/>
      <c r="AS6" s="10"/>
      <c r="AT6" s="10"/>
      <c r="AU6" s="10"/>
      <c r="AV6" s="11">
        <v>9100.0</v>
      </c>
      <c r="AW6" s="11">
        <v>9200.0</v>
      </c>
      <c r="AX6" s="11">
        <f t="shared" si="5"/>
        <v>9150</v>
      </c>
      <c r="AY6" s="10"/>
      <c r="AZ6" s="10"/>
      <c r="BA6" s="10"/>
      <c r="BB6" s="10"/>
      <c r="BC6" s="10"/>
      <c r="BD6" s="10"/>
      <c r="BE6" s="10"/>
      <c r="BF6" s="10"/>
      <c r="BG6" s="10"/>
      <c r="BH6" s="11"/>
      <c r="BI6" s="11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</row>
    <row r="7" ht="14.25" customHeight="1">
      <c r="A7" s="8">
        <v>42461.0</v>
      </c>
      <c r="B7" s="9">
        <v>144644.0</v>
      </c>
      <c r="C7" s="9">
        <v>150755.0</v>
      </c>
      <c r="D7" s="9"/>
      <c r="E7" s="10"/>
      <c r="F7" s="9">
        <f t="shared" ref="F7:G7" si="8">F6+B7</f>
        <v>523661</v>
      </c>
      <c r="G7" s="9">
        <f t="shared" si="8"/>
        <v>539343</v>
      </c>
      <c r="H7" s="10"/>
      <c r="I7" s="9">
        <v>112284.0</v>
      </c>
      <c r="J7" s="9">
        <v>17582.0</v>
      </c>
      <c r="K7" s="9">
        <v>18182.0</v>
      </c>
      <c r="L7" s="9">
        <v>2707.0</v>
      </c>
      <c r="M7" s="10"/>
      <c r="N7" s="11">
        <v>45000.0</v>
      </c>
      <c r="O7" s="11">
        <v>42500.0</v>
      </c>
      <c r="P7" s="11">
        <f t="shared" ref="P7:Q7" si="9">P6+N7</f>
        <v>166000</v>
      </c>
      <c r="Q7" s="11">
        <f t="shared" si="9"/>
        <v>134000</v>
      </c>
      <c r="R7" s="11"/>
      <c r="S7" s="10"/>
      <c r="T7" s="11"/>
      <c r="U7" s="11"/>
      <c r="V7" s="11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2" t="str">
        <f>C7/[1]Month!J8</f>
        <v>#ERROR!</v>
      </c>
      <c r="AI7" s="12"/>
      <c r="AJ7" s="12"/>
      <c r="AK7" s="12"/>
      <c r="AL7" s="12"/>
      <c r="AM7" s="12"/>
      <c r="AN7" s="10"/>
      <c r="AO7" s="10"/>
      <c r="AP7" s="10"/>
      <c r="AQ7" s="13"/>
      <c r="AR7" s="10"/>
      <c r="AS7" s="10"/>
      <c r="AT7" s="10"/>
      <c r="AU7" s="10"/>
      <c r="AV7" s="11">
        <v>10250.0</v>
      </c>
      <c r="AW7" s="11">
        <v>10300.0</v>
      </c>
      <c r="AX7" s="11">
        <f t="shared" si="5"/>
        <v>10275</v>
      </c>
      <c r="AY7" s="10"/>
      <c r="AZ7" s="10"/>
      <c r="BA7" s="10"/>
      <c r="BB7" s="10"/>
      <c r="BC7" s="10"/>
      <c r="BD7" s="10"/>
      <c r="BE7" s="10"/>
      <c r="BF7" s="10"/>
      <c r="BG7" s="10"/>
      <c r="BH7" s="11"/>
      <c r="BI7" s="11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</row>
    <row r="8" ht="14.25" customHeight="1">
      <c r="A8" s="8">
        <v>42491.0</v>
      </c>
      <c r="B8" s="9">
        <v>161977.0</v>
      </c>
      <c r="C8" s="9">
        <v>130765.0</v>
      </c>
      <c r="D8" s="9"/>
      <c r="E8" s="10"/>
      <c r="F8" s="9">
        <f t="shared" ref="F8:G8" si="10">F7+B8</f>
        <v>685638</v>
      </c>
      <c r="G8" s="9">
        <f t="shared" si="10"/>
        <v>670108</v>
      </c>
      <c r="H8" s="10"/>
      <c r="I8" s="9">
        <v>102165.0</v>
      </c>
      <c r="J8" s="9">
        <v>13498.0</v>
      </c>
      <c r="K8" s="9">
        <v>14506.0</v>
      </c>
      <c r="L8" s="10">
        <v>596.0</v>
      </c>
      <c r="M8" s="10"/>
      <c r="N8" s="11">
        <v>40000.0</v>
      </c>
      <c r="O8" s="11">
        <v>38500.0</v>
      </c>
      <c r="P8" s="11">
        <f t="shared" ref="P8:Q8" si="11">P7+N8</f>
        <v>206000</v>
      </c>
      <c r="Q8" s="11">
        <f t="shared" si="11"/>
        <v>172500</v>
      </c>
      <c r="R8" s="11"/>
      <c r="S8" s="10"/>
      <c r="T8" s="11"/>
      <c r="U8" s="11"/>
      <c r="V8" s="11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2" t="str">
        <f>C8/[1]Month!J9</f>
        <v>#ERROR!</v>
      </c>
      <c r="AI8" s="12"/>
      <c r="AJ8" s="12"/>
      <c r="AK8" s="12"/>
      <c r="AL8" s="12"/>
      <c r="AM8" s="12"/>
      <c r="AN8" s="10"/>
      <c r="AO8" s="10"/>
      <c r="AP8" s="10"/>
      <c r="AQ8" s="13"/>
      <c r="AR8" s="10"/>
      <c r="AS8" s="10"/>
      <c r="AT8" s="10"/>
      <c r="AU8" s="10"/>
      <c r="AV8" s="11">
        <v>9100.0</v>
      </c>
      <c r="AW8" s="11">
        <v>9200.0</v>
      </c>
      <c r="AX8" s="11">
        <f t="shared" si="5"/>
        <v>9150</v>
      </c>
      <c r="AY8" s="10"/>
      <c r="AZ8" s="10"/>
      <c r="BA8" s="10"/>
      <c r="BB8" s="10"/>
      <c r="BC8" s="10"/>
      <c r="BD8" s="10"/>
      <c r="BE8" s="10"/>
      <c r="BF8" s="10"/>
      <c r="BG8" s="10"/>
      <c r="BH8" s="11"/>
      <c r="BI8" s="11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</row>
    <row r="9" ht="14.25" customHeight="1">
      <c r="A9" s="8">
        <v>42522.0</v>
      </c>
      <c r="B9" s="9">
        <v>162245.0</v>
      </c>
      <c r="C9" s="9">
        <v>105582.0</v>
      </c>
      <c r="D9" s="9"/>
      <c r="E9" s="10"/>
      <c r="F9" s="9">
        <f t="shared" ref="F9:G9" si="12">F8+B9</f>
        <v>847883</v>
      </c>
      <c r="G9" s="9">
        <f t="shared" si="12"/>
        <v>775690</v>
      </c>
      <c r="H9" s="10"/>
      <c r="I9" s="9">
        <v>76607.0</v>
      </c>
      <c r="J9" s="9">
        <v>13259.0</v>
      </c>
      <c r="K9" s="9">
        <v>12481.0</v>
      </c>
      <c r="L9" s="9">
        <v>3235.0</v>
      </c>
      <c r="M9" s="10"/>
      <c r="N9" s="11">
        <v>40500.0</v>
      </c>
      <c r="O9" s="11">
        <v>38700.0</v>
      </c>
      <c r="P9" s="11">
        <f t="shared" ref="P9:Q9" si="13">P8+N9</f>
        <v>246500</v>
      </c>
      <c r="Q9" s="11">
        <f t="shared" si="13"/>
        <v>211200</v>
      </c>
      <c r="R9" s="11"/>
      <c r="S9" s="10"/>
      <c r="T9" s="11"/>
      <c r="U9" s="11"/>
      <c r="V9" s="11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2" t="str">
        <f>C9/[1]Month!J10</f>
        <v>#ERROR!</v>
      </c>
      <c r="AI9" s="12"/>
      <c r="AJ9" s="12"/>
      <c r="AK9" s="12"/>
      <c r="AL9" s="12"/>
      <c r="AM9" s="12"/>
      <c r="AN9" s="10"/>
      <c r="AO9" s="10"/>
      <c r="AP9" s="10"/>
      <c r="AQ9" s="13"/>
      <c r="AR9" s="10"/>
      <c r="AS9" s="10"/>
      <c r="AT9" s="10"/>
      <c r="AU9" s="10"/>
      <c r="AV9" s="11">
        <v>9550.0</v>
      </c>
      <c r="AW9" s="11">
        <v>9550.0</v>
      </c>
      <c r="AX9" s="11">
        <f t="shared" si="5"/>
        <v>9550</v>
      </c>
      <c r="AY9" s="10"/>
      <c r="AZ9" s="10"/>
      <c r="BA9" s="10"/>
      <c r="BB9" s="10"/>
      <c r="BC9" s="10"/>
      <c r="BD9" s="10"/>
      <c r="BE9" s="10"/>
      <c r="BF9" s="10"/>
      <c r="BG9" s="10"/>
      <c r="BH9" s="11"/>
      <c r="BI9" s="11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</row>
    <row r="10" ht="14.25" customHeight="1">
      <c r="A10" s="8">
        <v>42552.0</v>
      </c>
      <c r="B10" s="9">
        <v>146318.0</v>
      </c>
      <c r="C10" s="9">
        <v>139778.0</v>
      </c>
      <c r="D10" s="9"/>
      <c r="E10" s="10"/>
      <c r="F10" s="9">
        <f t="shared" ref="F10:G10" si="14">F9+B10</f>
        <v>994201</v>
      </c>
      <c r="G10" s="9">
        <f t="shared" si="14"/>
        <v>915468</v>
      </c>
      <c r="H10" s="10"/>
      <c r="I10" s="9">
        <v>101956.0</v>
      </c>
      <c r="J10" s="9">
        <v>18327.0</v>
      </c>
      <c r="K10" s="9">
        <v>16966.0</v>
      </c>
      <c r="L10" s="9">
        <v>2529.0</v>
      </c>
      <c r="M10" s="10"/>
      <c r="N10" s="11">
        <v>42200.0</v>
      </c>
      <c r="O10" s="11">
        <v>41500.0</v>
      </c>
      <c r="P10" s="11">
        <f t="shared" ref="P10:Q10" si="15">P9+N10</f>
        <v>288700</v>
      </c>
      <c r="Q10" s="11">
        <f t="shared" si="15"/>
        <v>252700</v>
      </c>
      <c r="R10" s="11"/>
      <c r="S10" s="10"/>
      <c r="T10" s="11"/>
      <c r="U10" s="11"/>
      <c r="V10" s="11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2" t="str">
        <f>C10/[1]Month!J11</f>
        <v>#ERROR!</v>
      </c>
      <c r="AI10" s="12"/>
      <c r="AJ10" s="12"/>
      <c r="AK10" s="12"/>
      <c r="AL10" s="12"/>
      <c r="AM10" s="12"/>
      <c r="AN10" s="10"/>
      <c r="AO10" s="10"/>
      <c r="AP10" s="10"/>
      <c r="AQ10" s="13"/>
      <c r="AR10" s="10"/>
      <c r="AS10" s="10"/>
      <c r="AT10" s="10"/>
      <c r="AU10" s="10"/>
      <c r="AV10" s="11">
        <v>9550.0</v>
      </c>
      <c r="AW10" s="11">
        <v>9550.0</v>
      </c>
      <c r="AX10" s="11">
        <f t="shared" si="5"/>
        <v>9550</v>
      </c>
      <c r="AY10" s="10"/>
      <c r="AZ10" s="10"/>
      <c r="BA10" s="10"/>
      <c r="BB10" s="10"/>
      <c r="BC10" s="10"/>
      <c r="BD10" s="10"/>
      <c r="BE10" s="10"/>
      <c r="BF10" s="10"/>
      <c r="BG10" s="10"/>
      <c r="BH10" s="11"/>
      <c r="BI10" s="11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</row>
    <row r="11" ht="14.25" customHeight="1">
      <c r="A11" s="8">
        <v>42583.0</v>
      </c>
      <c r="B11" s="9">
        <v>171363.0</v>
      </c>
      <c r="C11" s="9">
        <v>146485.0</v>
      </c>
      <c r="D11" s="9"/>
      <c r="E11" s="10"/>
      <c r="F11" s="9">
        <f t="shared" ref="F11:G11" si="16">F10+B11</f>
        <v>1165564</v>
      </c>
      <c r="G11" s="9">
        <f t="shared" si="16"/>
        <v>1061953</v>
      </c>
      <c r="H11" s="10"/>
      <c r="I11" s="9">
        <v>99177.0</v>
      </c>
      <c r="J11" s="9">
        <v>19338.0</v>
      </c>
      <c r="K11" s="9">
        <v>24373.0</v>
      </c>
      <c r="L11" s="9">
        <v>3597.0</v>
      </c>
      <c r="M11" s="10"/>
      <c r="N11" s="11">
        <v>46500.0</v>
      </c>
      <c r="O11" s="11">
        <v>45200.0</v>
      </c>
      <c r="P11" s="11">
        <f t="shared" ref="P11:Q11" si="17">P10+N11</f>
        <v>335200</v>
      </c>
      <c r="Q11" s="11">
        <f t="shared" si="17"/>
        <v>297900</v>
      </c>
      <c r="R11" s="11"/>
      <c r="S11" s="10"/>
      <c r="T11" s="11"/>
      <c r="U11" s="11"/>
      <c r="V11" s="11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2" t="str">
        <f>C11/[1]Month!J12</f>
        <v>#ERROR!</v>
      </c>
      <c r="AI11" s="12"/>
      <c r="AJ11" s="12"/>
      <c r="AK11" s="12"/>
      <c r="AL11" s="12"/>
      <c r="AM11" s="12"/>
      <c r="AN11" s="10"/>
      <c r="AO11" s="10"/>
      <c r="AP11" s="10"/>
      <c r="AQ11" s="13"/>
      <c r="AR11" s="10"/>
      <c r="AS11" s="10"/>
      <c r="AT11" s="10"/>
      <c r="AU11" s="10"/>
      <c r="AV11" s="11">
        <v>9550.0</v>
      </c>
      <c r="AW11" s="11">
        <v>9700.0</v>
      </c>
      <c r="AX11" s="11">
        <f t="shared" si="5"/>
        <v>9625</v>
      </c>
      <c r="AY11" s="10"/>
      <c r="AZ11" s="10"/>
      <c r="BA11" s="10"/>
      <c r="BB11" s="10"/>
      <c r="BC11" s="10"/>
      <c r="BD11" s="10"/>
      <c r="BE11" s="10"/>
      <c r="BF11" s="10"/>
      <c r="BG11" s="10"/>
      <c r="BH11" s="11"/>
      <c r="BI11" s="11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</row>
    <row r="12" ht="14.25" customHeight="1">
      <c r="A12" s="8">
        <v>42614.0</v>
      </c>
      <c r="B12" s="9">
        <v>163436.0</v>
      </c>
      <c r="C12" s="9">
        <v>141120.0</v>
      </c>
      <c r="D12" s="9"/>
      <c r="E12" s="10"/>
      <c r="F12" s="9">
        <f t="shared" ref="F12:G12" si="18">F11+B12</f>
        <v>1329000</v>
      </c>
      <c r="G12" s="9">
        <f t="shared" si="18"/>
        <v>1203073</v>
      </c>
      <c r="H12" s="10"/>
      <c r="I12" s="9">
        <v>95784.0</v>
      </c>
      <c r="J12" s="9">
        <v>17053.0</v>
      </c>
      <c r="K12" s="9">
        <v>21661.0</v>
      </c>
      <c r="L12" s="9">
        <v>6622.0</v>
      </c>
      <c r="M12" s="10"/>
      <c r="N12" s="11">
        <v>40500.0</v>
      </c>
      <c r="O12" s="11">
        <v>41100.0</v>
      </c>
      <c r="P12" s="11">
        <f t="shared" ref="P12:Q12" si="19">P11+N12</f>
        <v>375700</v>
      </c>
      <c r="Q12" s="11">
        <f t="shared" si="19"/>
        <v>339000</v>
      </c>
      <c r="R12" s="11"/>
      <c r="S12" s="10"/>
      <c r="T12" s="11"/>
      <c r="U12" s="11"/>
      <c r="V12" s="11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2" t="str">
        <f>C12/[1]Month!J13</f>
        <v>#ERROR!</v>
      </c>
      <c r="AI12" s="12"/>
      <c r="AJ12" s="12"/>
      <c r="AK12" s="12"/>
      <c r="AL12" s="12"/>
      <c r="AM12" s="12"/>
      <c r="AN12" s="10"/>
      <c r="AO12" s="10"/>
      <c r="AP12" s="10"/>
      <c r="AQ12" s="13"/>
      <c r="AR12" s="10"/>
      <c r="AS12" s="10"/>
      <c r="AT12" s="10"/>
      <c r="AU12" s="10"/>
      <c r="AV12" s="11">
        <v>9550.0</v>
      </c>
      <c r="AW12" s="11">
        <v>9700.0</v>
      </c>
      <c r="AX12" s="11">
        <f t="shared" si="5"/>
        <v>9625</v>
      </c>
      <c r="AY12" s="10"/>
      <c r="AZ12" s="10"/>
      <c r="BA12" s="10"/>
      <c r="BB12" s="10"/>
      <c r="BC12" s="10"/>
      <c r="BD12" s="10"/>
      <c r="BE12" s="10"/>
      <c r="BF12" s="10"/>
      <c r="BG12" s="10"/>
      <c r="BH12" s="11"/>
      <c r="BI12" s="11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</row>
    <row r="13" ht="14.25" customHeight="1">
      <c r="A13" s="8">
        <v>42644.0</v>
      </c>
      <c r="B13" s="9">
        <v>159281.0</v>
      </c>
      <c r="C13" s="9">
        <v>164701.0</v>
      </c>
      <c r="D13" s="9"/>
      <c r="E13" s="10"/>
      <c r="F13" s="9">
        <f t="shared" ref="F13:G13" si="20">F12+B13</f>
        <v>1488281</v>
      </c>
      <c r="G13" s="9">
        <f t="shared" si="20"/>
        <v>1367774</v>
      </c>
      <c r="H13" s="10"/>
      <c r="I13" s="9">
        <v>122039.0</v>
      </c>
      <c r="J13" s="9">
        <v>16650.0</v>
      </c>
      <c r="K13" s="9">
        <v>22339.0</v>
      </c>
      <c r="L13" s="9">
        <v>3673.0</v>
      </c>
      <c r="M13" s="10"/>
      <c r="N13" s="11">
        <v>46100.0</v>
      </c>
      <c r="O13" s="11">
        <v>45200.0</v>
      </c>
      <c r="P13" s="11">
        <f t="shared" ref="P13:Q13" si="21">P12+N13</f>
        <v>421800</v>
      </c>
      <c r="Q13" s="11">
        <f t="shared" si="21"/>
        <v>384200</v>
      </c>
      <c r="R13" s="11"/>
      <c r="S13" s="10"/>
      <c r="T13" s="11"/>
      <c r="U13" s="11"/>
      <c r="V13" s="11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2" t="str">
        <f>C13/[1]Month!J14</f>
        <v>#ERROR!</v>
      </c>
      <c r="AI13" s="12"/>
      <c r="AJ13" s="12"/>
      <c r="AK13" s="12"/>
      <c r="AL13" s="12"/>
      <c r="AM13" s="12"/>
      <c r="AN13" s="10"/>
      <c r="AO13" s="10"/>
      <c r="AP13" s="10"/>
      <c r="AQ13" s="13"/>
      <c r="AR13" s="10"/>
      <c r="AS13" s="10"/>
      <c r="AT13" s="10"/>
      <c r="AU13" s="10"/>
      <c r="AV13" s="11">
        <v>9200.0</v>
      </c>
      <c r="AW13" s="11">
        <v>9400.0</v>
      </c>
      <c r="AX13" s="11">
        <f t="shared" si="5"/>
        <v>9300</v>
      </c>
      <c r="AY13" s="10"/>
      <c r="AZ13" s="10"/>
      <c r="BA13" s="10"/>
      <c r="BB13" s="10"/>
      <c r="BC13" s="10"/>
      <c r="BD13" s="10"/>
      <c r="BE13" s="10"/>
      <c r="BF13" s="10"/>
      <c r="BG13" s="10"/>
      <c r="BH13" s="11"/>
      <c r="BI13" s="11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</row>
    <row r="14" ht="14.25" customHeight="1">
      <c r="A14" s="8">
        <v>42675.0</v>
      </c>
      <c r="B14" s="9">
        <v>169875.0</v>
      </c>
      <c r="C14" s="9">
        <v>203435.0</v>
      </c>
      <c r="D14" s="9"/>
      <c r="E14" s="10"/>
      <c r="F14" s="9">
        <f t="shared" ref="F14:G14" si="22">F13+B14</f>
        <v>1658156</v>
      </c>
      <c r="G14" s="9">
        <f t="shared" si="22"/>
        <v>1571209</v>
      </c>
      <c r="H14" s="10"/>
      <c r="I14" s="9">
        <v>143415.0</v>
      </c>
      <c r="J14" s="9">
        <v>20650.0</v>
      </c>
      <c r="K14" s="9">
        <v>32889.0</v>
      </c>
      <c r="L14" s="9">
        <v>6481.0</v>
      </c>
      <c r="M14" s="10"/>
      <c r="N14" s="11">
        <v>49500.0</v>
      </c>
      <c r="O14" s="11">
        <v>48300.0</v>
      </c>
      <c r="P14" s="11">
        <f t="shared" ref="P14:Q14" si="23">P13+N14</f>
        <v>471300</v>
      </c>
      <c r="Q14" s="11">
        <f t="shared" si="23"/>
        <v>432500</v>
      </c>
      <c r="R14" s="11"/>
      <c r="S14" s="10"/>
      <c r="T14" s="11"/>
      <c r="U14" s="11"/>
      <c r="V14" s="11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2" t="str">
        <f>C14/[1]Month!J15</f>
        <v>#ERROR!</v>
      </c>
      <c r="AI14" s="12"/>
      <c r="AJ14" s="12"/>
      <c r="AK14" s="12"/>
      <c r="AL14" s="12"/>
      <c r="AM14" s="12"/>
      <c r="AN14" s="10"/>
      <c r="AO14" s="10"/>
      <c r="AP14" s="10"/>
      <c r="AQ14" s="13"/>
      <c r="AR14" s="10"/>
      <c r="AS14" s="10"/>
      <c r="AT14" s="10"/>
      <c r="AU14" s="10"/>
      <c r="AV14" s="11">
        <v>9400.0</v>
      </c>
      <c r="AW14" s="11">
        <v>9600.0</v>
      </c>
      <c r="AX14" s="11">
        <f t="shared" si="5"/>
        <v>9500</v>
      </c>
      <c r="AY14" s="10"/>
      <c r="AZ14" s="10"/>
      <c r="BA14" s="10"/>
      <c r="BB14" s="10"/>
      <c r="BC14" s="10"/>
      <c r="BD14" s="10"/>
      <c r="BE14" s="10"/>
      <c r="BF14" s="10"/>
      <c r="BG14" s="10"/>
      <c r="BH14" s="11"/>
      <c r="BI14" s="11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</row>
    <row r="15" ht="14.25" customHeight="1">
      <c r="A15" s="8">
        <v>42705.0</v>
      </c>
      <c r="B15" s="9">
        <v>172070.0</v>
      </c>
      <c r="C15" s="9">
        <v>223193.0</v>
      </c>
      <c r="D15" s="9"/>
      <c r="E15" s="10"/>
      <c r="F15" s="9">
        <f t="shared" ref="F15:G15" si="24">F14+B15</f>
        <v>1830226</v>
      </c>
      <c r="G15" s="9">
        <f t="shared" si="24"/>
        <v>1794402</v>
      </c>
      <c r="H15" s="10"/>
      <c r="I15" s="9">
        <v>158130.0</v>
      </c>
      <c r="J15" s="9">
        <v>17195.0</v>
      </c>
      <c r="K15" s="9">
        <v>29448.0</v>
      </c>
      <c r="L15" s="9">
        <v>18420.0</v>
      </c>
      <c r="M15" s="9">
        <f>G15-SUM(L4:L15)</f>
        <v>1740114</v>
      </c>
      <c r="N15" s="11">
        <v>48000.0</v>
      </c>
      <c r="O15" s="11">
        <v>47500.0</v>
      </c>
      <c r="P15" s="11">
        <f t="shared" ref="P15:Q15" si="25">P14+N15</f>
        <v>519300</v>
      </c>
      <c r="Q15" s="11">
        <f t="shared" si="25"/>
        <v>480000</v>
      </c>
      <c r="R15" s="11"/>
      <c r="S15" s="10"/>
      <c r="T15" s="11"/>
      <c r="U15" s="11"/>
      <c r="V15" s="11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2" t="str">
        <f>C15/[1]Month!J16</f>
        <v>#ERROR!</v>
      </c>
      <c r="AI15" s="12"/>
      <c r="AJ15" s="12"/>
      <c r="AK15" s="12"/>
      <c r="AL15" s="12"/>
      <c r="AM15" s="12"/>
      <c r="AN15" s="10"/>
      <c r="AO15" s="10"/>
      <c r="AP15" s="10"/>
      <c r="AQ15" s="13"/>
      <c r="AR15" s="10"/>
      <c r="AS15" s="10"/>
      <c r="AT15" s="10"/>
      <c r="AU15" s="10"/>
      <c r="AV15" s="11">
        <v>10650.0</v>
      </c>
      <c r="AW15" s="11">
        <v>10600.0</v>
      </c>
      <c r="AX15" s="11">
        <f t="shared" si="5"/>
        <v>10625</v>
      </c>
      <c r="AY15" s="10"/>
      <c r="AZ15" s="10"/>
      <c r="BA15" s="10"/>
      <c r="BB15" s="10"/>
      <c r="BC15" s="10"/>
      <c r="BD15" s="10"/>
      <c r="BE15" s="10"/>
      <c r="BF15" s="10"/>
      <c r="BG15" s="10"/>
      <c r="BH15" s="11"/>
      <c r="BI15" s="11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</row>
    <row r="16" ht="14.25" customHeight="1">
      <c r="A16" s="14">
        <v>42736.0</v>
      </c>
      <c r="B16" s="15">
        <v>158233.0</v>
      </c>
      <c r="C16" s="15">
        <v>79706.0</v>
      </c>
      <c r="D16" s="15"/>
      <c r="E16" s="16"/>
      <c r="F16" s="15">
        <f t="shared" ref="F16:G16" si="26">B16</f>
        <v>158233</v>
      </c>
      <c r="G16" s="15">
        <f t="shared" si="26"/>
        <v>79706</v>
      </c>
      <c r="H16" s="16"/>
      <c r="I16" s="15">
        <v>47855.0</v>
      </c>
      <c r="J16" s="15">
        <v>7290.0</v>
      </c>
      <c r="K16" s="15">
        <v>13022.0</v>
      </c>
      <c r="L16" s="15">
        <v>11539.0</v>
      </c>
      <c r="M16" s="16"/>
      <c r="N16" s="17">
        <v>28200.0</v>
      </c>
      <c r="O16" s="17">
        <v>24500.0</v>
      </c>
      <c r="P16" s="17">
        <f t="shared" ref="P16:Q16" si="27">N16</f>
        <v>28200</v>
      </c>
      <c r="Q16" s="17">
        <f t="shared" si="27"/>
        <v>24500</v>
      </c>
      <c r="R16" s="17"/>
      <c r="S16" s="16"/>
      <c r="T16" s="17"/>
      <c r="U16" s="17"/>
      <c r="V16" s="17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8" t="str">
        <f>C16/[1]Month!J17</f>
        <v>#ERROR!</v>
      </c>
      <c r="AI16" s="18"/>
      <c r="AJ16" s="18"/>
      <c r="AK16" s="18"/>
      <c r="AL16" s="18"/>
      <c r="AM16" s="18"/>
      <c r="AN16" s="16"/>
      <c r="AO16" s="16"/>
      <c r="AP16" s="16"/>
      <c r="AQ16" s="19"/>
      <c r="AR16" s="16"/>
      <c r="AS16" s="16"/>
      <c r="AT16" s="16"/>
      <c r="AU16" s="16"/>
      <c r="AV16" s="17">
        <v>10650.0</v>
      </c>
      <c r="AW16" s="17">
        <v>10600.0</v>
      </c>
      <c r="AX16" s="17">
        <f t="shared" si="5"/>
        <v>10625</v>
      </c>
      <c r="AY16" s="16"/>
      <c r="AZ16" s="16"/>
      <c r="BA16" s="16"/>
      <c r="BB16" s="16"/>
      <c r="BC16" s="16"/>
      <c r="BD16" s="16"/>
      <c r="BE16" s="16"/>
      <c r="BF16" s="16"/>
      <c r="BG16" s="16"/>
      <c r="BH16" s="17"/>
      <c r="BI16" s="17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</row>
    <row r="17" ht="14.25" customHeight="1">
      <c r="A17" s="14">
        <v>42767.0</v>
      </c>
      <c r="B17" s="15">
        <v>157038.0</v>
      </c>
      <c r="C17" s="15">
        <v>242185.0</v>
      </c>
      <c r="D17" s="15"/>
      <c r="E17" s="16"/>
      <c r="F17" s="15">
        <f t="shared" ref="F17:G17" si="28">B17+F16</f>
        <v>315271</v>
      </c>
      <c r="G17" s="15">
        <f t="shared" si="28"/>
        <v>321891</v>
      </c>
      <c r="H17" s="16"/>
      <c r="I17" s="15">
        <v>177276.0</v>
      </c>
      <c r="J17" s="15">
        <v>23421.0</v>
      </c>
      <c r="K17" s="15">
        <v>20071.0</v>
      </c>
      <c r="L17" s="15">
        <v>21417.0</v>
      </c>
      <c r="M17" s="16"/>
      <c r="N17" s="17">
        <v>48800.0</v>
      </c>
      <c r="O17" s="17">
        <v>51200.0</v>
      </c>
      <c r="P17" s="17">
        <f t="shared" ref="P17:Q17" si="29">P16+N17</f>
        <v>77000</v>
      </c>
      <c r="Q17" s="17">
        <f t="shared" si="29"/>
        <v>75700</v>
      </c>
      <c r="R17" s="17"/>
      <c r="S17" s="16"/>
      <c r="T17" s="17"/>
      <c r="U17" s="17"/>
      <c r="V17" s="17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8" t="str">
        <f>C17/[1]Month!J18</f>
        <v>#ERROR!</v>
      </c>
      <c r="AI17" s="18"/>
      <c r="AJ17" s="18"/>
      <c r="AK17" s="18"/>
      <c r="AL17" s="18"/>
      <c r="AM17" s="18"/>
      <c r="AN17" s="16"/>
      <c r="AO17" s="16"/>
      <c r="AP17" s="16"/>
      <c r="AQ17" s="19"/>
      <c r="AR17" s="16"/>
      <c r="AS17" s="16"/>
      <c r="AT17" s="16"/>
      <c r="AU17" s="16"/>
      <c r="AV17" s="17">
        <v>11000.0</v>
      </c>
      <c r="AW17" s="17">
        <v>10800.0</v>
      </c>
      <c r="AX17" s="17">
        <f t="shared" si="5"/>
        <v>10900</v>
      </c>
      <c r="AY17" s="16"/>
      <c r="AZ17" s="16"/>
      <c r="BA17" s="16"/>
      <c r="BB17" s="16"/>
      <c r="BC17" s="16"/>
      <c r="BD17" s="16"/>
      <c r="BE17" s="16"/>
      <c r="BF17" s="16"/>
      <c r="BG17" s="16"/>
      <c r="BH17" s="17"/>
      <c r="BI17" s="17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</row>
    <row r="18" ht="14.25" customHeight="1">
      <c r="A18" s="14">
        <v>42795.0</v>
      </c>
      <c r="B18" s="15">
        <v>181393.0</v>
      </c>
      <c r="C18" s="15">
        <v>183210.0</v>
      </c>
      <c r="D18" s="15"/>
      <c r="E18" s="15">
        <f>SUM(C16:C18)</f>
        <v>505101</v>
      </c>
      <c r="F18" s="15">
        <f t="shared" ref="F18:G18" si="30">B18+F17</f>
        <v>496664</v>
      </c>
      <c r="G18" s="15">
        <f t="shared" si="30"/>
        <v>505101</v>
      </c>
      <c r="H18" s="16"/>
      <c r="I18" s="15">
        <v>123560.0</v>
      </c>
      <c r="J18" s="15">
        <v>22433.0</v>
      </c>
      <c r="K18" s="15">
        <v>18049.0</v>
      </c>
      <c r="L18" s="15">
        <v>19168.0</v>
      </c>
      <c r="M18" s="16"/>
      <c r="N18" s="17">
        <v>48800.0</v>
      </c>
      <c r="O18" s="17">
        <v>51200.0</v>
      </c>
      <c r="P18" s="17">
        <f t="shared" ref="P18:Q18" si="31">P17+N18</f>
        <v>125800</v>
      </c>
      <c r="Q18" s="17">
        <f t="shared" si="31"/>
        <v>126900</v>
      </c>
      <c r="R18" s="17"/>
      <c r="S18" s="16"/>
      <c r="T18" s="17"/>
      <c r="U18" s="17"/>
      <c r="V18" s="17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8" t="str">
        <f>C18/[1]Month!J19</f>
        <v>#ERROR!</v>
      </c>
      <c r="AI18" s="18"/>
      <c r="AJ18" s="18"/>
      <c r="AK18" s="18"/>
      <c r="AL18" s="18"/>
      <c r="AM18" s="18"/>
      <c r="AN18" s="16"/>
      <c r="AO18" s="16"/>
      <c r="AP18" s="16"/>
      <c r="AQ18" s="19"/>
      <c r="AR18" s="16"/>
      <c r="AS18" s="16"/>
      <c r="AT18" s="16"/>
      <c r="AU18" s="16"/>
      <c r="AV18" s="17">
        <v>11450.0</v>
      </c>
      <c r="AW18" s="17">
        <v>11200.0</v>
      </c>
      <c r="AX18" s="17">
        <f t="shared" si="5"/>
        <v>11325</v>
      </c>
      <c r="AY18" s="16"/>
      <c r="AZ18" s="16"/>
      <c r="BA18" s="16"/>
      <c r="BB18" s="16"/>
      <c r="BC18" s="16"/>
      <c r="BD18" s="16"/>
      <c r="BE18" s="16"/>
      <c r="BF18" s="16"/>
      <c r="BG18" s="16"/>
      <c r="BH18" s="17"/>
      <c r="BI18" s="17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</row>
    <row r="19" ht="14.25" customHeight="1">
      <c r="A19" s="14">
        <v>42826.0</v>
      </c>
      <c r="B19" s="15">
        <v>180677.0</v>
      </c>
      <c r="C19" s="15">
        <v>163421.0</v>
      </c>
      <c r="D19" s="15"/>
      <c r="E19" s="16"/>
      <c r="F19" s="15">
        <f t="shared" ref="F19:G19" si="32">B19+F18</f>
        <v>677341</v>
      </c>
      <c r="G19" s="15">
        <f t="shared" si="32"/>
        <v>668522</v>
      </c>
      <c r="H19" s="16"/>
      <c r="I19" s="15">
        <v>120159.0</v>
      </c>
      <c r="J19" s="15">
        <v>17484.0</v>
      </c>
      <c r="K19" s="15">
        <v>15617.0</v>
      </c>
      <c r="L19" s="15">
        <v>10161.0</v>
      </c>
      <c r="M19" s="16"/>
      <c r="N19" s="17">
        <v>43000.0</v>
      </c>
      <c r="O19" s="17">
        <v>42500.0</v>
      </c>
      <c r="P19" s="17">
        <f t="shared" ref="P19:Q19" si="33">P18+N19</f>
        <v>168800</v>
      </c>
      <c r="Q19" s="17">
        <f t="shared" si="33"/>
        <v>169400</v>
      </c>
      <c r="R19" s="17"/>
      <c r="S19" s="16"/>
      <c r="T19" s="17"/>
      <c r="U19" s="17"/>
      <c r="V19" s="17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8" t="str">
        <f>C19/[1]Month!J20</f>
        <v>#ERROR!</v>
      </c>
      <c r="AI19" s="18"/>
      <c r="AJ19" s="18"/>
      <c r="AK19" s="18"/>
      <c r="AL19" s="18"/>
      <c r="AM19" s="18"/>
      <c r="AN19" s="16"/>
      <c r="AO19" s="16"/>
      <c r="AP19" s="16"/>
      <c r="AQ19" s="19"/>
      <c r="AR19" s="16"/>
      <c r="AS19" s="16"/>
      <c r="AT19" s="16"/>
      <c r="AU19" s="16"/>
      <c r="AV19" s="17">
        <v>10700.0</v>
      </c>
      <c r="AW19" s="17">
        <v>10450.0</v>
      </c>
      <c r="AX19" s="17">
        <f t="shared" si="5"/>
        <v>10575</v>
      </c>
      <c r="AY19" s="16"/>
      <c r="AZ19" s="16"/>
      <c r="BA19" s="16"/>
      <c r="BB19" s="16"/>
      <c r="BC19" s="16"/>
      <c r="BD19" s="16"/>
      <c r="BE19" s="16"/>
      <c r="BF19" s="16"/>
      <c r="BG19" s="16"/>
      <c r="BH19" s="17"/>
      <c r="BI19" s="17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</row>
    <row r="20" ht="14.25" customHeight="1">
      <c r="A20" s="14">
        <v>42856.0</v>
      </c>
      <c r="B20" s="15">
        <v>179025.0</v>
      </c>
      <c r="C20" s="15">
        <v>177399.0</v>
      </c>
      <c r="D20" s="15"/>
      <c r="E20" s="16"/>
      <c r="F20" s="15">
        <f t="shared" ref="F20:G20" si="34">B20+F19</f>
        <v>856366</v>
      </c>
      <c r="G20" s="15">
        <f t="shared" si="34"/>
        <v>845921</v>
      </c>
      <c r="H20" s="16"/>
      <c r="I20" s="15">
        <v>131919.0</v>
      </c>
      <c r="J20" s="15">
        <v>21032.0</v>
      </c>
      <c r="K20" s="15">
        <v>20422.0</v>
      </c>
      <c r="L20" s="15">
        <v>4026.0</v>
      </c>
      <c r="M20" s="16"/>
      <c r="N20" s="17">
        <v>53000.0</v>
      </c>
      <c r="O20" s="17">
        <v>52400.0</v>
      </c>
      <c r="P20" s="17">
        <f t="shared" ref="P20:Q20" si="35">P19+N20</f>
        <v>221800</v>
      </c>
      <c r="Q20" s="17">
        <f t="shared" si="35"/>
        <v>221800</v>
      </c>
      <c r="R20" s="17"/>
      <c r="S20" s="16"/>
      <c r="T20" s="17"/>
      <c r="U20" s="17"/>
      <c r="V20" s="17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8" t="str">
        <f>C20/[1]Month!J21</f>
        <v>#ERROR!</v>
      </c>
      <c r="AI20" s="18"/>
      <c r="AJ20" s="18"/>
      <c r="AK20" s="18"/>
      <c r="AL20" s="18"/>
      <c r="AM20" s="18"/>
      <c r="AN20" s="16"/>
      <c r="AO20" s="16"/>
      <c r="AP20" s="16"/>
      <c r="AQ20" s="19"/>
      <c r="AR20" s="16"/>
      <c r="AS20" s="16"/>
      <c r="AT20" s="16"/>
      <c r="AU20" s="16"/>
      <c r="AV20" s="17">
        <v>10710.0</v>
      </c>
      <c r="AW20" s="17">
        <v>10700.0</v>
      </c>
      <c r="AX20" s="17">
        <f t="shared" si="5"/>
        <v>10705</v>
      </c>
      <c r="AY20" s="16"/>
      <c r="AZ20" s="16"/>
      <c r="BA20" s="16"/>
      <c r="BB20" s="16"/>
      <c r="BC20" s="16"/>
      <c r="BD20" s="16"/>
      <c r="BE20" s="16"/>
      <c r="BF20" s="16"/>
      <c r="BG20" s="16"/>
      <c r="BH20" s="17"/>
      <c r="BI20" s="17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</row>
    <row r="21" ht="14.25" customHeight="1">
      <c r="A21" s="14">
        <v>42887.0</v>
      </c>
      <c r="B21" s="15">
        <v>171514.0</v>
      </c>
      <c r="C21" s="15">
        <v>167455.0</v>
      </c>
      <c r="D21" s="15"/>
      <c r="E21" s="15">
        <f>SUM(C19:C21)</f>
        <v>508275</v>
      </c>
      <c r="F21" s="15">
        <f t="shared" ref="F21:G21" si="36">B21+F20</f>
        <v>1027880</v>
      </c>
      <c r="G21" s="15">
        <f t="shared" si="36"/>
        <v>1013376</v>
      </c>
      <c r="H21" s="16"/>
      <c r="I21" s="15">
        <v>107160.0</v>
      </c>
      <c r="J21" s="15">
        <v>23921.0</v>
      </c>
      <c r="K21" s="15">
        <v>13986.0</v>
      </c>
      <c r="L21" s="15">
        <v>22388.0</v>
      </c>
      <c r="M21" s="16"/>
      <c r="N21" s="17">
        <v>51500.0</v>
      </c>
      <c r="O21" s="17">
        <v>51700.0</v>
      </c>
      <c r="P21" s="17">
        <f t="shared" ref="P21:Q21" si="37">P20+N21</f>
        <v>273300</v>
      </c>
      <c r="Q21" s="17">
        <f t="shared" si="37"/>
        <v>273500</v>
      </c>
      <c r="R21" s="17"/>
      <c r="S21" s="16"/>
      <c r="T21" s="17"/>
      <c r="U21" s="17"/>
      <c r="V21" s="17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8" t="str">
        <f>C21/[1]Month!J22</f>
        <v>#ERROR!</v>
      </c>
      <c r="AI21" s="18"/>
      <c r="AJ21" s="18"/>
      <c r="AK21" s="18"/>
      <c r="AL21" s="18"/>
      <c r="AM21" s="18"/>
      <c r="AN21" s="16"/>
      <c r="AO21" s="16"/>
      <c r="AP21" s="16"/>
      <c r="AQ21" s="19"/>
      <c r="AR21" s="16"/>
      <c r="AS21" s="16"/>
      <c r="AT21" s="16"/>
      <c r="AU21" s="16"/>
      <c r="AV21" s="17">
        <v>10470.0</v>
      </c>
      <c r="AW21" s="17">
        <v>10400.0</v>
      </c>
      <c r="AX21" s="17">
        <f t="shared" si="5"/>
        <v>10435</v>
      </c>
      <c r="AY21" s="16"/>
      <c r="AZ21" s="16"/>
      <c r="BA21" s="16"/>
      <c r="BB21" s="16"/>
      <c r="BC21" s="16"/>
      <c r="BD21" s="16"/>
      <c r="BE21" s="16"/>
      <c r="BF21" s="16"/>
      <c r="BG21" s="16"/>
      <c r="BH21" s="17"/>
      <c r="BI21" s="17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</row>
    <row r="22" ht="14.25" customHeight="1">
      <c r="A22" s="14">
        <v>42917.0</v>
      </c>
      <c r="B22" s="15">
        <v>183237.0</v>
      </c>
      <c r="C22" s="15">
        <v>209750.0</v>
      </c>
      <c r="D22" s="15"/>
      <c r="E22" s="16"/>
      <c r="F22" s="15">
        <f t="shared" ref="F22:G22" si="38">B22+F21</f>
        <v>1211117</v>
      </c>
      <c r="G22" s="15">
        <f t="shared" si="38"/>
        <v>1223126</v>
      </c>
      <c r="H22" s="16"/>
      <c r="I22" s="15">
        <v>140826.0</v>
      </c>
      <c r="J22" s="15">
        <v>24196.0</v>
      </c>
      <c r="K22" s="15">
        <v>22576.0</v>
      </c>
      <c r="L22" s="15">
        <v>22152.0</v>
      </c>
      <c r="M22" s="16"/>
      <c r="N22" s="17">
        <v>54500.0</v>
      </c>
      <c r="O22" s="17">
        <v>53500.0</v>
      </c>
      <c r="P22" s="17">
        <f t="shared" ref="P22:Q22" si="39">P21+N22</f>
        <v>327800</v>
      </c>
      <c r="Q22" s="17">
        <f t="shared" si="39"/>
        <v>327000</v>
      </c>
      <c r="R22" s="17"/>
      <c r="S22" s="16"/>
      <c r="T22" s="17"/>
      <c r="U22" s="17"/>
      <c r="V22" s="17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8" t="str">
        <f>C22/[1]Month!J23</f>
        <v>#ERROR!</v>
      </c>
      <c r="AI22" s="18"/>
      <c r="AJ22" s="18"/>
      <c r="AK22" s="18"/>
      <c r="AL22" s="18"/>
      <c r="AM22" s="18"/>
      <c r="AN22" s="16"/>
      <c r="AO22" s="16"/>
      <c r="AP22" s="16"/>
      <c r="AQ22" s="19"/>
      <c r="AR22" s="16"/>
      <c r="AS22" s="16"/>
      <c r="AT22" s="16"/>
      <c r="AU22" s="16"/>
      <c r="AV22" s="17">
        <v>11250.0</v>
      </c>
      <c r="AW22" s="17">
        <v>11100.0</v>
      </c>
      <c r="AX22" s="17">
        <f t="shared" si="5"/>
        <v>11175</v>
      </c>
      <c r="AY22" s="16"/>
      <c r="AZ22" s="16"/>
      <c r="BA22" s="16"/>
      <c r="BB22" s="16"/>
      <c r="BC22" s="16"/>
      <c r="BD22" s="16"/>
      <c r="BE22" s="16"/>
      <c r="BF22" s="16"/>
      <c r="BG22" s="16"/>
      <c r="BH22" s="17"/>
      <c r="BI22" s="17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</row>
    <row r="23" ht="14.25" customHeight="1">
      <c r="A23" s="14">
        <v>42948.0</v>
      </c>
      <c r="B23" s="15">
        <v>178070.0</v>
      </c>
      <c r="C23" s="15">
        <v>195340.0</v>
      </c>
      <c r="D23" s="15"/>
      <c r="E23" s="16"/>
      <c r="F23" s="15">
        <f t="shared" ref="F23:G23" si="40">B23+F22</f>
        <v>1389187</v>
      </c>
      <c r="G23" s="15">
        <f t="shared" si="40"/>
        <v>1418466</v>
      </c>
      <c r="H23" s="16"/>
      <c r="I23" s="15">
        <v>139397.0</v>
      </c>
      <c r="J23" s="15">
        <v>27085.0</v>
      </c>
      <c r="K23" s="15">
        <v>22847.0</v>
      </c>
      <c r="L23" s="15">
        <v>6011.0</v>
      </c>
      <c r="M23" s="16"/>
      <c r="N23" s="17">
        <v>55200.0</v>
      </c>
      <c r="O23" s="17">
        <v>54800.0</v>
      </c>
      <c r="P23" s="17">
        <f t="shared" ref="P23:Q23" si="41">P22+N23</f>
        <v>383000</v>
      </c>
      <c r="Q23" s="17">
        <f t="shared" si="41"/>
        <v>381800</v>
      </c>
      <c r="R23" s="17"/>
      <c r="S23" s="16"/>
      <c r="T23" s="17"/>
      <c r="U23" s="17"/>
      <c r="V23" s="17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8" t="str">
        <f>C23/[1]Month!J24</f>
        <v>#ERROR!</v>
      </c>
      <c r="AI23" s="18"/>
      <c r="AJ23" s="18"/>
      <c r="AK23" s="18"/>
      <c r="AL23" s="18"/>
      <c r="AM23" s="18"/>
      <c r="AN23" s="16"/>
      <c r="AO23" s="16"/>
      <c r="AP23" s="16"/>
      <c r="AQ23" s="19"/>
      <c r="AR23" s="16"/>
      <c r="AS23" s="16"/>
      <c r="AT23" s="16"/>
      <c r="AU23" s="16"/>
      <c r="AV23" s="17">
        <v>12400.0</v>
      </c>
      <c r="AW23" s="17">
        <v>12150.0</v>
      </c>
      <c r="AX23" s="17">
        <f t="shared" si="5"/>
        <v>12275</v>
      </c>
      <c r="AY23" s="16"/>
      <c r="AZ23" s="16"/>
      <c r="BA23" s="16"/>
      <c r="BB23" s="16"/>
      <c r="BC23" s="16"/>
      <c r="BD23" s="16"/>
      <c r="BE23" s="16"/>
      <c r="BF23" s="16"/>
      <c r="BG23" s="16"/>
      <c r="BH23" s="17"/>
      <c r="BI23" s="17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</row>
    <row r="24" ht="14.25" customHeight="1">
      <c r="A24" s="14">
        <v>42979.0</v>
      </c>
      <c r="B24" s="15">
        <v>182181.0</v>
      </c>
      <c r="C24" s="15">
        <v>171533.0</v>
      </c>
      <c r="D24" s="15"/>
      <c r="E24" s="15">
        <f>SUM(C22:C24)</f>
        <v>576623</v>
      </c>
      <c r="F24" s="15">
        <f t="shared" ref="F24:G24" si="42">B24+F23</f>
        <v>1571368</v>
      </c>
      <c r="G24" s="15">
        <f t="shared" si="42"/>
        <v>1589999</v>
      </c>
      <c r="H24" s="16"/>
      <c r="I24" s="15">
        <v>122607.0</v>
      </c>
      <c r="J24" s="15">
        <v>19368.0</v>
      </c>
      <c r="K24" s="15">
        <v>19323.0</v>
      </c>
      <c r="L24" s="15">
        <v>10235.0</v>
      </c>
      <c r="M24" s="16"/>
      <c r="N24" s="17">
        <v>48300.0</v>
      </c>
      <c r="O24" s="17">
        <v>44100.0</v>
      </c>
      <c r="P24" s="17">
        <f t="shared" ref="P24:Q24" si="43">P23+N24</f>
        <v>431300</v>
      </c>
      <c r="Q24" s="17">
        <f t="shared" si="43"/>
        <v>425900</v>
      </c>
      <c r="R24" s="17"/>
      <c r="S24" s="16"/>
      <c r="T24" s="17"/>
      <c r="U24" s="17"/>
      <c r="V24" s="17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8" t="str">
        <f>C24/[1]Month!J25</f>
        <v>#ERROR!</v>
      </c>
      <c r="AI24" s="18"/>
      <c r="AJ24" s="18"/>
      <c r="AK24" s="18"/>
      <c r="AL24" s="18"/>
      <c r="AM24" s="18"/>
      <c r="AN24" s="16"/>
      <c r="AO24" s="16"/>
      <c r="AP24" s="16"/>
      <c r="AQ24" s="19"/>
      <c r="AR24" s="16"/>
      <c r="AS24" s="16"/>
      <c r="AT24" s="16"/>
      <c r="AU24" s="16"/>
      <c r="AV24" s="17">
        <v>12700.0</v>
      </c>
      <c r="AW24" s="17">
        <v>12450.0</v>
      </c>
      <c r="AX24" s="17">
        <f t="shared" si="5"/>
        <v>12575</v>
      </c>
      <c r="AY24" s="16"/>
      <c r="AZ24" s="16"/>
      <c r="BA24" s="16"/>
      <c r="BB24" s="16"/>
      <c r="BC24" s="16"/>
      <c r="BD24" s="16"/>
      <c r="BE24" s="16"/>
      <c r="BF24" s="16"/>
      <c r="BG24" s="16"/>
      <c r="BH24" s="17"/>
      <c r="BI24" s="17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</row>
    <row r="25" ht="14.25" customHeight="1">
      <c r="A25" s="14">
        <v>43009.0</v>
      </c>
      <c r="B25" s="15">
        <v>189211.0</v>
      </c>
      <c r="C25" s="15">
        <v>136382.0</v>
      </c>
      <c r="D25" s="15"/>
      <c r="E25" s="16"/>
      <c r="F25" s="15">
        <f t="shared" ref="F25:G25" si="44">B25+F24</f>
        <v>1760579</v>
      </c>
      <c r="G25" s="15">
        <f t="shared" si="44"/>
        <v>1726381</v>
      </c>
      <c r="H25" s="16"/>
      <c r="I25" s="15">
        <v>91132.0</v>
      </c>
      <c r="J25" s="15">
        <v>15221.0</v>
      </c>
      <c r="K25" s="15">
        <v>18434.0</v>
      </c>
      <c r="L25" s="15">
        <v>11595.0</v>
      </c>
      <c r="M25" s="16"/>
      <c r="N25" s="17">
        <v>50100.0</v>
      </c>
      <c r="O25" s="17">
        <v>48500.0</v>
      </c>
      <c r="P25" s="17">
        <f t="shared" ref="P25:Q25" si="45">P24+N25</f>
        <v>481400</v>
      </c>
      <c r="Q25" s="17">
        <f t="shared" si="45"/>
        <v>474400</v>
      </c>
      <c r="R25" s="17"/>
      <c r="S25" s="16"/>
      <c r="T25" s="17"/>
      <c r="U25" s="17"/>
      <c r="V25" s="17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8" t="str">
        <f>C25/[1]Month!J26</f>
        <v>#ERROR!</v>
      </c>
      <c r="AI25" s="18"/>
      <c r="AJ25" s="18"/>
      <c r="AK25" s="18"/>
      <c r="AL25" s="18"/>
      <c r="AM25" s="18"/>
      <c r="AN25" s="16"/>
      <c r="AO25" s="16"/>
      <c r="AP25" s="16"/>
      <c r="AQ25" s="19"/>
      <c r="AR25" s="16"/>
      <c r="AS25" s="16"/>
      <c r="AT25" s="16"/>
      <c r="AU25" s="16"/>
      <c r="AV25" s="17">
        <v>12150.0</v>
      </c>
      <c r="AW25" s="17">
        <v>12050.0</v>
      </c>
      <c r="AX25" s="17">
        <f t="shared" si="5"/>
        <v>12100</v>
      </c>
      <c r="AY25" s="16"/>
      <c r="AZ25" s="16"/>
      <c r="BA25" s="16"/>
      <c r="BB25" s="16"/>
      <c r="BC25" s="16"/>
      <c r="BD25" s="16"/>
      <c r="BE25" s="16"/>
      <c r="BF25" s="16"/>
      <c r="BG25" s="16"/>
      <c r="BH25" s="17"/>
      <c r="BI25" s="17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</row>
    <row r="26" ht="14.25" customHeight="1">
      <c r="A26" s="14">
        <v>43040.0</v>
      </c>
      <c r="B26" s="15">
        <v>196615.0</v>
      </c>
      <c r="C26" s="15">
        <v>250576.0</v>
      </c>
      <c r="D26" s="15"/>
      <c r="E26" s="16"/>
      <c r="F26" s="15">
        <f t="shared" ref="F26:G26" si="46">B26+F25</f>
        <v>1957194</v>
      </c>
      <c r="G26" s="15">
        <f t="shared" si="46"/>
        <v>1976957</v>
      </c>
      <c r="H26" s="16"/>
      <c r="I26" s="15">
        <v>185521.0</v>
      </c>
      <c r="J26" s="15">
        <v>16096.0</v>
      </c>
      <c r="K26" s="15">
        <v>40092.0</v>
      </c>
      <c r="L26" s="15">
        <v>8867.0</v>
      </c>
      <c r="M26" s="16"/>
      <c r="N26" s="17">
        <v>51500.0</v>
      </c>
      <c r="O26" s="17">
        <v>50100.0</v>
      </c>
      <c r="P26" s="17">
        <f t="shared" ref="P26:Q26" si="47">P25+N26</f>
        <v>532900</v>
      </c>
      <c r="Q26" s="17">
        <f t="shared" si="47"/>
        <v>524500</v>
      </c>
      <c r="R26" s="17"/>
      <c r="S26" s="16"/>
      <c r="T26" s="17"/>
      <c r="U26" s="17"/>
      <c r="V26" s="17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8" t="str">
        <f>C26/[1]Month!J27</f>
        <v>#ERROR!</v>
      </c>
      <c r="AI26" s="18"/>
      <c r="AJ26" s="18"/>
      <c r="AK26" s="18"/>
      <c r="AL26" s="18"/>
      <c r="AM26" s="18"/>
      <c r="AN26" s="16"/>
      <c r="AO26" s="16"/>
      <c r="AP26" s="16"/>
      <c r="AQ26" s="19"/>
      <c r="AR26" s="16"/>
      <c r="AS26" s="16"/>
      <c r="AT26" s="16"/>
      <c r="AU26" s="16"/>
      <c r="AV26" s="17">
        <v>12150.0</v>
      </c>
      <c r="AW26" s="17">
        <v>12050.0</v>
      </c>
      <c r="AX26" s="17">
        <f t="shared" si="5"/>
        <v>12100</v>
      </c>
      <c r="AY26" s="16"/>
      <c r="AZ26" s="16"/>
      <c r="BA26" s="16"/>
      <c r="BB26" s="16"/>
      <c r="BC26" s="16"/>
      <c r="BD26" s="16"/>
      <c r="BE26" s="16"/>
      <c r="BF26" s="16"/>
      <c r="BG26" s="16"/>
      <c r="BH26" s="17"/>
      <c r="BI26" s="17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</row>
    <row r="27" ht="14.25" customHeight="1">
      <c r="A27" s="14">
        <v>43070.0</v>
      </c>
      <c r="B27" s="15">
        <v>198691.0</v>
      </c>
      <c r="C27" s="15">
        <v>225707.0</v>
      </c>
      <c r="D27" s="15"/>
      <c r="E27" s="15">
        <f>SUM(C25:C27)</f>
        <v>612665</v>
      </c>
      <c r="F27" s="15">
        <f t="shared" ref="F27:G27" si="48">B27+F26</f>
        <v>2155885</v>
      </c>
      <c r="G27" s="15">
        <f t="shared" si="48"/>
        <v>2202664</v>
      </c>
      <c r="H27" s="16"/>
      <c r="I27" s="15">
        <v>159310.0</v>
      </c>
      <c r="J27" s="15">
        <v>23418.0</v>
      </c>
      <c r="K27" s="15">
        <v>25412.0</v>
      </c>
      <c r="L27" s="15">
        <v>17567.0</v>
      </c>
      <c r="M27" s="9">
        <f>G27-SUM(L16:L27)</f>
        <v>2037538</v>
      </c>
      <c r="N27" s="17">
        <v>58000.0</v>
      </c>
      <c r="O27" s="17">
        <v>56300.0</v>
      </c>
      <c r="P27" s="17">
        <f t="shared" ref="P27:Q27" si="49">P26+N27</f>
        <v>590900</v>
      </c>
      <c r="Q27" s="17">
        <f t="shared" si="49"/>
        <v>580800</v>
      </c>
      <c r="R27" s="17"/>
      <c r="S27" s="16"/>
      <c r="T27" s="17"/>
      <c r="U27" s="17"/>
      <c r="V27" s="17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8" t="str">
        <f>C27/[1]Month!J28</f>
        <v>#ERROR!</v>
      </c>
      <c r="AI27" s="18"/>
      <c r="AJ27" s="18"/>
      <c r="AK27" s="18"/>
      <c r="AL27" s="18"/>
      <c r="AM27" s="18"/>
      <c r="AN27" s="16"/>
      <c r="AO27" s="16"/>
      <c r="AP27" s="16"/>
      <c r="AQ27" s="19"/>
      <c r="AR27" s="16"/>
      <c r="AS27" s="16"/>
      <c r="AT27" s="16"/>
      <c r="AU27" s="16"/>
      <c r="AV27" s="17">
        <v>12850.0</v>
      </c>
      <c r="AW27" s="17">
        <v>12650.0</v>
      </c>
      <c r="AX27" s="17">
        <f t="shared" si="5"/>
        <v>12750</v>
      </c>
      <c r="AY27" s="16"/>
      <c r="AZ27" s="16"/>
      <c r="BA27" s="16"/>
      <c r="BB27" s="16"/>
      <c r="BC27" s="16"/>
      <c r="BD27" s="16"/>
      <c r="BE27" s="16"/>
      <c r="BF27" s="16"/>
      <c r="BG27" s="16"/>
      <c r="BH27" s="17"/>
      <c r="BI27" s="17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</row>
    <row r="28" ht="14.25" customHeight="1">
      <c r="A28" s="8">
        <v>43101.0</v>
      </c>
      <c r="B28" s="9">
        <v>192395.0</v>
      </c>
      <c r="C28" s="9">
        <v>197861.0</v>
      </c>
      <c r="D28" s="9"/>
      <c r="E28" s="9"/>
      <c r="F28" s="9">
        <f t="shared" ref="F28:G28" si="50">B28</f>
        <v>192395</v>
      </c>
      <c r="G28" s="9">
        <f t="shared" si="50"/>
        <v>197861</v>
      </c>
      <c r="H28" s="10"/>
      <c r="I28" s="9">
        <v>133654.0</v>
      </c>
      <c r="J28" s="9">
        <v>15406.0</v>
      </c>
      <c r="K28" s="9">
        <v>18588.0</v>
      </c>
      <c r="L28" s="9">
        <v>30213.0</v>
      </c>
      <c r="M28" s="10"/>
      <c r="N28" s="11">
        <v>50000.0</v>
      </c>
      <c r="O28" s="11">
        <v>55500.0</v>
      </c>
      <c r="P28" s="11">
        <f t="shared" ref="P28:Q28" si="51">N28</f>
        <v>50000</v>
      </c>
      <c r="Q28" s="11">
        <f t="shared" si="51"/>
        <v>55500</v>
      </c>
      <c r="R28" s="11"/>
      <c r="S28" s="10"/>
      <c r="T28" s="11"/>
      <c r="U28" s="11"/>
      <c r="V28" s="11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2" t="str">
        <f>C28/[1]Month!J29</f>
        <v>#ERROR!</v>
      </c>
      <c r="AI28" s="12"/>
      <c r="AJ28" s="12"/>
      <c r="AK28" s="12"/>
      <c r="AL28" s="12"/>
      <c r="AM28" s="12"/>
      <c r="AN28" s="10"/>
      <c r="AO28" s="10"/>
      <c r="AP28" s="10"/>
      <c r="AQ28" s="13"/>
      <c r="AR28" s="10"/>
      <c r="AS28" s="10"/>
      <c r="AT28" s="10"/>
      <c r="AU28" s="10"/>
      <c r="AV28" s="11">
        <v>12850.0</v>
      </c>
      <c r="AW28" s="11">
        <v>12650.0</v>
      </c>
      <c r="AX28" s="11">
        <f t="shared" si="5"/>
        <v>12750</v>
      </c>
      <c r="AY28" s="10"/>
      <c r="AZ28" s="10"/>
      <c r="BA28" s="10"/>
      <c r="BB28" s="10"/>
      <c r="BC28" s="10"/>
      <c r="BD28" s="10"/>
      <c r="BE28" s="10"/>
      <c r="BF28" s="10"/>
      <c r="BG28" s="10"/>
      <c r="BH28" s="11"/>
      <c r="BI28" s="11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</row>
    <row r="29" ht="14.25" customHeight="1">
      <c r="A29" s="8">
        <v>43132.0</v>
      </c>
      <c r="B29" s="9">
        <v>173829.0</v>
      </c>
      <c r="C29" s="9">
        <v>163549.0</v>
      </c>
      <c r="D29" s="9"/>
      <c r="E29" s="9"/>
      <c r="F29" s="9">
        <f t="shared" ref="F29:G29" si="52">F28+B29</f>
        <v>366224</v>
      </c>
      <c r="G29" s="9">
        <f t="shared" si="52"/>
        <v>361410</v>
      </c>
      <c r="H29" s="10"/>
      <c r="I29" s="9">
        <v>112421.0</v>
      </c>
      <c r="J29" s="9">
        <v>13505.0</v>
      </c>
      <c r="K29" s="9">
        <v>6526.0</v>
      </c>
      <c r="L29" s="9">
        <v>31097.0</v>
      </c>
      <c r="M29" s="10"/>
      <c r="N29" s="11">
        <v>48500.0</v>
      </c>
      <c r="O29" s="11">
        <v>40200.0</v>
      </c>
      <c r="P29" s="11">
        <f t="shared" ref="P29:Q29" si="53">N29+P28</f>
        <v>98500</v>
      </c>
      <c r="Q29" s="11">
        <f t="shared" si="53"/>
        <v>95700</v>
      </c>
      <c r="R29" s="11"/>
      <c r="S29" s="10"/>
      <c r="T29" s="11"/>
      <c r="U29" s="11"/>
      <c r="V29" s="11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2" t="str">
        <f>C29/[1]Month!J30</f>
        <v>#ERROR!</v>
      </c>
      <c r="AI29" s="12"/>
      <c r="AJ29" s="12"/>
      <c r="AK29" s="12"/>
      <c r="AL29" s="12"/>
      <c r="AM29" s="12"/>
      <c r="AN29" s="10"/>
      <c r="AO29" s="10"/>
      <c r="AP29" s="10"/>
      <c r="AQ29" s="13"/>
      <c r="AR29" s="10"/>
      <c r="AS29" s="10"/>
      <c r="AT29" s="10"/>
      <c r="AU29" s="10"/>
      <c r="AV29" s="11">
        <v>13850.0</v>
      </c>
      <c r="AW29" s="11">
        <v>13600.0</v>
      </c>
      <c r="AX29" s="11">
        <f t="shared" si="5"/>
        <v>13725</v>
      </c>
      <c r="AY29" s="10"/>
      <c r="AZ29" s="10"/>
      <c r="BA29" s="10"/>
      <c r="BB29" s="10"/>
      <c r="BC29" s="10"/>
      <c r="BD29" s="10"/>
      <c r="BE29" s="10"/>
      <c r="BF29" s="10"/>
      <c r="BG29" s="10"/>
      <c r="BH29" s="11"/>
      <c r="BI29" s="11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</row>
    <row r="30" ht="14.25" customHeight="1">
      <c r="A30" s="8">
        <v>43160.0</v>
      </c>
      <c r="B30" s="9">
        <v>179392.0</v>
      </c>
      <c r="C30" s="9">
        <v>180083.0</v>
      </c>
      <c r="D30" s="9"/>
      <c r="E30" s="9">
        <f>SUM(C28:C30)</f>
        <v>541493</v>
      </c>
      <c r="F30" s="9">
        <f t="shared" ref="F30:G30" si="54">F29+B30</f>
        <v>545616</v>
      </c>
      <c r="G30" s="9">
        <f t="shared" si="54"/>
        <v>541493</v>
      </c>
      <c r="H30" s="10"/>
      <c r="I30" s="9">
        <v>133487.0</v>
      </c>
      <c r="J30" s="9">
        <v>21503.0</v>
      </c>
      <c r="K30" s="9">
        <v>13349.0</v>
      </c>
      <c r="L30" s="9">
        <v>11744.0</v>
      </c>
      <c r="M30" s="10"/>
      <c r="N30" s="11">
        <v>51200.0</v>
      </c>
      <c r="O30" s="11">
        <v>52500.0</v>
      </c>
      <c r="P30" s="11">
        <f t="shared" ref="P30:Q30" si="55">N30+P29</f>
        <v>149700</v>
      </c>
      <c r="Q30" s="11">
        <f t="shared" si="55"/>
        <v>148200</v>
      </c>
      <c r="R30" s="11"/>
      <c r="S30" s="10"/>
      <c r="T30" s="11"/>
      <c r="U30" s="11"/>
      <c r="V30" s="11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2" t="str">
        <f>C30/[1]Month!J31</f>
        <v>#ERROR!</v>
      </c>
      <c r="AI30" s="12"/>
      <c r="AJ30" s="12"/>
      <c r="AK30" s="12"/>
      <c r="AL30" s="12"/>
      <c r="AM30" s="12"/>
      <c r="AN30" s="10"/>
      <c r="AO30" s="10"/>
      <c r="AP30" s="10"/>
      <c r="AQ30" s="13"/>
      <c r="AR30" s="10"/>
      <c r="AS30" s="10"/>
      <c r="AT30" s="10"/>
      <c r="AU30" s="10"/>
      <c r="AV30" s="11">
        <v>13800.0</v>
      </c>
      <c r="AW30" s="11">
        <v>13500.0</v>
      </c>
      <c r="AX30" s="11">
        <f t="shared" si="5"/>
        <v>13650</v>
      </c>
      <c r="AY30" s="10"/>
      <c r="AZ30" s="10"/>
      <c r="BA30" s="10"/>
      <c r="BB30" s="10"/>
      <c r="BC30" s="10"/>
      <c r="BD30" s="10"/>
      <c r="BE30" s="10"/>
      <c r="BF30" s="10"/>
      <c r="BG30" s="10"/>
      <c r="BH30" s="11"/>
      <c r="BI30" s="11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</row>
    <row r="31" ht="14.25" customHeight="1">
      <c r="A31" s="8">
        <v>43191.0</v>
      </c>
      <c r="B31" s="9">
        <v>162233.0</v>
      </c>
      <c r="C31" s="9">
        <v>177996.0</v>
      </c>
      <c r="D31" s="9"/>
      <c r="E31" s="9"/>
      <c r="F31" s="9">
        <f t="shared" ref="F31:G31" si="56">F30+B31</f>
        <v>707849</v>
      </c>
      <c r="G31" s="9">
        <f t="shared" si="56"/>
        <v>719489</v>
      </c>
      <c r="H31" s="10"/>
      <c r="I31" s="9">
        <v>145894.0</v>
      </c>
      <c r="J31" s="9">
        <v>18137.0</v>
      </c>
      <c r="K31" s="9">
        <v>9363.0</v>
      </c>
      <c r="L31" s="9">
        <v>4602.0</v>
      </c>
      <c r="M31" s="10"/>
      <c r="N31" s="11">
        <v>53500.0</v>
      </c>
      <c r="O31" s="11">
        <v>53000.0</v>
      </c>
      <c r="P31" s="11">
        <f t="shared" ref="P31:Q31" si="57">N31+P30</f>
        <v>203200</v>
      </c>
      <c r="Q31" s="11">
        <f t="shared" si="57"/>
        <v>201200</v>
      </c>
      <c r="R31" s="11"/>
      <c r="S31" s="10"/>
      <c r="T31" s="11"/>
      <c r="U31" s="11"/>
      <c r="V31" s="11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2" t="str">
        <f>C31/[1]Month!J32</f>
        <v>#ERROR!</v>
      </c>
      <c r="AI31" s="12"/>
      <c r="AJ31" s="12"/>
      <c r="AK31" s="12"/>
      <c r="AL31" s="12"/>
      <c r="AM31" s="12"/>
      <c r="AN31" s="10"/>
      <c r="AO31" s="10"/>
      <c r="AP31" s="10"/>
      <c r="AQ31" s="13"/>
      <c r="AR31" s="10"/>
      <c r="AS31" s="10"/>
      <c r="AT31" s="10"/>
      <c r="AU31" s="10"/>
      <c r="AV31" s="11">
        <v>13550.0</v>
      </c>
      <c r="AW31" s="11">
        <v>13500.0</v>
      </c>
      <c r="AX31" s="11">
        <f t="shared" si="5"/>
        <v>13525</v>
      </c>
      <c r="AY31" s="10"/>
      <c r="AZ31" s="10"/>
      <c r="BA31" s="10"/>
      <c r="BB31" s="10"/>
      <c r="BC31" s="10"/>
      <c r="BD31" s="10"/>
      <c r="BE31" s="10"/>
      <c r="BF31" s="10"/>
      <c r="BG31" s="10"/>
      <c r="BH31" s="11"/>
      <c r="BI31" s="11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</row>
    <row r="32" ht="14.25" customHeight="1">
      <c r="A32" s="8">
        <v>43221.0</v>
      </c>
      <c r="B32" s="9">
        <v>199922.0</v>
      </c>
      <c r="C32" s="9">
        <v>228089.0</v>
      </c>
      <c r="D32" s="9"/>
      <c r="E32" s="9"/>
      <c r="F32" s="9">
        <f t="shared" ref="F32:G32" si="58">F31+B32</f>
        <v>907771</v>
      </c>
      <c r="G32" s="9">
        <f t="shared" si="58"/>
        <v>947578</v>
      </c>
      <c r="H32" s="10"/>
      <c r="I32" s="9">
        <v>184599.0</v>
      </c>
      <c r="J32" s="9">
        <v>25087.0</v>
      </c>
      <c r="K32" s="9">
        <v>8477.0</v>
      </c>
      <c r="L32" s="9">
        <v>9926.0</v>
      </c>
      <c r="M32" s="10"/>
      <c r="N32" s="11">
        <v>62000.0</v>
      </c>
      <c r="O32" s="11">
        <v>58500.0</v>
      </c>
      <c r="P32" s="11">
        <f t="shared" ref="P32:Q32" si="59">N32+P31</f>
        <v>265200</v>
      </c>
      <c r="Q32" s="11">
        <f t="shared" si="59"/>
        <v>259700</v>
      </c>
      <c r="R32" s="11"/>
      <c r="S32" s="10"/>
      <c r="T32" s="11"/>
      <c r="U32" s="11"/>
      <c r="V32" s="11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2" t="str">
        <f>C32/[1]Month!J33</f>
        <v>#ERROR!</v>
      </c>
      <c r="AI32" s="12"/>
      <c r="AJ32" s="12"/>
      <c r="AK32" s="12"/>
      <c r="AL32" s="12"/>
      <c r="AM32" s="12"/>
      <c r="AN32" s="10"/>
      <c r="AO32" s="10"/>
      <c r="AP32" s="10"/>
      <c r="AQ32" s="13"/>
      <c r="AR32" s="10"/>
      <c r="AS32" s="10"/>
      <c r="AT32" s="10"/>
      <c r="AU32" s="10"/>
      <c r="AV32" s="11">
        <v>13750.0</v>
      </c>
      <c r="AW32" s="11">
        <v>13650.0</v>
      </c>
      <c r="AX32" s="11">
        <f t="shared" si="5"/>
        <v>13700</v>
      </c>
      <c r="AY32" s="10"/>
      <c r="AZ32" s="10"/>
      <c r="BA32" s="10"/>
      <c r="BB32" s="10"/>
      <c r="BC32" s="10"/>
      <c r="BD32" s="10"/>
      <c r="BE32" s="10"/>
      <c r="BF32" s="10"/>
      <c r="BG32" s="10"/>
      <c r="BH32" s="11"/>
      <c r="BI32" s="11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</row>
    <row r="33" ht="14.25" customHeight="1">
      <c r="A33" s="8">
        <v>43252.0</v>
      </c>
      <c r="B33" s="9">
        <v>195650.0</v>
      </c>
      <c r="C33" s="9">
        <v>146901.0</v>
      </c>
      <c r="D33" s="9"/>
      <c r="E33" s="9">
        <f>SUM(C31:C33)</f>
        <v>552986</v>
      </c>
      <c r="F33" s="9">
        <f t="shared" ref="F33:G33" si="60">F32+B33</f>
        <v>1103421</v>
      </c>
      <c r="G33" s="9">
        <f t="shared" si="60"/>
        <v>1094479</v>
      </c>
      <c r="H33" s="10"/>
      <c r="I33" s="9">
        <v>111812.0</v>
      </c>
      <c r="J33" s="9">
        <v>19369.0</v>
      </c>
      <c r="K33" s="9">
        <v>11870.0</v>
      </c>
      <c r="L33" s="9">
        <v>3850.0</v>
      </c>
      <c r="M33" s="10"/>
      <c r="N33" s="11">
        <v>58000.0</v>
      </c>
      <c r="O33" s="11">
        <v>54500.0</v>
      </c>
      <c r="P33" s="11">
        <f t="shared" ref="P33:Q33" si="61">N33+P32</f>
        <v>323200</v>
      </c>
      <c r="Q33" s="11">
        <f t="shared" si="61"/>
        <v>314200</v>
      </c>
      <c r="R33" s="11"/>
      <c r="S33" s="10"/>
      <c r="T33" s="11"/>
      <c r="U33" s="11"/>
      <c r="V33" s="11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2" t="str">
        <f>C33/[1]Month!J34</f>
        <v>#ERROR!</v>
      </c>
      <c r="AI33" s="12"/>
      <c r="AJ33" s="12"/>
      <c r="AK33" s="12"/>
      <c r="AL33" s="12"/>
      <c r="AM33" s="12"/>
      <c r="AN33" s="10"/>
      <c r="AO33" s="10"/>
      <c r="AP33" s="10"/>
      <c r="AQ33" s="13"/>
      <c r="AR33" s="10"/>
      <c r="AS33" s="10"/>
      <c r="AT33" s="10"/>
      <c r="AU33" s="10"/>
      <c r="AV33" s="11">
        <v>13450.0</v>
      </c>
      <c r="AW33" s="11">
        <v>13250.0</v>
      </c>
      <c r="AX33" s="11">
        <f t="shared" si="5"/>
        <v>13350</v>
      </c>
      <c r="AY33" s="10"/>
      <c r="AZ33" s="10"/>
      <c r="BA33" s="10"/>
      <c r="BB33" s="10"/>
      <c r="BC33" s="10"/>
      <c r="BD33" s="10"/>
      <c r="BE33" s="10"/>
      <c r="BF33" s="10"/>
      <c r="BG33" s="10"/>
      <c r="BH33" s="11"/>
      <c r="BI33" s="11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</row>
    <row r="34" ht="14.25" customHeight="1">
      <c r="A34" s="8">
        <v>43282.0</v>
      </c>
      <c r="B34" s="9">
        <v>207805.0</v>
      </c>
      <c r="C34" s="9">
        <v>199209.0</v>
      </c>
      <c r="D34" s="9"/>
      <c r="E34" s="9"/>
      <c r="F34" s="9">
        <f t="shared" ref="F34:G34" si="62">F33+B34</f>
        <v>1311226</v>
      </c>
      <c r="G34" s="9">
        <f t="shared" si="62"/>
        <v>1293688</v>
      </c>
      <c r="H34" s="10"/>
      <c r="I34" s="9">
        <v>132564.0</v>
      </c>
      <c r="J34" s="9">
        <v>26143.0</v>
      </c>
      <c r="K34" s="9">
        <v>22540.0</v>
      </c>
      <c r="L34" s="9">
        <v>17962.0</v>
      </c>
      <c r="M34" s="10"/>
      <c r="N34" s="11">
        <v>54700.0</v>
      </c>
      <c r="O34" s="11">
        <v>53200.0</v>
      </c>
      <c r="P34" s="11">
        <f t="shared" ref="P34:Q34" si="63">N34+P33</f>
        <v>377900</v>
      </c>
      <c r="Q34" s="11">
        <f t="shared" si="63"/>
        <v>367400</v>
      </c>
      <c r="R34" s="11"/>
      <c r="S34" s="10"/>
      <c r="T34" s="11"/>
      <c r="U34" s="11"/>
      <c r="V34" s="11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2" t="str">
        <f>C34/[1]Month!J35</f>
        <v>#ERROR!</v>
      </c>
      <c r="AI34" s="12"/>
      <c r="AJ34" s="12"/>
      <c r="AK34" s="12"/>
      <c r="AL34" s="12"/>
      <c r="AM34" s="12"/>
      <c r="AN34" s="10"/>
      <c r="AO34" s="10"/>
      <c r="AP34" s="10"/>
      <c r="AQ34" s="13"/>
      <c r="AR34" s="10"/>
      <c r="AS34" s="10"/>
      <c r="AT34" s="10"/>
      <c r="AU34" s="10"/>
      <c r="AV34" s="11">
        <v>13450.0</v>
      </c>
      <c r="AW34" s="11">
        <v>13250.0</v>
      </c>
      <c r="AX34" s="11">
        <f t="shared" si="5"/>
        <v>13350</v>
      </c>
      <c r="AY34" s="10"/>
      <c r="AZ34" s="10"/>
      <c r="BA34" s="10"/>
      <c r="BB34" s="10"/>
      <c r="BC34" s="10"/>
      <c r="BD34" s="10"/>
      <c r="BE34" s="10"/>
      <c r="BF34" s="10"/>
      <c r="BG34" s="10"/>
      <c r="BH34" s="11"/>
      <c r="BI34" s="11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</row>
    <row r="35" ht="14.25" customHeight="1">
      <c r="A35" s="8">
        <v>43313.0</v>
      </c>
      <c r="B35" s="9">
        <v>211421.0</v>
      </c>
      <c r="C35" s="9">
        <v>179401.0</v>
      </c>
      <c r="D35" s="9"/>
      <c r="E35" s="9"/>
      <c r="F35" s="9">
        <f t="shared" ref="F35:G35" si="64">F34+B35</f>
        <v>1522647</v>
      </c>
      <c r="G35" s="9">
        <f t="shared" si="64"/>
        <v>1473089</v>
      </c>
      <c r="H35" s="10"/>
      <c r="I35" s="9">
        <v>112661.0</v>
      </c>
      <c r="J35" s="9">
        <v>30595.0</v>
      </c>
      <c r="K35" s="9">
        <v>26627.0</v>
      </c>
      <c r="L35" s="9">
        <v>9518.0</v>
      </c>
      <c r="M35" s="10"/>
      <c r="N35" s="11">
        <v>60200.0</v>
      </c>
      <c r="O35" s="11">
        <v>58500.0</v>
      </c>
      <c r="P35" s="11">
        <f t="shared" ref="P35:Q35" si="65">N35+P34</f>
        <v>438100</v>
      </c>
      <c r="Q35" s="11">
        <f t="shared" si="65"/>
        <v>425900</v>
      </c>
      <c r="R35" s="11"/>
      <c r="S35" s="10"/>
      <c r="T35" s="11"/>
      <c r="U35" s="11"/>
      <c r="V35" s="11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2" t="str">
        <f>C35/[1]Month!J36</f>
        <v>#ERROR!</v>
      </c>
      <c r="AI35" s="12"/>
      <c r="AJ35" s="12"/>
      <c r="AK35" s="12"/>
      <c r="AL35" s="12"/>
      <c r="AM35" s="12"/>
      <c r="AN35" s="10"/>
      <c r="AO35" s="10"/>
      <c r="AP35" s="10"/>
      <c r="AQ35" s="13"/>
      <c r="AR35" s="10"/>
      <c r="AS35" s="10"/>
      <c r="AT35" s="10"/>
      <c r="AU35" s="10"/>
      <c r="AV35" s="11">
        <v>13550.0</v>
      </c>
      <c r="AW35" s="11">
        <v>13350.0</v>
      </c>
      <c r="AX35" s="11">
        <f t="shared" si="5"/>
        <v>13450</v>
      </c>
      <c r="AY35" s="10"/>
      <c r="AZ35" s="10"/>
      <c r="BA35" s="10"/>
      <c r="BB35" s="10"/>
      <c r="BC35" s="10"/>
      <c r="BD35" s="10"/>
      <c r="BE35" s="10"/>
      <c r="BF35" s="10"/>
      <c r="BG35" s="10"/>
      <c r="BH35" s="11"/>
      <c r="BI35" s="11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</row>
    <row r="36" ht="14.25" customHeight="1">
      <c r="A36" s="8">
        <v>43344.0</v>
      </c>
      <c r="B36" s="9">
        <v>205230.0</v>
      </c>
      <c r="C36" s="9">
        <v>220998.0</v>
      </c>
      <c r="D36" s="9"/>
      <c r="E36" s="9">
        <f>SUM(C34:C36)</f>
        <v>599608</v>
      </c>
      <c r="F36" s="9">
        <f t="shared" ref="F36:G36" si="66">F35+B36</f>
        <v>1727877</v>
      </c>
      <c r="G36" s="9">
        <f t="shared" si="66"/>
        <v>1694087</v>
      </c>
      <c r="H36" s="10"/>
      <c r="I36" s="9">
        <v>140652.0</v>
      </c>
      <c r="J36" s="9">
        <v>25380.0</v>
      </c>
      <c r="K36" s="9">
        <v>28918.0</v>
      </c>
      <c r="L36" s="9">
        <v>26048.0</v>
      </c>
      <c r="M36" s="10"/>
      <c r="N36" s="11">
        <v>54200.0</v>
      </c>
      <c r="O36" s="11">
        <v>54400.0</v>
      </c>
      <c r="P36" s="11">
        <f t="shared" ref="P36:Q36" si="67">N36+P35</f>
        <v>492300</v>
      </c>
      <c r="Q36" s="11">
        <f t="shared" si="67"/>
        <v>480300</v>
      </c>
      <c r="R36" s="11"/>
      <c r="S36" s="10"/>
      <c r="T36" s="11"/>
      <c r="U36" s="11"/>
      <c r="V36" s="11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2" t="str">
        <f>C36/[1]Month!J37</f>
        <v>#ERROR!</v>
      </c>
      <c r="AI36" s="12"/>
      <c r="AJ36" s="12"/>
      <c r="AK36" s="12"/>
      <c r="AL36" s="12"/>
      <c r="AM36" s="12"/>
      <c r="AN36" s="10"/>
      <c r="AO36" s="10"/>
      <c r="AP36" s="10"/>
      <c r="AQ36" s="13"/>
      <c r="AR36" s="10"/>
      <c r="AS36" s="10"/>
      <c r="AT36" s="10"/>
      <c r="AU36" s="10"/>
      <c r="AV36" s="11">
        <v>13250.0</v>
      </c>
      <c r="AW36" s="11">
        <v>13250.0</v>
      </c>
      <c r="AX36" s="11">
        <f t="shared" si="5"/>
        <v>13250</v>
      </c>
      <c r="AY36" s="10"/>
      <c r="AZ36" s="10"/>
      <c r="BA36" s="10"/>
      <c r="BB36" s="10"/>
      <c r="BC36" s="10"/>
      <c r="BD36" s="10"/>
      <c r="BE36" s="10"/>
      <c r="BF36" s="10"/>
      <c r="BG36" s="10"/>
      <c r="BH36" s="11"/>
      <c r="BI36" s="11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</row>
    <row r="37" ht="14.25" customHeight="1">
      <c r="A37" s="8">
        <v>43374.0</v>
      </c>
      <c r="B37" s="9">
        <v>227718.0</v>
      </c>
      <c r="C37" s="9">
        <v>250060.0</v>
      </c>
      <c r="D37" s="9"/>
      <c r="E37" s="9"/>
      <c r="F37" s="9">
        <f t="shared" ref="F37:G37" si="68">F36+B37</f>
        <v>1955595</v>
      </c>
      <c r="G37" s="9">
        <f t="shared" si="68"/>
        <v>1944147</v>
      </c>
      <c r="H37" s="10"/>
      <c r="I37" s="9">
        <v>157835.0</v>
      </c>
      <c r="J37" s="9">
        <v>24905.0</v>
      </c>
      <c r="K37" s="9">
        <v>25217.0</v>
      </c>
      <c r="L37" s="9">
        <v>42103.0</v>
      </c>
      <c r="M37" s="10"/>
      <c r="N37" s="11">
        <v>60000.0</v>
      </c>
      <c r="O37" s="11">
        <v>61300.0</v>
      </c>
      <c r="P37" s="11">
        <f t="shared" ref="P37:Q37" si="69">N37+P36</f>
        <v>552300</v>
      </c>
      <c r="Q37" s="11">
        <f t="shared" si="69"/>
        <v>541600</v>
      </c>
      <c r="R37" s="11"/>
      <c r="S37" s="10"/>
      <c r="T37" s="11"/>
      <c r="U37" s="11"/>
      <c r="V37" s="11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2" t="str">
        <f>C37/[1]Month!J38</f>
        <v>#ERROR!</v>
      </c>
      <c r="AI37" s="12"/>
      <c r="AJ37" s="12"/>
      <c r="AK37" s="12"/>
      <c r="AL37" s="12"/>
      <c r="AM37" s="12"/>
      <c r="AN37" s="10"/>
      <c r="AO37" s="10"/>
      <c r="AP37" s="10"/>
      <c r="AQ37" s="13"/>
      <c r="AR37" s="10"/>
      <c r="AS37" s="10"/>
      <c r="AT37" s="10"/>
      <c r="AU37" s="10"/>
      <c r="AV37" s="11">
        <v>13250.0</v>
      </c>
      <c r="AW37" s="11">
        <v>13250.0</v>
      </c>
      <c r="AX37" s="11">
        <f t="shared" si="5"/>
        <v>13250</v>
      </c>
      <c r="AY37" s="10"/>
      <c r="AZ37" s="10"/>
      <c r="BA37" s="10"/>
      <c r="BB37" s="10"/>
      <c r="BC37" s="10"/>
      <c r="BD37" s="10"/>
      <c r="BE37" s="10"/>
      <c r="BF37" s="10"/>
      <c r="BG37" s="10"/>
      <c r="BH37" s="11"/>
      <c r="BI37" s="11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</row>
    <row r="38" ht="14.25" customHeight="1">
      <c r="A38" s="8">
        <v>43405.0</v>
      </c>
      <c r="B38" s="9">
        <v>227934.0</v>
      </c>
      <c r="C38" s="9">
        <v>220628.0</v>
      </c>
      <c r="D38" s="9"/>
      <c r="E38" s="9"/>
      <c r="F38" s="9">
        <f t="shared" ref="F38:G38" si="70">F37+B38</f>
        <v>2183529</v>
      </c>
      <c r="G38" s="9">
        <f t="shared" si="70"/>
        <v>2164775</v>
      </c>
      <c r="H38" s="10"/>
      <c r="I38" s="9">
        <v>139633.0</v>
      </c>
      <c r="J38" s="9">
        <v>22015.0</v>
      </c>
      <c r="K38" s="9">
        <v>28151.0</v>
      </c>
      <c r="L38" s="9">
        <v>30829.0</v>
      </c>
      <c r="M38" s="10"/>
      <c r="N38" s="11">
        <v>55000.0</v>
      </c>
      <c r="O38" s="11">
        <v>56800.0</v>
      </c>
      <c r="P38" s="11">
        <f t="shared" ref="P38:Q38" si="71">N38+P37</f>
        <v>607300</v>
      </c>
      <c r="Q38" s="11">
        <f t="shared" si="71"/>
        <v>598400</v>
      </c>
      <c r="R38" s="11"/>
      <c r="S38" s="10"/>
      <c r="T38" s="11"/>
      <c r="U38" s="11"/>
      <c r="V38" s="11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2" t="str">
        <f>C38/[1]Month!J39</f>
        <v>#ERROR!</v>
      </c>
      <c r="AI38" s="12"/>
      <c r="AJ38" s="12"/>
      <c r="AK38" s="12"/>
      <c r="AL38" s="12"/>
      <c r="AM38" s="12"/>
      <c r="AN38" s="10"/>
      <c r="AO38" s="10"/>
      <c r="AP38" s="10"/>
      <c r="AQ38" s="13"/>
      <c r="AR38" s="10"/>
      <c r="AS38" s="10"/>
      <c r="AT38" s="10"/>
      <c r="AU38" s="10"/>
      <c r="AV38" s="11">
        <v>12660.0</v>
      </c>
      <c r="AW38" s="11">
        <v>12650.0</v>
      </c>
      <c r="AX38" s="11">
        <f t="shared" si="5"/>
        <v>12655</v>
      </c>
      <c r="AY38" s="10"/>
      <c r="AZ38" s="10"/>
      <c r="BA38" s="10"/>
      <c r="BB38" s="10"/>
      <c r="BC38" s="10"/>
      <c r="BD38" s="10"/>
      <c r="BE38" s="10"/>
      <c r="BF38" s="10"/>
      <c r="BG38" s="10"/>
      <c r="BH38" s="11"/>
      <c r="BI38" s="11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</row>
    <row r="39" ht="14.25" customHeight="1">
      <c r="A39" s="8">
        <v>43435.0</v>
      </c>
      <c r="B39" s="9">
        <v>244638.0</v>
      </c>
      <c r="C39" s="9">
        <v>213013.0</v>
      </c>
      <c r="D39" s="9"/>
      <c r="E39" s="9">
        <f>SUM(C37:C39)</f>
        <v>683701</v>
      </c>
      <c r="F39" s="9">
        <f t="shared" ref="F39:G39" si="72">F38+B39</f>
        <v>2428167</v>
      </c>
      <c r="G39" s="9">
        <f t="shared" si="72"/>
        <v>2377788</v>
      </c>
      <c r="H39" s="10"/>
      <c r="I39" s="9">
        <v>137228.0</v>
      </c>
      <c r="J39" s="9">
        <v>21839.0</v>
      </c>
      <c r="K39" s="9">
        <v>32138.0</v>
      </c>
      <c r="L39" s="9">
        <v>21808.0</v>
      </c>
      <c r="M39" s="9">
        <f>G39-SUM(L28:L39)</f>
        <v>2138088</v>
      </c>
      <c r="N39" s="11">
        <v>50200.0</v>
      </c>
      <c r="O39" s="11">
        <v>55500.0</v>
      </c>
      <c r="P39" s="11">
        <f t="shared" ref="P39:Q39" si="73">N39+P38</f>
        <v>657500</v>
      </c>
      <c r="Q39" s="11">
        <f t="shared" si="73"/>
        <v>653900</v>
      </c>
      <c r="R39" s="11"/>
      <c r="S39" s="10"/>
      <c r="T39" s="11"/>
      <c r="U39" s="11"/>
      <c r="V39" s="11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2" t="str">
        <f>C39/[1]Month!J40</f>
        <v>#ERROR!</v>
      </c>
      <c r="AI39" s="12"/>
      <c r="AJ39" s="12"/>
      <c r="AK39" s="12"/>
      <c r="AL39" s="12"/>
      <c r="AM39" s="12"/>
      <c r="AN39" s="10"/>
      <c r="AO39" s="10"/>
      <c r="AP39" s="10"/>
      <c r="AQ39" s="13"/>
      <c r="AR39" s="10"/>
      <c r="AS39" s="10"/>
      <c r="AT39" s="10"/>
      <c r="AU39" s="10"/>
      <c r="AV39" s="11">
        <v>12010.0</v>
      </c>
      <c r="AW39" s="11">
        <v>12000.0</v>
      </c>
      <c r="AX39" s="11">
        <f t="shared" si="5"/>
        <v>12005</v>
      </c>
      <c r="AY39" s="10"/>
      <c r="AZ39" s="10"/>
      <c r="BA39" s="10"/>
      <c r="BB39" s="10"/>
      <c r="BC39" s="10"/>
      <c r="BD39" s="10"/>
      <c r="BE39" s="10"/>
      <c r="BF39" s="10"/>
      <c r="BG39" s="10"/>
      <c r="BH39" s="11"/>
      <c r="BI39" s="11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</row>
    <row r="40" ht="14.25" customHeight="1">
      <c r="A40" s="20">
        <v>43466.0</v>
      </c>
      <c r="B40" s="21">
        <v>247442.0</v>
      </c>
      <c r="C40" s="21">
        <v>249574.0</v>
      </c>
      <c r="D40" s="21"/>
      <c r="E40" s="21"/>
      <c r="F40" s="22">
        <f t="shared" ref="F40:G40" si="74">B40</f>
        <v>247442</v>
      </c>
      <c r="G40" s="22">
        <f t="shared" si="74"/>
        <v>249574</v>
      </c>
      <c r="H40" s="23"/>
      <c r="I40" s="21">
        <v>166179.0</v>
      </c>
      <c r="J40" s="21">
        <v>24418.0</v>
      </c>
      <c r="K40" s="21">
        <v>24384.0</v>
      </c>
      <c r="L40" s="21">
        <v>34593.0</v>
      </c>
      <c r="M40" s="23"/>
      <c r="N40" s="22">
        <v>59200.0</v>
      </c>
      <c r="O40" s="22">
        <v>59600.0</v>
      </c>
      <c r="P40" s="22">
        <f t="shared" ref="P40:Q40" si="75">N40</f>
        <v>59200</v>
      </c>
      <c r="Q40" s="22">
        <f t="shared" si="75"/>
        <v>59600</v>
      </c>
      <c r="R40" s="22"/>
      <c r="S40" s="23"/>
      <c r="T40" s="22"/>
      <c r="U40" s="22"/>
      <c r="V40" s="22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4" t="str">
        <f>C40/[1]Month!J41</f>
        <v>#ERROR!</v>
      </c>
      <c r="AI40" s="24" t="str">
        <f t="shared" ref="AI40:AL40" si="76">I40/'[1]Construction VN'!R40</f>
        <v>#REF!</v>
      </c>
      <c r="AJ40" s="24" t="str">
        <f t="shared" si="76"/>
        <v>#REF!</v>
      </c>
      <c r="AK40" s="24" t="str">
        <f t="shared" si="76"/>
        <v>#REF!</v>
      </c>
      <c r="AL40" s="24" t="str">
        <f t="shared" si="76"/>
        <v>#REF!</v>
      </c>
      <c r="AM40" s="24"/>
      <c r="AN40" s="23"/>
      <c r="AO40" s="23"/>
      <c r="AP40" s="23"/>
      <c r="AQ40" s="25"/>
      <c r="AR40" s="23"/>
      <c r="AS40" s="23"/>
      <c r="AT40" s="23"/>
      <c r="AU40" s="23"/>
      <c r="AV40" s="22">
        <v>12310.0</v>
      </c>
      <c r="AW40" s="22">
        <v>12300.0</v>
      </c>
      <c r="AX40" s="22">
        <f t="shared" si="5"/>
        <v>12305</v>
      </c>
      <c r="AY40" s="23"/>
      <c r="AZ40" s="23"/>
      <c r="BA40" s="23"/>
      <c r="BB40" s="23"/>
      <c r="BC40" s="23"/>
      <c r="BD40" s="23"/>
      <c r="BE40" s="23"/>
      <c r="BF40" s="23"/>
      <c r="BG40" s="23"/>
      <c r="BH40" s="22"/>
      <c r="BI40" s="22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</row>
    <row r="41" ht="14.25" customHeight="1">
      <c r="A41" s="20">
        <v>43497.0</v>
      </c>
      <c r="B41" s="21">
        <v>197942.0</v>
      </c>
      <c r="C41" s="21">
        <v>200355.0</v>
      </c>
      <c r="D41" s="21"/>
      <c r="E41" s="21"/>
      <c r="F41" s="22">
        <f t="shared" ref="F41:G41" si="77">F40+B41</f>
        <v>445384</v>
      </c>
      <c r="G41" s="22">
        <f t="shared" si="77"/>
        <v>449929</v>
      </c>
      <c r="H41" s="23"/>
      <c r="I41" s="21">
        <v>126840.0</v>
      </c>
      <c r="J41" s="21">
        <v>33389.0</v>
      </c>
      <c r="K41" s="21">
        <v>24568.0</v>
      </c>
      <c r="L41" s="21">
        <v>15558.0</v>
      </c>
      <c r="M41" s="23"/>
      <c r="N41" s="22">
        <v>52600.0</v>
      </c>
      <c r="O41" s="22">
        <v>54000.0</v>
      </c>
      <c r="P41" s="22">
        <f t="shared" ref="P41:Q41" si="78">P40+N41</f>
        <v>111800</v>
      </c>
      <c r="Q41" s="22">
        <f t="shared" si="78"/>
        <v>113600</v>
      </c>
      <c r="R41" s="22"/>
      <c r="S41" s="23"/>
      <c r="T41" s="22"/>
      <c r="U41" s="22"/>
      <c r="V41" s="22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4" t="str">
        <f>C41/[1]Month!J42</f>
        <v>#ERROR!</v>
      </c>
      <c r="AI41" s="24" t="str">
        <f t="shared" ref="AI41:AL41" si="79">I41/'[1]Construction VN'!R41</f>
        <v>#REF!</v>
      </c>
      <c r="AJ41" s="24" t="str">
        <f t="shared" si="79"/>
        <v>#REF!</v>
      </c>
      <c r="AK41" s="24" t="str">
        <f t="shared" si="79"/>
        <v>#REF!</v>
      </c>
      <c r="AL41" s="24" t="str">
        <f t="shared" si="79"/>
        <v>#REF!</v>
      </c>
      <c r="AM41" s="24"/>
      <c r="AN41" s="23"/>
      <c r="AO41" s="23"/>
      <c r="AP41" s="23"/>
      <c r="AQ41" s="25"/>
      <c r="AR41" s="23"/>
      <c r="AS41" s="23"/>
      <c r="AT41" s="23"/>
      <c r="AU41" s="23"/>
      <c r="AV41" s="22">
        <v>12710.0</v>
      </c>
      <c r="AW41" s="22">
        <v>12700.0</v>
      </c>
      <c r="AX41" s="22">
        <f t="shared" si="5"/>
        <v>12705</v>
      </c>
      <c r="AY41" s="23"/>
      <c r="AZ41" s="23"/>
      <c r="BA41" s="23"/>
      <c r="BB41" s="23"/>
      <c r="BC41" s="23"/>
      <c r="BD41" s="23"/>
      <c r="BE41" s="23"/>
      <c r="BF41" s="23"/>
      <c r="BG41" s="23"/>
      <c r="BH41" s="22"/>
      <c r="BI41" s="22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</row>
    <row r="42" ht="14.25" customHeight="1">
      <c r="A42" s="20">
        <v>43525.0</v>
      </c>
      <c r="B42" s="21">
        <v>244633.0</v>
      </c>
      <c r="C42" s="21">
        <v>246904.0</v>
      </c>
      <c r="D42" s="21"/>
      <c r="E42" s="21">
        <f>SUM(C40:C42)</f>
        <v>696833</v>
      </c>
      <c r="F42" s="22">
        <f t="shared" ref="F42:G42" si="80">F41+B42</f>
        <v>690017</v>
      </c>
      <c r="G42" s="22">
        <f t="shared" si="80"/>
        <v>696833</v>
      </c>
      <c r="H42" s="23"/>
      <c r="I42" s="21">
        <v>146018.0</v>
      </c>
      <c r="J42" s="21">
        <v>36858.0</v>
      </c>
      <c r="K42" s="21">
        <v>36994.0</v>
      </c>
      <c r="L42" s="21">
        <v>27034.0</v>
      </c>
      <c r="M42" s="23"/>
      <c r="N42" s="22">
        <v>58700.0</v>
      </c>
      <c r="O42" s="22">
        <v>58400.0</v>
      </c>
      <c r="P42" s="22">
        <f t="shared" ref="P42:Q42" si="81">P41+N42</f>
        <v>170500</v>
      </c>
      <c r="Q42" s="22">
        <f t="shared" si="81"/>
        <v>172000</v>
      </c>
      <c r="R42" s="22"/>
      <c r="S42" s="23"/>
      <c r="T42" s="22"/>
      <c r="U42" s="22"/>
      <c r="V42" s="22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4" t="str">
        <f>C42/[1]Month!J43</f>
        <v>#ERROR!</v>
      </c>
      <c r="AI42" s="24" t="str">
        <f t="shared" ref="AI42:AL42" si="82">I42/'[1]Construction VN'!R42</f>
        <v>#REF!</v>
      </c>
      <c r="AJ42" s="24" t="str">
        <f t="shared" si="82"/>
        <v>#REF!</v>
      </c>
      <c r="AK42" s="24" t="str">
        <f t="shared" si="82"/>
        <v>#REF!</v>
      </c>
      <c r="AL42" s="24" t="str">
        <f t="shared" si="82"/>
        <v>#REF!</v>
      </c>
      <c r="AM42" s="24"/>
      <c r="AN42" s="23"/>
      <c r="AO42" s="23"/>
      <c r="AP42" s="23"/>
      <c r="AQ42" s="25"/>
      <c r="AR42" s="23"/>
      <c r="AS42" s="23"/>
      <c r="AT42" s="23"/>
      <c r="AU42" s="23"/>
      <c r="AV42" s="22">
        <v>12710.0</v>
      </c>
      <c r="AW42" s="22">
        <v>12800.0</v>
      </c>
      <c r="AX42" s="22">
        <f t="shared" si="5"/>
        <v>12755</v>
      </c>
      <c r="AY42" s="22"/>
      <c r="AZ42" s="23"/>
      <c r="BA42" s="23"/>
      <c r="BB42" s="23"/>
      <c r="BC42" s="23"/>
      <c r="BD42" s="23"/>
      <c r="BE42" s="23"/>
      <c r="BF42" s="23"/>
      <c r="BG42" s="23"/>
      <c r="BH42" s="22"/>
      <c r="BI42" s="22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</row>
    <row r="43" ht="14.25" customHeight="1">
      <c r="A43" s="20">
        <v>43556.0</v>
      </c>
      <c r="B43" s="21">
        <v>245415.0</v>
      </c>
      <c r="C43" s="21">
        <v>236793.0</v>
      </c>
      <c r="D43" s="21"/>
      <c r="E43" s="21"/>
      <c r="F43" s="22">
        <f t="shared" ref="F43:G43" si="83">F42+B43</f>
        <v>935432</v>
      </c>
      <c r="G43" s="22">
        <f t="shared" si="83"/>
        <v>933626</v>
      </c>
      <c r="H43" s="23"/>
      <c r="I43" s="21">
        <v>148307.0</v>
      </c>
      <c r="J43" s="21">
        <v>37590.0</v>
      </c>
      <c r="K43" s="21">
        <v>33288.0</v>
      </c>
      <c r="L43" s="21">
        <v>17608.0</v>
      </c>
      <c r="M43" s="23"/>
      <c r="N43" s="22">
        <v>52600.0</v>
      </c>
      <c r="O43" s="22">
        <v>54000.0</v>
      </c>
      <c r="P43" s="22">
        <f t="shared" ref="P43:Q43" si="84">P42+N43</f>
        <v>223100</v>
      </c>
      <c r="Q43" s="22">
        <f t="shared" si="84"/>
        <v>226000</v>
      </c>
      <c r="R43" s="22"/>
      <c r="S43" s="23"/>
      <c r="T43" s="22"/>
      <c r="U43" s="22"/>
      <c r="V43" s="22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4" t="str">
        <f>C43/[1]Month!J44</f>
        <v>#ERROR!</v>
      </c>
      <c r="AI43" s="24" t="str">
        <f t="shared" ref="AI43:AL43" si="85">I43/'[1]Construction VN'!R43</f>
        <v>#REF!</v>
      </c>
      <c r="AJ43" s="24" t="str">
        <f t="shared" si="85"/>
        <v>#REF!</v>
      </c>
      <c r="AK43" s="24" t="str">
        <f t="shared" si="85"/>
        <v>#REF!</v>
      </c>
      <c r="AL43" s="24" t="str">
        <f t="shared" si="85"/>
        <v>#REF!</v>
      </c>
      <c r="AM43" s="24"/>
      <c r="AN43" s="23"/>
      <c r="AO43" s="23"/>
      <c r="AP43" s="23"/>
      <c r="AQ43" s="25"/>
      <c r="AR43" s="23"/>
      <c r="AS43" s="23"/>
      <c r="AT43" s="23"/>
      <c r="AU43" s="23"/>
      <c r="AV43" s="22">
        <v>12710.0</v>
      </c>
      <c r="AW43" s="22">
        <v>12800.0</v>
      </c>
      <c r="AX43" s="22">
        <f t="shared" si="5"/>
        <v>12755</v>
      </c>
      <c r="AY43" s="23"/>
      <c r="AZ43" s="23"/>
      <c r="BA43" s="23"/>
      <c r="BB43" s="23"/>
      <c r="BC43" s="23"/>
      <c r="BD43" s="23"/>
      <c r="BE43" s="23"/>
      <c r="BF43" s="23"/>
      <c r="BG43" s="23"/>
      <c r="BH43" s="22"/>
      <c r="BI43" s="22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</row>
    <row r="44" ht="14.25" customHeight="1">
      <c r="A44" s="20">
        <v>43586.0</v>
      </c>
      <c r="B44" s="21">
        <v>234409.0</v>
      </c>
      <c r="C44" s="21">
        <v>226037.0</v>
      </c>
      <c r="D44" s="21"/>
      <c r="E44" s="21"/>
      <c r="F44" s="22">
        <f t="shared" ref="F44:G44" si="86">F43+B44</f>
        <v>1169841</v>
      </c>
      <c r="G44" s="22">
        <f t="shared" si="86"/>
        <v>1159663</v>
      </c>
      <c r="H44" s="23"/>
      <c r="I44" s="21">
        <v>146106.0</v>
      </c>
      <c r="J44" s="21">
        <v>38330.0</v>
      </c>
      <c r="K44" s="21">
        <v>30036.0</v>
      </c>
      <c r="L44" s="21">
        <v>11565.0</v>
      </c>
      <c r="M44" s="23"/>
      <c r="N44" s="22">
        <v>63900.0</v>
      </c>
      <c r="O44" s="22">
        <v>65700.0</v>
      </c>
      <c r="P44" s="22">
        <f t="shared" ref="P44:Q44" si="87">P43+N44</f>
        <v>287000</v>
      </c>
      <c r="Q44" s="22">
        <f t="shared" si="87"/>
        <v>291700</v>
      </c>
      <c r="R44" s="22"/>
      <c r="S44" s="23"/>
      <c r="T44" s="22"/>
      <c r="U44" s="22"/>
      <c r="V44" s="22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4" t="str">
        <f>C44/[1]Month!J45</f>
        <v>#ERROR!</v>
      </c>
      <c r="AI44" s="24" t="str">
        <f t="shared" ref="AI44:AL44" si="88">I44/'[1]Construction VN'!R44</f>
        <v>#REF!</v>
      </c>
      <c r="AJ44" s="24" t="str">
        <f t="shared" si="88"/>
        <v>#REF!</v>
      </c>
      <c r="AK44" s="24" t="str">
        <f t="shared" si="88"/>
        <v>#REF!</v>
      </c>
      <c r="AL44" s="24" t="str">
        <f t="shared" si="88"/>
        <v>#REF!</v>
      </c>
      <c r="AM44" s="24"/>
      <c r="AN44" s="23"/>
      <c r="AO44" s="23"/>
      <c r="AP44" s="23"/>
      <c r="AQ44" s="25"/>
      <c r="AR44" s="23"/>
      <c r="AS44" s="23"/>
      <c r="AT44" s="23"/>
      <c r="AU44" s="23"/>
      <c r="AV44" s="22">
        <v>12410.0</v>
      </c>
      <c r="AW44" s="22">
        <v>12500.0</v>
      </c>
      <c r="AX44" s="22">
        <f t="shared" si="5"/>
        <v>12455</v>
      </c>
      <c r="AY44" s="22"/>
      <c r="AZ44" s="23"/>
      <c r="BA44" s="23"/>
      <c r="BB44" s="23"/>
      <c r="BC44" s="23"/>
      <c r="BD44" s="23"/>
      <c r="BE44" s="23"/>
      <c r="BF44" s="23"/>
      <c r="BG44" s="23"/>
      <c r="BH44" s="22"/>
      <c r="BI44" s="22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</row>
    <row r="45" ht="14.25" customHeight="1">
      <c r="A45" s="20">
        <v>43617.0</v>
      </c>
      <c r="B45" s="21">
        <v>214033.0</v>
      </c>
      <c r="C45" s="21">
        <v>185943.0</v>
      </c>
      <c r="D45" s="21"/>
      <c r="E45" s="21">
        <f>SUM(C43:C45)</f>
        <v>648773</v>
      </c>
      <c r="F45" s="22">
        <f t="shared" ref="F45:G45" si="89">F44+B45</f>
        <v>1383874</v>
      </c>
      <c r="G45" s="22">
        <f t="shared" si="89"/>
        <v>1345606</v>
      </c>
      <c r="H45" s="23"/>
      <c r="I45" s="21">
        <v>104310.0</v>
      </c>
      <c r="J45" s="21">
        <v>31928.0</v>
      </c>
      <c r="K45" s="21">
        <v>34854.0</v>
      </c>
      <c r="L45" s="21">
        <v>14851.0</v>
      </c>
      <c r="M45" s="23"/>
      <c r="N45" s="22">
        <v>65100.0</v>
      </c>
      <c r="O45" s="22">
        <v>71400.0</v>
      </c>
      <c r="P45" s="22">
        <f t="shared" ref="P45:Q45" si="90">P44+N45</f>
        <v>352100</v>
      </c>
      <c r="Q45" s="22">
        <f t="shared" si="90"/>
        <v>363100</v>
      </c>
      <c r="R45" s="22"/>
      <c r="S45" s="23"/>
      <c r="T45" s="22"/>
      <c r="U45" s="22"/>
      <c r="V45" s="22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4" t="str">
        <f>C45/[1]Month!J46</f>
        <v>#ERROR!</v>
      </c>
      <c r="AI45" s="24" t="str">
        <f t="shared" ref="AI45:AL45" si="91">I45/'[1]Construction VN'!R45</f>
        <v>#REF!</v>
      </c>
      <c r="AJ45" s="24" t="str">
        <f t="shared" si="91"/>
        <v>#REF!</v>
      </c>
      <c r="AK45" s="24" t="str">
        <f t="shared" si="91"/>
        <v>#REF!</v>
      </c>
      <c r="AL45" s="24" t="str">
        <f t="shared" si="91"/>
        <v>#REF!</v>
      </c>
      <c r="AM45" s="24"/>
      <c r="AN45" s="23"/>
      <c r="AO45" s="23"/>
      <c r="AP45" s="23"/>
      <c r="AQ45" s="25"/>
      <c r="AR45" s="23"/>
      <c r="AS45" s="23"/>
      <c r="AT45" s="23"/>
      <c r="AU45" s="23"/>
      <c r="AV45" s="22">
        <v>12410.0</v>
      </c>
      <c r="AW45" s="22">
        <v>12500.0</v>
      </c>
      <c r="AX45" s="22">
        <f t="shared" si="5"/>
        <v>12455</v>
      </c>
      <c r="AY45" s="22"/>
      <c r="AZ45" s="22">
        <f>AVERAGE(AX43:AX45)</f>
        <v>12555</v>
      </c>
      <c r="BA45" s="23"/>
      <c r="BB45" s="23"/>
      <c r="BC45" s="23"/>
      <c r="BD45" s="23"/>
      <c r="BE45" s="23"/>
      <c r="BF45" s="23"/>
      <c r="BG45" s="23"/>
      <c r="BH45" s="22"/>
      <c r="BI45" s="22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</row>
    <row r="46" ht="14.25" customHeight="1">
      <c r="A46" s="20">
        <v>43647.0</v>
      </c>
      <c r="B46" s="21">
        <v>183917.0</v>
      </c>
      <c r="C46" s="21">
        <v>235166.0</v>
      </c>
      <c r="D46" s="21"/>
      <c r="E46" s="21"/>
      <c r="F46" s="22">
        <f t="shared" ref="F46:G46" si="92">F45+B46</f>
        <v>1567791</v>
      </c>
      <c r="G46" s="22">
        <f t="shared" si="92"/>
        <v>1580772</v>
      </c>
      <c r="H46" s="23"/>
      <c r="I46" s="21">
        <v>136942.0</v>
      </c>
      <c r="J46" s="21">
        <v>38799.0</v>
      </c>
      <c r="K46" s="21">
        <v>32621.0</v>
      </c>
      <c r="L46" s="21">
        <v>26804.0</v>
      </c>
      <c r="M46" s="23"/>
      <c r="N46" s="22">
        <v>69200.0</v>
      </c>
      <c r="O46" s="22">
        <v>70600.0</v>
      </c>
      <c r="P46" s="22">
        <f t="shared" ref="P46:Q46" si="93">P45+N46</f>
        <v>421300</v>
      </c>
      <c r="Q46" s="22">
        <f t="shared" si="93"/>
        <v>433700</v>
      </c>
      <c r="R46" s="22"/>
      <c r="S46" s="23"/>
      <c r="T46" s="22"/>
      <c r="U46" s="22"/>
      <c r="V46" s="22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4" t="str">
        <f>C46/[1]Month!J47</f>
        <v>#ERROR!</v>
      </c>
      <c r="AI46" s="24" t="str">
        <f t="shared" ref="AI46:AL46" si="94">I46/'[1]Construction VN'!R46</f>
        <v>#REF!</v>
      </c>
      <c r="AJ46" s="24" t="str">
        <f t="shared" si="94"/>
        <v>#REF!</v>
      </c>
      <c r="AK46" s="24" t="str">
        <f t="shared" si="94"/>
        <v>#REF!</v>
      </c>
      <c r="AL46" s="24" t="str">
        <f t="shared" si="94"/>
        <v>#REF!</v>
      </c>
      <c r="AM46" s="24"/>
      <c r="AN46" s="23"/>
      <c r="AO46" s="23"/>
      <c r="AP46" s="23"/>
      <c r="AQ46" s="25"/>
      <c r="AR46" s="23"/>
      <c r="AS46" s="23"/>
      <c r="AT46" s="23"/>
      <c r="AU46" s="23"/>
      <c r="AV46" s="22">
        <v>12350.0</v>
      </c>
      <c r="AW46" s="22">
        <v>12450.0</v>
      </c>
      <c r="AX46" s="22">
        <f t="shared" si="5"/>
        <v>12400</v>
      </c>
      <c r="AY46" s="23"/>
      <c r="AZ46" s="23"/>
      <c r="BA46" s="23"/>
      <c r="BB46" s="23"/>
      <c r="BC46" s="23"/>
      <c r="BD46" s="23"/>
      <c r="BE46" s="23"/>
      <c r="BF46" s="23"/>
      <c r="BG46" s="23"/>
      <c r="BH46" s="22"/>
      <c r="BI46" s="22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</row>
    <row r="47" ht="14.25" customHeight="1">
      <c r="A47" s="20">
        <v>43678.0</v>
      </c>
      <c r="B47" s="21">
        <v>212540.0</v>
      </c>
      <c r="C47" s="21">
        <v>193321.0</v>
      </c>
      <c r="D47" s="21"/>
      <c r="E47" s="21"/>
      <c r="F47" s="22">
        <f t="shared" ref="F47:G47" si="95">F46+B47</f>
        <v>1780331</v>
      </c>
      <c r="G47" s="22">
        <f t="shared" si="95"/>
        <v>1774093</v>
      </c>
      <c r="H47" s="23"/>
      <c r="I47" s="21">
        <v>106753.0</v>
      </c>
      <c r="J47" s="21">
        <v>32695.0</v>
      </c>
      <c r="K47" s="21">
        <v>36138.0</v>
      </c>
      <c r="L47" s="21">
        <v>17735.0</v>
      </c>
      <c r="M47" s="23"/>
      <c r="N47" s="22">
        <v>56500.0</v>
      </c>
      <c r="O47" s="22">
        <v>55300.0</v>
      </c>
      <c r="P47" s="22">
        <f t="shared" ref="P47:Q47" si="96">P46+N47</f>
        <v>477800</v>
      </c>
      <c r="Q47" s="22">
        <f t="shared" si="96"/>
        <v>489000</v>
      </c>
      <c r="R47" s="22"/>
      <c r="S47" s="23"/>
      <c r="T47" s="22"/>
      <c r="U47" s="22"/>
      <c r="V47" s="2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4" t="str">
        <f>C47/[1]Month!J48</f>
        <v>#ERROR!</v>
      </c>
      <c r="AI47" s="24" t="str">
        <f t="shared" ref="AI47:AL47" si="97">I47/'[1]Construction VN'!R47</f>
        <v>#REF!</v>
      </c>
      <c r="AJ47" s="24" t="str">
        <f t="shared" si="97"/>
        <v>#REF!</v>
      </c>
      <c r="AK47" s="24" t="str">
        <f t="shared" si="97"/>
        <v>#REF!</v>
      </c>
      <c r="AL47" s="24" t="str">
        <f t="shared" si="97"/>
        <v>#REF!</v>
      </c>
      <c r="AM47" s="24"/>
      <c r="AN47" s="23"/>
      <c r="AO47" s="23"/>
      <c r="AP47" s="23"/>
      <c r="AQ47" s="25"/>
      <c r="AR47" s="23"/>
      <c r="AS47" s="23"/>
      <c r="AT47" s="23"/>
      <c r="AU47" s="23"/>
      <c r="AV47" s="22">
        <v>11950.0</v>
      </c>
      <c r="AW47" s="22">
        <v>12050.0</v>
      </c>
      <c r="AX47" s="22">
        <f t="shared" si="5"/>
        <v>12000</v>
      </c>
      <c r="AY47" s="23"/>
      <c r="AZ47" s="23"/>
      <c r="BA47" s="23"/>
      <c r="BB47" s="23"/>
      <c r="BC47" s="23"/>
      <c r="BD47" s="23"/>
      <c r="BE47" s="23"/>
      <c r="BF47" s="23"/>
      <c r="BG47" s="23"/>
      <c r="BH47" s="22"/>
      <c r="BI47" s="22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</row>
    <row r="48" ht="14.25" customHeight="1">
      <c r="A48" s="20">
        <v>43709.0</v>
      </c>
      <c r="B48" s="21">
        <v>235879.0</v>
      </c>
      <c r="C48" s="21">
        <v>193067.0</v>
      </c>
      <c r="D48" s="21"/>
      <c r="E48" s="21">
        <f>SUM(C46:C48)</f>
        <v>621554</v>
      </c>
      <c r="F48" s="22">
        <f t="shared" ref="F48:G48" si="98">F47+B48</f>
        <v>2016210</v>
      </c>
      <c r="G48" s="22">
        <f t="shared" si="98"/>
        <v>1967160</v>
      </c>
      <c r="H48" s="23"/>
      <c r="I48" s="21">
        <v>113817.0</v>
      </c>
      <c r="J48" s="21">
        <v>25955.0</v>
      </c>
      <c r="K48" s="21">
        <v>27446.0</v>
      </c>
      <c r="L48" s="21">
        <v>25849.0</v>
      </c>
      <c r="M48" s="23"/>
      <c r="N48" s="22">
        <v>62200.0</v>
      </c>
      <c r="O48" s="22">
        <v>62923.0</v>
      </c>
      <c r="P48" s="22">
        <f t="shared" ref="P48:Q48" si="99">P47+N48</f>
        <v>540000</v>
      </c>
      <c r="Q48" s="22">
        <f t="shared" si="99"/>
        <v>551923</v>
      </c>
      <c r="R48" s="22"/>
      <c r="S48" s="23"/>
      <c r="T48" s="22"/>
      <c r="U48" s="22"/>
      <c r="V48" s="22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 t="str">
        <f>C48/[1]Month!J49</f>
        <v>#ERROR!</v>
      </c>
      <c r="AI48" s="24" t="str">
        <f t="shared" ref="AI48:AL48" si="100">I48/'[1]Construction VN'!R48</f>
        <v>#REF!</v>
      </c>
      <c r="AJ48" s="24" t="str">
        <f t="shared" si="100"/>
        <v>#REF!</v>
      </c>
      <c r="AK48" s="24" t="str">
        <f t="shared" si="100"/>
        <v>#REF!</v>
      </c>
      <c r="AL48" s="24" t="str">
        <f t="shared" si="100"/>
        <v>#REF!</v>
      </c>
      <c r="AM48" s="24"/>
      <c r="AN48" s="23"/>
      <c r="AO48" s="23"/>
      <c r="AP48" s="23"/>
      <c r="AQ48" s="25"/>
      <c r="AR48" s="23"/>
      <c r="AS48" s="23"/>
      <c r="AT48" s="23"/>
      <c r="AU48" s="23"/>
      <c r="AV48" s="22">
        <v>11400.0</v>
      </c>
      <c r="AW48" s="22">
        <v>11500.0</v>
      </c>
      <c r="AX48" s="22">
        <f t="shared" si="5"/>
        <v>11450</v>
      </c>
      <c r="AY48" s="23"/>
      <c r="AZ48" s="23"/>
      <c r="BA48" s="23"/>
      <c r="BB48" s="23"/>
      <c r="BC48" s="23"/>
      <c r="BD48" s="23"/>
      <c r="BE48" s="23"/>
      <c r="BF48" s="23"/>
      <c r="BG48" s="23"/>
      <c r="BH48" s="22"/>
      <c r="BI48" s="22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</row>
    <row r="49" ht="14.25" customHeight="1">
      <c r="A49" s="20">
        <v>43739.0</v>
      </c>
      <c r="B49" s="21">
        <v>262840.0</v>
      </c>
      <c r="C49" s="21">
        <v>221277.0</v>
      </c>
      <c r="D49" s="21"/>
      <c r="E49" s="21"/>
      <c r="F49" s="22">
        <f t="shared" ref="F49:G49" si="101">F48+B49</f>
        <v>2279050</v>
      </c>
      <c r="G49" s="22">
        <f t="shared" si="101"/>
        <v>2188437</v>
      </c>
      <c r="H49" s="23"/>
      <c r="I49" s="21">
        <v>129327.0</v>
      </c>
      <c r="J49" s="21">
        <v>29921.0</v>
      </c>
      <c r="K49" s="21">
        <v>47807.0</v>
      </c>
      <c r="L49" s="21">
        <v>14222.0</v>
      </c>
      <c r="M49" s="23"/>
      <c r="N49" s="22">
        <v>66200.0</v>
      </c>
      <c r="O49" s="22">
        <v>65700.0</v>
      </c>
      <c r="P49" s="22">
        <f t="shared" ref="P49:Q49" si="102">P48+N49</f>
        <v>606200</v>
      </c>
      <c r="Q49" s="22">
        <f t="shared" si="102"/>
        <v>617623</v>
      </c>
      <c r="R49" s="22"/>
      <c r="S49" s="23"/>
      <c r="T49" s="22"/>
      <c r="U49" s="22"/>
      <c r="V49" s="22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4" t="str">
        <f>C49/[1]Month!J50</f>
        <v>#ERROR!</v>
      </c>
      <c r="AI49" s="24" t="str">
        <f t="shared" ref="AI49:AL49" si="103">I49/'[1]Construction VN'!R49</f>
        <v>#REF!</v>
      </c>
      <c r="AJ49" s="24" t="str">
        <f t="shared" si="103"/>
        <v>#REF!</v>
      </c>
      <c r="AK49" s="24" t="str">
        <f t="shared" si="103"/>
        <v>#REF!</v>
      </c>
      <c r="AL49" s="24" t="str">
        <f t="shared" si="103"/>
        <v>#REF!</v>
      </c>
      <c r="AM49" s="24"/>
      <c r="AN49" s="23"/>
      <c r="AO49" s="22">
        <v>42060.0</v>
      </c>
      <c r="AP49" s="23">
        <v>39000.0</v>
      </c>
      <c r="AQ49" s="25"/>
      <c r="AR49" s="23"/>
      <c r="AS49" s="23"/>
      <c r="AT49" s="23"/>
      <c r="AU49" s="23"/>
      <c r="AV49" s="22">
        <v>10950.0</v>
      </c>
      <c r="AW49" s="22">
        <v>11050.0</v>
      </c>
      <c r="AX49" s="22">
        <f t="shared" si="5"/>
        <v>11000</v>
      </c>
      <c r="AY49" s="23"/>
      <c r="AZ49" s="23"/>
      <c r="BA49" s="23"/>
      <c r="BB49" s="23"/>
      <c r="BC49" s="23"/>
      <c r="BD49" s="23"/>
      <c r="BE49" s="23" t="s">
        <v>32</v>
      </c>
      <c r="BF49" s="23"/>
      <c r="BG49" s="23"/>
      <c r="BH49" s="22"/>
      <c r="BI49" s="22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</row>
    <row r="50" ht="14.25" customHeight="1">
      <c r="A50" s="20">
        <v>43770.0</v>
      </c>
      <c r="B50" s="21">
        <v>237727.0</v>
      </c>
      <c r="C50" s="21">
        <v>301266.0</v>
      </c>
      <c r="D50" s="21"/>
      <c r="E50" s="21"/>
      <c r="F50" s="22">
        <f t="shared" ref="F50:G50" si="104">F49+B50</f>
        <v>2516777</v>
      </c>
      <c r="G50" s="22">
        <f t="shared" si="104"/>
        <v>2489703</v>
      </c>
      <c r="H50" s="23"/>
      <c r="I50" s="21">
        <v>155987.0</v>
      </c>
      <c r="J50" s="21">
        <v>43888.0</v>
      </c>
      <c r="K50" s="21">
        <v>80418.0</v>
      </c>
      <c r="L50" s="21">
        <v>20973.0</v>
      </c>
      <c r="M50" s="23"/>
      <c r="N50" s="22">
        <v>74200.0</v>
      </c>
      <c r="O50" s="22">
        <v>72500.0</v>
      </c>
      <c r="P50" s="22">
        <f t="shared" ref="P50:Q50" si="105">P49+N50</f>
        <v>680400</v>
      </c>
      <c r="Q50" s="22">
        <f t="shared" si="105"/>
        <v>690123</v>
      </c>
      <c r="R50" s="22"/>
      <c r="S50" s="23"/>
      <c r="T50" s="22"/>
      <c r="U50" s="22"/>
      <c r="V50" s="22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4" t="str">
        <f>C50/[1]Month!J51</f>
        <v>#ERROR!</v>
      </c>
      <c r="AI50" s="24" t="str">
        <f t="shared" ref="AI50:AL50" si="106">I50/'[1]Construction VN'!R50</f>
        <v>#REF!</v>
      </c>
      <c r="AJ50" s="24" t="str">
        <f t="shared" si="106"/>
        <v>#REF!</v>
      </c>
      <c r="AK50" s="24" t="str">
        <f t="shared" si="106"/>
        <v>#REF!</v>
      </c>
      <c r="AL50" s="24" t="str">
        <f t="shared" si="106"/>
        <v>#REF!</v>
      </c>
      <c r="AM50" s="24"/>
      <c r="AN50" s="23"/>
      <c r="AO50" s="22">
        <v>79989.0</v>
      </c>
      <c r="AP50" s="23">
        <v>73000.0</v>
      </c>
      <c r="AQ50" s="25"/>
      <c r="AR50" s="23"/>
      <c r="AS50" s="23"/>
      <c r="AT50" s="23"/>
      <c r="AU50" s="23"/>
      <c r="AV50" s="22">
        <v>11100.0</v>
      </c>
      <c r="AW50" s="22">
        <v>11200.0</v>
      </c>
      <c r="AX50" s="22">
        <f t="shared" si="5"/>
        <v>11150</v>
      </c>
      <c r="AY50" s="23"/>
      <c r="AZ50" s="23"/>
      <c r="BA50" s="23"/>
      <c r="BB50" s="23"/>
      <c r="BC50" s="23"/>
      <c r="BD50" s="23"/>
      <c r="BE50" s="23" t="s">
        <v>6</v>
      </c>
      <c r="BF50" s="23"/>
      <c r="BG50" s="23"/>
      <c r="BH50" s="22"/>
      <c r="BI50" s="22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</row>
    <row r="51" ht="14.25" customHeight="1">
      <c r="A51" s="20">
        <v>43800.0</v>
      </c>
      <c r="B51" s="21">
        <v>295827.0</v>
      </c>
      <c r="C51" s="21">
        <v>285363.0</v>
      </c>
      <c r="D51" s="21"/>
      <c r="E51" s="21">
        <f>SUM(C49:C51)</f>
        <v>807906</v>
      </c>
      <c r="F51" s="22">
        <f t="shared" ref="F51:G51" si="107">F50+B51</f>
        <v>2812604</v>
      </c>
      <c r="G51" s="22">
        <f t="shared" si="107"/>
        <v>2775066</v>
      </c>
      <c r="H51" s="24" t="str">
        <f>G51/'[1]Construction VN'!G51</f>
        <v>#REF!</v>
      </c>
      <c r="I51" s="21">
        <v>152494.0</v>
      </c>
      <c r="J51" s="21">
        <v>33543.0</v>
      </c>
      <c r="K51" s="21">
        <v>59661.0</v>
      </c>
      <c r="L51" s="21">
        <v>39665.0</v>
      </c>
      <c r="M51" s="9">
        <f>G51-SUM(L40:L51)</f>
        <v>2508609</v>
      </c>
      <c r="N51" s="22">
        <v>70400.0</v>
      </c>
      <c r="O51" s="22">
        <v>62500.0</v>
      </c>
      <c r="P51" s="22">
        <f t="shared" ref="P51:Q51" si="108">P50+N51</f>
        <v>750800</v>
      </c>
      <c r="Q51" s="22">
        <f t="shared" si="108"/>
        <v>752623</v>
      </c>
      <c r="R51" s="22"/>
      <c r="S51" s="23" t="s">
        <v>33</v>
      </c>
      <c r="T51" s="22"/>
      <c r="U51" s="22"/>
      <c r="V51" s="22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4" t="str">
        <f>C51/[1]Month!J52</f>
        <v>#ERROR!</v>
      </c>
      <c r="AI51" s="24" t="str">
        <f t="shared" ref="AI51:AL51" si="109">I51/'[1]Construction VN'!R51</f>
        <v>#REF!</v>
      </c>
      <c r="AJ51" s="24" t="str">
        <f t="shared" si="109"/>
        <v>#REF!</v>
      </c>
      <c r="AK51" s="24" t="str">
        <f t="shared" si="109"/>
        <v>#REF!</v>
      </c>
      <c r="AL51" s="24" t="str">
        <f t="shared" si="109"/>
        <v>#REF!</v>
      </c>
      <c r="AM51" s="24"/>
      <c r="AN51" s="23" t="s">
        <v>34</v>
      </c>
      <c r="AO51" s="22"/>
      <c r="AP51" s="23">
        <v>78000.0</v>
      </c>
      <c r="AQ51" s="25"/>
      <c r="AR51" s="23"/>
      <c r="AS51" s="26">
        <v>195000.0</v>
      </c>
      <c r="AT51" s="23"/>
      <c r="AU51" s="23"/>
      <c r="AV51" s="22">
        <v>11300.0</v>
      </c>
      <c r="AW51" s="22">
        <v>11200.0</v>
      </c>
      <c r="AX51" s="22">
        <f t="shared" si="5"/>
        <v>11250</v>
      </c>
      <c r="AY51" s="22">
        <f>AVERAGE(AX40:AX51)</f>
        <v>12056.66667</v>
      </c>
      <c r="AZ51" s="22"/>
      <c r="BA51" s="23"/>
      <c r="BB51" s="23"/>
      <c r="BC51" s="23"/>
      <c r="BD51" s="23"/>
      <c r="BE51" s="23" t="s">
        <v>35</v>
      </c>
      <c r="BF51" s="23" t="s">
        <v>36</v>
      </c>
      <c r="BG51" s="23"/>
      <c r="BH51" s="22"/>
      <c r="BI51" s="22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</row>
    <row r="52" ht="14.25" customHeight="1">
      <c r="A52" s="8">
        <v>43831.0</v>
      </c>
      <c r="B52" s="9">
        <v>279966.0</v>
      </c>
      <c r="C52" s="11">
        <v>175806.0</v>
      </c>
      <c r="D52" s="11"/>
      <c r="E52" s="10"/>
      <c r="F52" s="9">
        <f t="shared" ref="F52:G52" si="110">B52</f>
        <v>279966</v>
      </c>
      <c r="G52" s="9">
        <f t="shared" si="110"/>
        <v>175806</v>
      </c>
      <c r="H52" s="10"/>
      <c r="I52" s="11">
        <v>90557.0</v>
      </c>
      <c r="J52" s="11">
        <v>23837.0</v>
      </c>
      <c r="K52" s="11">
        <v>34571.0</v>
      </c>
      <c r="L52" s="11">
        <v>26841.0</v>
      </c>
      <c r="M52" s="10"/>
      <c r="N52" s="11">
        <v>45000.0</v>
      </c>
      <c r="O52" s="11">
        <v>44500.0</v>
      </c>
      <c r="P52" s="11">
        <f t="shared" ref="P52:Q52" si="111">N52</f>
        <v>45000</v>
      </c>
      <c r="Q52" s="11">
        <f t="shared" si="111"/>
        <v>44500</v>
      </c>
      <c r="R52" s="11"/>
      <c r="S52" s="11">
        <v>6.241567E7</v>
      </c>
      <c r="T52" s="11"/>
      <c r="U52" s="11"/>
      <c r="V52" s="11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2" t="str">
        <f t="shared" ref="AH52:AH60" si="115">G52/'[1]Construction VN'!P52</f>
        <v>#REF!</v>
      </c>
      <c r="AI52" s="12" t="str">
        <f t="shared" ref="AI52:AL52" si="112">I52/'[1]Construction VN'!R52</f>
        <v>#REF!</v>
      </c>
      <c r="AJ52" s="12" t="str">
        <f t="shared" si="112"/>
        <v>#REF!</v>
      </c>
      <c r="AK52" s="12" t="str">
        <f t="shared" si="112"/>
        <v>#REF!</v>
      </c>
      <c r="AL52" s="12" t="str">
        <f t="shared" si="112"/>
        <v>#REF!</v>
      </c>
      <c r="AM52" s="12"/>
      <c r="AN52" s="11">
        <f>AO52</f>
        <v>105000</v>
      </c>
      <c r="AO52" s="11">
        <v>105000.0</v>
      </c>
      <c r="AP52" s="10">
        <v>52000.0</v>
      </c>
      <c r="AQ52" s="13"/>
      <c r="AR52" s="27">
        <f t="shared" ref="AR52:AR102" si="117">AO52*AQ52</f>
        <v>0</v>
      </c>
      <c r="AS52" s="10"/>
      <c r="AT52" s="9">
        <f t="shared" ref="AT52:AT64" si="118">C52+AO52</f>
        <v>280806</v>
      </c>
      <c r="AU52" s="10"/>
      <c r="AV52" s="11">
        <v>11200.0</v>
      </c>
      <c r="AW52" s="11">
        <v>11100.0</v>
      </c>
      <c r="AX52" s="11">
        <f t="shared" si="5"/>
        <v>11150</v>
      </c>
      <c r="AY52" s="10"/>
      <c r="AZ52" s="10"/>
      <c r="BA52" s="10"/>
      <c r="BB52" s="10"/>
      <c r="BC52" s="10"/>
      <c r="BD52" s="10"/>
      <c r="BE52" s="11">
        <v>6.072506046024E11</v>
      </c>
      <c r="BF52" s="11">
        <v>9729.137003614638</v>
      </c>
      <c r="BG52" s="10"/>
      <c r="BH52" s="11"/>
      <c r="BI52" s="11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</row>
    <row r="53" ht="14.25" customHeight="1">
      <c r="A53" s="8">
        <v>43862.0</v>
      </c>
      <c r="B53" s="9">
        <v>225243.0</v>
      </c>
      <c r="C53" s="11">
        <v>205491.0</v>
      </c>
      <c r="D53" s="11"/>
      <c r="E53" s="10"/>
      <c r="F53" s="9">
        <f t="shared" ref="F53:G53" si="113">F52+B53</f>
        <v>505209</v>
      </c>
      <c r="G53" s="9">
        <f t="shared" si="113"/>
        <v>381297</v>
      </c>
      <c r="H53" s="10"/>
      <c r="I53" s="11">
        <v>90586.0</v>
      </c>
      <c r="J53" s="11">
        <v>23939.0</v>
      </c>
      <c r="K53" s="11">
        <v>51526.0</v>
      </c>
      <c r="L53" s="11">
        <v>39440.0</v>
      </c>
      <c r="M53" s="10"/>
      <c r="N53" s="11">
        <v>46500.0</v>
      </c>
      <c r="O53" s="11">
        <v>47900.0</v>
      </c>
      <c r="P53" s="11">
        <f t="shared" ref="P53:Q53" si="114">P52+N53</f>
        <v>91500</v>
      </c>
      <c r="Q53" s="11">
        <f t="shared" si="114"/>
        <v>92400</v>
      </c>
      <c r="R53" s="11"/>
      <c r="S53" s="11">
        <v>8.7194415E7</v>
      </c>
      <c r="T53" s="11"/>
      <c r="U53" s="11"/>
      <c r="V53" s="11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2" t="str">
        <f t="shared" si="115"/>
        <v>#REF!</v>
      </c>
      <c r="AI53" s="12" t="str">
        <f t="shared" ref="AI53:AL53" si="116">I53/'[1]Construction VN'!R53</f>
        <v>#REF!</v>
      </c>
      <c r="AJ53" s="12" t="str">
        <f t="shared" si="116"/>
        <v>#REF!</v>
      </c>
      <c r="AK53" s="12" t="str">
        <f t="shared" si="116"/>
        <v>#REF!</v>
      </c>
      <c r="AL53" s="12" t="str">
        <f t="shared" si="116"/>
        <v>#REF!</v>
      </c>
      <c r="AM53" s="12"/>
      <c r="AN53" s="11">
        <f t="shared" ref="AN53:AN63" si="122">AN52+AO53</f>
        <v>215000</v>
      </c>
      <c r="AO53" s="11">
        <v>110000.0</v>
      </c>
      <c r="AP53" s="10"/>
      <c r="AQ53" s="13"/>
      <c r="AR53" s="27">
        <f t="shared" si="117"/>
        <v>0</v>
      </c>
      <c r="AS53" s="10"/>
      <c r="AT53" s="9">
        <f t="shared" si="118"/>
        <v>315491</v>
      </c>
      <c r="AU53" s="10"/>
      <c r="AV53" s="11">
        <v>11000.0</v>
      </c>
      <c r="AW53" s="11">
        <v>11200.0</v>
      </c>
      <c r="AX53" s="11">
        <f t="shared" si="5"/>
        <v>11100</v>
      </c>
      <c r="AY53" s="10"/>
      <c r="AZ53" s="10"/>
      <c r="BA53" s="10"/>
      <c r="BB53" s="10"/>
      <c r="BC53" s="10"/>
      <c r="BD53" s="10"/>
      <c r="BE53" s="11">
        <v>8.464611163589001E11</v>
      </c>
      <c r="BF53" s="11">
        <v>9707.744657257006</v>
      </c>
      <c r="BG53" s="10"/>
      <c r="BH53" s="11"/>
      <c r="BI53" s="11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</row>
    <row r="54" ht="14.25" customHeight="1">
      <c r="A54" s="8">
        <v>43891.0</v>
      </c>
      <c r="B54" s="9">
        <v>293854.0</v>
      </c>
      <c r="C54" s="11">
        <v>351136.0</v>
      </c>
      <c r="D54" s="11"/>
      <c r="E54" s="9">
        <f>SUM(C52:C54)</f>
        <v>732433</v>
      </c>
      <c r="F54" s="9">
        <f t="shared" ref="F54:G54" si="119">F53+B54</f>
        <v>799063</v>
      </c>
      <c r="G54" s="9">
        <f t="shared" si="119"/>
        <v>732433</v>
      </c>
      <c r="H54" s="10"/>
      <c r="I54" s="11">
        <v>167613.0</v>
      </c>
      <c r="J54" s="11">
        <v>45409.0</v>
      </c>
      <c r="K54" s="11">
        <v>70206.0</v>
      </c>
      <c r="L54" s="11">
        <v>67908.0</v>
      </c>
      <c r="M54" s="10"/>
      <c r="N54" s="11">
        <v>43000.0</v>
      </c>
      <c r="O54" s="11">
        <v>52500.0</v>
      </c>
      <c r="P54" s="11">
        <f t="shared" ref="P54:Q54" si="120">P53+N54</f>
        <v>134500</v>
      </c>
      <c r="Q54" s="11">
        <f t="shared" si="120"/>
        <v>144900</v>
      </c>
      <c r="R54" s="11"/>
      <c r="S54" s="11">
        <v>9.6511718E7</v>
      </c>
      <c r="T54" s="11"/>
      <c r="U54" s="11"/>
      <c r="V54" s="11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2" t="str">
        <f t="shared" si="115"/>
        <v>#REF!</v>
      </c>
      <c r="AI54" s="12" t="str">
        <f t="shared" ref="AI54:AL54" si="121">I54/'[1]Construction VN'!R54</f>
        <v>#REF!</v>
      </c>
      <c r="AJ54" s="12" t="str">
        <f t="shared" si="121"/>
        <v>#REF!</v>
      </c>
      <c r="AK54" s="12" t="str">
        <f t="shared" si="121"/>
        <v>#REF!</v>
      </c>
      <c r="AL54" s="12" t="str">
        <f t="shared" si="121"/>
        <v>#REF!</v>
      </c>
      <c r="AM54" s="12"/>
      <c r="AN54" s="11">
        <f t="shared" si="122"/>
        <v>350000</v>
      </c>
      <c r="AO54" s="11">
        <v>135000.0</v>
      </c>
      <c r="AP54" s="10"/>
      <c r="AQ54" s="13"/>
      <c r="AR54" s="27">
        <f t="shared" si="117"/>
        <v>0</v>
      </c>
      <c r="AS54" s="10"/>
      <c r="AT54" s="9">
        <f t="shared" si="118"/>
        <v>486136</v>
      </c>
      <c r="AU54" s="10"/>
      <c r="AV54" s="11">
        <v>11000.0</v>
      </c>
      <c r="AW54" s="11">
        <v>11200.0</v>
      </c>
      <c r="AX54" s="11">
        <f t="shared" si="5"/>
        <v>11100</v>
      </c>
      <c r="AY54" s="10"/>
      <c r="AZ54" s="10"/>
      <c r="BA54" s="10"/>
      <c r="BB54" s="10"/>
      <c r="BC54" s="10"/>
      <c r="BD54" s="10"/>
      <c r="BE54" s="11">
        <v>9.2767165504075E11</v>
      </c>
      <c r="BF54" s="11">
        <v>9612.010585499576</v>
      </c>
      <c r="BG54" s="10"/>
      <c r="BH54" s="11"/>
      <c r="BI54" s="11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</row>
    <row r="55" ht="14.25" customHeight="1">
      <c r="A55" s="8">
        <v>43922.0</v>
      </c>
      <c r="B55" s="9">
        <v>326107.0</v>
      </c>
      <c r="C55" s="11">
        <v>269682.0</v>
      </c>
      <c r="D55" s="11"/>
      <c r="E55" s="12"/>
      <c r="F55" s="9">
        <f t="shared" ref="F55:G55" si="123">F54+B55</f>
        <v>1125170</v>
      </c>
      <c r="G55" s="9">
        <f t="shared" si="123"/>
        <v>1002115</v>
      </c>
      <c r="H55" s="12"/>
      <c r="I55" s="11">
        <v>152012.0</v>
      </c>
      <c r="J55" s="11">
        <v>41410.0</v>
      </c>
      <c r="K55" s="11">
        <v>55633.0</v>
      </c>
      <c r="L55" s="11">
        <v>20627.0</v>
      </c>
      <c r="M55" s="10"/>
      <c r="N55" s="11">
        <v>53500.0</v>
      </c>
      <c r="O55" s="11">
        <v>60200.0</v>
      </c>
      <c r="P55" s="11">
        <f t="shared" ref="P55:Q55" si="124">P54+N55</f>
        <v>188000</v>
      </c>
      <c r="Q55" s="11">
        <f t="shared" si="124"/>
        <v>205100</v>
      </c>
      <c r="R55" s="11"/>
      <c r="S55" s="11">
        <v>2.37659862E8</v>
      </c>
      <c r="T55" s="11"/>
      <c r="U55" s="11"/>
      <c r="V55" s="11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2" t="str">
        <f t="shared" si="115"/>
        <v>#REF!</v>
      </c>
      <c r="AI55" s="12" t="str">
        <f t="shared" ref="AI55:AL55" si="125">I55/'[1]Construction VN'!R55</f>
        <v>#REF!</v>
      </c>
      <c r="AJ55" s="12" t="str">
        <f t="shared" si="125"/>
        <v>#REF!</v>
      </c>
      <c r="AK55" s="12" t="str">
        <f t="shared" si="125"/>
        <v>#REF!</v>
      </c>
      <c r="AL55" s="12" t="str">
        <f t="shared" si="125"/>
        <v>#REF!</v>
      </c>
      <c r="AM55" s="12"/>
      <c r="AN55" s="11">
        <f t="shared" si="122"/>
        <v>533000</v>
      </c>
      <c r="AO55" s="11">
        <v>183000.0</v>
      </c>
      <c r="AP55" s="10"/>
      <c r="AQ55" s="13"/>
      <c r="AR55" s="27">
        <f t="shared" si="117"/>
        <v>0</v>
      </c>
      <c r="AS55" s="10"/>
      <c r="AT55" s="9">
        <f t="shared" si="118"/>
        <v>452682</v>
      </c>
      <c r="AU55" s="10"/>
      <c r="AV55" s="11">
        <v>10700.0</v>
      </c>
      <c r="AW55" s="11">
        <v>10900.0</v>
      </c>
      <c r="AX55" s="11">
        <f t="shared" si="5"/>
        <v>10800</v>
      </c>
      <c r="AY55" s="10"/>
      <c r="AZ55" s="10"/>
      <c r="BA55" s="10"/>
      <c r="BB55" s="10"/>
      <c r="BC55" s="10"/>
      <c r="BD55" s="10"/>
      <c r="BE55" s="11">
        <v>2.1986423573836E12</v>
      </c>
      <c r="BF55" s="11">
        <v>9251.214483090123</v>
      </c>
      <c r="BG55" s="10"/>
      <c r="BH55" s="11"/>
      <c r="BI55" s="11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</row>
    <row r="56" ht="14.25" customHeight="1">
      <c r="A56" s="8">
        <v>43952.0</v>
      </c>
      <c r="B56" s="11">
        <v>282832.0</v>
      </c>
      <c r="C56" s="11">
        <v>258518.0</v>
      </c>
      <c r="D56" s="11"/>
      <c r="E56" s="12"/>
      <c r="F56" s="9">
        <f t="shared" ref="F56:G56" si="126">F55+B56</f>
        <v>1408002</v>
      </c>
      <c r="G56" s="9">
        <f t="shared" si="126"/>
        <v>1260633</v>
      </c>
      <c r="H56" s="12"/>
      <c r="I56" s="11">
        <v>127222.0</v>
      </c>
      <c r="J56" s="11">
        <v>42091.0</v>
      </c>
      <c r="K56" s="11">
        <v>80649.0</v>
      </c>
      <c r="L56" s="11">
        <v>8556.0</v>
      </c>
      <c r="M56" s="10"/>
      <c r="N56" s="11">
        <v>68000.0</v>
      </c>
      <c r="O56" s="11">
        <v>70500.0</v>
      </c>
      <c r="P56" s="11">
        <f t="shared" ref="P56:Q56" si="127">P55+N56</f>
        <v>256000</v>
      </c>
      <c r="Q56" s="11">
        <f t="shared" si="127"/>
        <v>275600</v>
      </c>
      <c r="R56" s="11"/>
      <c r="S56" s="11">
        <v>7.4305145E7</v>
      </c>
      <c r="T56" s="11"/>
      <c r="U56" s="11"/>
      <c r="V56" s="11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2" t="str">
        <f t="shared" si="115"/>
        <v>#REF!</v>
      </c>
      <c r="AI56" s="12" t="str">
        <f t="shared" ref="AI56:AL56" si="128">I56/'[1]Construction VN'!R56</f>
        <v>#REF!</v>
      </c>
      <c r="AJ56" s="12" t="str">
        <f t="shared" si="128"/>
        <v>#REF!</v>
      </c>
      <c r="AK56" s="12" t="str">
        <f t="shared" si="128"/>
        <v>#REF!</v>
      </c>
      <c r="AL56" s="12" t="str">
        <f t="shared" si="128"/>
        <v>#REF!</v>
      </c>
      <c r="AM56" s="12"/>
      <c r="AN56" s="11">
        <f t="shared" si="122"/>
        <v>665263</v>
      </c>
      <c r="AO56" s="11">
        <v>132263.0</v>
      </c>
      <c r="AP56" s="10"/>
      <c r="AQ56" s="13"/>
      <c r="AR56" s="27">
        <f t="shared" si="117"/>
        <v>0</v>
      </c>
      <c r="AS56" s="10"/>
      <c r="AT56" s="9">
        <f t="shared" si="118"/>
        <v>390781</v>
      </c>
      <c r="AU56" s="10"/>
      <c r="AV56" s="11">
        <v>10710.0</v>
      </c>
      <c r="AW56" s="11">
        <v>10700.0</v>
      </c>
      <c r="AX56" s="11">
        <f t="shared" si="5"/>
        <v>10705</v>
      </c>
      <c r="AY56" s="11"/>
      <c r="AZ56" s="10"/>
      <c r="BA56" s="10"/>
      <c r="BB56" s="10"/>
      <c r="BC56" s="10"/>
      <c r="BD56" s="10"/>
      <c r="BE56" s="11">
        <v>6.762557447549E11</v>
      </c>
      <c r="BF56" s="11">
        <v>9101.062177523509</v>
      </c>
      <c r="BG56" s="10"/>
      <c r="BH56" s="11"/>
      <c r="BI56" s="11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</row>
    <row r="57" ht="14.25" customHeight="1">
      <c r="A57" s="8">
        <v>43983.0</v>
      </c>
      <c r="B57" s="11">
        <v>224155.0</v>
      </c>
      <c r="C57" s="11">
        <v>252204.0</v>
      </c>
      <c r="D57" s="11"/>
      <c r="E57" s="11">
        <f>SUM(C55:C57)</f>
        <v>780404</v>
      </c>
      <c r="F57" s="9">
        <f t="shared" ref="F57:G57" si="129">F56+B57</f>
        <v>1632157</v>
      </c>
      <c r="G57" s="9">
        <f t="shared" si="129"/>
        <v>1512837</v>
      </c>
      <c r="H57" s="12" t="str">
        <f>G57/'[1]Construction VN'!G57</f>
        <v>#REF!</v>
      </c>
      <c r="I57" s="11">
        <f>C57-SUM(J57:L57)</f>
        <v>109566</v>
      </c>
      <c r="J57" s="11">
        <v>38533.0</v>
      </c>
      <c r="K57" s="11">
        <v>64597.0</v>
      </c>
      <c r="L57" s="11">
        <v>39508.0</v>
      </c>
      <c r="M57" s="10"/>
      <c r="N57" s="11">
        <v>70800.0</v>
      </c>
      <c r="O57" s="11">
        <v>71500.0</v>
      </c>
      <c r="P57" s="11">
        <f t="shared" ref="P57:Q57" si="130">P56+N57</f>
        <v>326800</v>
      </c>
      <c r="Q57" s="11">
        <f t="shared" si="130"/>
        <v>347100</v>
      </c>
      <c r="R57" s="11"/>
      <c r="S57" s="11">
        <v>2.1890594E8</v>
      </c>
      <c r="T57" s="11"/>
      <c r="U57" s="11"/>
      <c r="V57" s="11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2" t="str">
        <f t="shared" si="115"/>
        <v>#REF!</v>
      </c>
      <c r="AI57" s="12" t="str">
        <f t="shared" ref="AI57:AL57" si="131">I57/'[1]Construction VN'!R57</f>
        <v>#REF!</v>
      </c>
      <c r="AJ57" s="12" t="str">
        <f t="shared" si="131"/>
        <v>#REF!</v>
      </c>
      <c r="AK57" s="12" t="str">
        <f t="shared" si="131"/>
        <v>#REF!</v>
      </c>
      <c r="AL57" s="12" t="str">
        <f t="shared" si="131"/>
        <v>#REF!</v>
      </c>
      <c r="AM57" s="12"/>
      <c r="AN57" s="11">
        <f t="shared" si="122"/>
        <v>830263</v>
      </c>
      <c r="AO57" s="11">
        <v>165000.0</v>
      </c>
      <c r="AP57" s="10"/>
      <c r="AQ57" s="13"/>
      <c r="AR57" s="27">
        <f t="shared" si="117"/>
        <v>0</v>
      </c>
      <c r="AS57" s="10">
        <v>831000.0</v>
      </c>
      <c r="AT57" s="9">
        <f t="shared" si="118"/>
        <v>417204</v>
      </c>
      <c r="AU57" s="10"/>
      <c r="AV57" s="11">
        <v>10360.0</v>
      </c>
      <c r="AW57" s="11">
        <v>10450.0</v>
      </c>
      <c r="AX57" s="11">
        <f t="shared" si="5"/>
        <v>10405</v>
      </c>
      <c r="AY57" s="11"/>
      <c r="AZ57" s="10"/>
      <c r="BA57" s="10"/>
      <c r="BB57" s="10"/>
      <c r="BC57" s="10"/>
      <c r="BD57" s="10"/>
      <c r="BE57" s="11">
        <v>1.9487364481834E12</v>
      </c>
      <c r="BF57" s="11">
        <v>8902.163404900753</v>
      </c>
      <c r="BG57" s="10"/>
      <c r="BH57" s="11"/>
      <c r="BI57" s="11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</row>
    <row r="58" ht="14.25" customHeight="1">
      <c r="A58" s="8">
        <v>44013.0</v>
      </c>
      <c r="B58" s="11">
        <v>251742.0</v>
      </c>
      <c r="C58" s="11">
        <v>300258.0</v>
      </c>
      <c r="D58" s="11"/>
      <c r="E58" s="10"/>
      <c r="F58" s="9">
        <f t="shared" ref="F58:G58" si="132">F57+B58</f>
        <v>1883899</v>
      </c>
      <c r="G58" s="9">
        <f t="shared" si="132"/>
        <v>1813095</v>
      </c>
      <c r="H58" s="28">
        <f>G58/G46-1</f>
        <v>0.1469680637</v>
      </c>
      <c r="I58" s="11">
        <v>129369.0</v>
      </c>
      <c r="J58" s="11">
        <v>42368.0</v>
      </c>
      <c r="K58" s="11">
        <v>74979.0</v>
      </c>
      <c r="L58" s="11">
        <v>53542.0</v>
      </c>
      <c r="M58" s="10"/>
      <c r="N58" s="11">
        <v>80200.0</v>
      </c>
      <c r="O58" s="11">
        <v>75200.0</v>
      </c>
      <c r="P58" s="11">
        <f t="shared" ref="P58:Q58" si="133">P57+N58</f>
        <v>407000</v>
      </c>
      <c r="Q58" s="11">
        <f t="shared" si="133"/>
        <v>422300</v>
      </c>
      <c r="R58" s="11"/>
      <c r="S58" s="11">
        <v>1.4206434E8</v>
      </c>
      <c r="T58" s="11"/>
      <c r="U58" s="11"/>
      <c r="V58" s="11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2" t="str">
        <f t="shared" si="115"/>
        <v>#REF!</v>
      </c>
      <c r="AI58" s="12" t="str">
        <f t="shared" ref="AI58:AL58" si="134">I58/'[1]Construction VN'!R58</f>
        <v>#REF!</v>
      </c>
      <c r="AJ58" s="12" t="str">
        <f t="shared" si="134"/>
        <v>#REF!</v>
      </c>
      <c r="AK58" s="12" t="str">
        <f t="shared" si="134"/>
        <v>#REF!</v>
      </c>
      <c r="AL58" s="12" t="str">
        <f t="shared" si="134"/>
        <v>#REF!</v>
      </c>
      <c r="AM58" s="12"/>
      <c r="AN58" s="11">
        <f t="shared" si="122"/>
        <v>999263</v>
      </c>
      <c r="AO58" s="11">
        <v>169000.0</v>
      </c>
      <c r="AP58" s="10"/>
      <c r="AQ58" s="13"/>
      <c r="AR58" s="27">
        <f t="shared" si="117"/>
        <v>0</v>
      </c>
      <c r="AS58" s="10"/>
      <c r="AT58" s="11">
        <f t="shared" si="118"/>
        <v>469258</v>
      </c>
      <c r="AU58" s="10"/>
      <c r="AV58" s="11">
        <v>10360.0</v>
      </c>
      <c r="AW58" s="11">
        <v>10450.0</v>
      </c>
      <c r="AX58" s="11">
        <f t="shared" si="5"/>
        <v>10405</v>
      </c>
      <c r="AY58" s="11"/>
      <c r="AZ58" s="10"/>
      <c r="BA58" s="10"/>
      <c r="BB58" s="10"/>
      <c r="BC58" s="10"/>
      <c r="BD58" s="10"/>
      <c r="BE58" s="11">
        <v>1.2846526585258E12</v>
      </c>
      <c r="BF58" s="11">
        <v>9042.752449529558</v>
      </c>
      <c r="BG58" s="10"/>
      <c r="BH58" s="11"/>
      <c r="BI58" s="11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</row>
    <row r="59" ht="14.25" customHeight="1">
      <c r="A59" s="8">
        <v>44044.0</v>
      </c>
      <c r="B59" s="11">
        <v>254293.0</v>
      </c>
      <c r="C59" s="29">
        <v>321554.0</v>
      </c>
      <c r="D59" s="29"/>
      <c r="E59" s="10"/>
      <c r="F59" s="9">
        <f t="shared" ref="F59:G59" si="135">F58+B59</f>
        <v>2138192</v>
      </c>
      <c r="G59" s="9">
        <f t="shared" si="135"/>
        <v>2134649</v>
      </c>
      <c r="H59" s="10"/>
      <c r="I59" s="11">
        <v>145238.0</v>
      </c>
      <c r="J59" s="11">
        <v>44290.0</v>
      </c>
      <c r="K59" s="11">
        <v>77725.0</v>
      </c>
      <c r="L59" s="11">
        <v>54301.0</v>
      </c>
      <c r="M59" s="10"/>
      <c r="N59" s="11">
        <v>72345.0</v>
      </c>
      <c r="O59" s="11">
        <v>76468.0</v>
      </c>
      <c r="P59" s="11">
        <f t="shared" ref="P59:Q59" si="136">P58+N59</f>
        <v>479345</v>
      </c>
      <c r="Q59" s="11">
        <f t="shared" si="136"/>
        <v>498768</v>
      </c>
      <c r="R59" s="11"/>
      <c r="S59" s="11">
        <v>8.526138E7</v>
      </c>
      <c r="T59" s="11"/>
      <c r="U59" s="11"/>
      <c r="V59" s="11">
        <v>73590.0</v>
      </c>
      <c r="W59" s="11"/>
      <c r="X59" s="11"/>
      <c r="Y59" s="11"/>
      <c r="Z59" s="11">
        <f>V59</f>
        <v>73590</v>
      </c>
      <c r="AA59" s="11"/>
      <c r="AB59" s="11"/>
      <c r="AC59" s="11"/>
      <c r="AD59" s="11"/>
      <c r="AE59" s="11"/>
      <c r="AF59" s="11"/>
      <c r="AG59" s="10"/>
      <c r="AH59" s="12" t="str">
        <f t="shared" si="115"/>
        <v>#REF!</v>
      </c>
      <c r="AI59" s="12" t="str">
        <f t="shared" ref="AI59:AL59" si="137">I59/'[1]Construction VN'!R59</f>
        <v>#REF!</v>
      </c>
      <c r="AJ59" s="12" t="str">
        <f t="shared" si="137"/>
        <v>#REF!</v>
      </c>
      <c r="AK59" s="12" t="str">
        <f t="shared" si="137"/>
        <v>#REF!</v>
      </c>
      <c r="AL59" s="12" t="str">
        <f t="shared" si="137"/>
        <v>#REF!</v>
      </c>
      <c r="AM59" s="12"/>
      <c r="AN59" s="11">
        <f t="shared" si="122"/>
        <v>1169263</v>
      </c>
      <c r="AO59" s="11">
        <v>170000.0</v>
      </c>
      <c r="AP59" s="10"/>
      <c r="AQ59" s="13"/>
      <c r="AR59" s="27">
        <f t="shared" si="117"/>
        <v>0</v>
      </c>
      <c r="AS59" s="10"/>
      <c r="AT59" s="11">
        <f t="shared" si="118"/>
        <v>491554</v>
      </c>
      <c r="AU59" s="10"/>
      <c r="AV59" s="11">
        <v>10700.0</v>
      </c>
      <c r="AW59" s="11">
        <v>10600.0</v>
      </c>
      <c r="AX59" s="11">
        <f t="shared" si="5"/>
        <v>10650</v>
      </c>
      <c r="AY59" s="11"/>
      <c r="AZ59" s="10"/>
      <c r="BA59" s="10"/>
      <c r="BB59" s="10"/>
      <c r="BC59" s="10"/>
      <c r="BD59" s="10"/>
      <c r="BE59" s="11">
        <v>7.81698749447E11</v>
      </c>
      <c r="BF59" s="11">
        <v>9168.262928033771</v>
      </c>
      <c r="BG59" s="10"/>
      <c r="BH59" s="11"/>
      <c r="BI59" s="11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</row>
    <row r="60" ht="14.25" customHeight="1">
      <c r="A60" s="8">
        <v>44075.0</v>
      </c>
      <c r="B60" s="11">
        <v>283863.0</v>
      </c>
      <c r="C60" s="11">
        <v>352268.0</v>
      </c>
      <c r="D60" s="11"/>
      <c r="E60" s="11">
        <f>SUM(C58:C60)</f>
        <v>974080</v>
      </c>
      <c r="F60" s="9">
        <f t="shared" ref="F60:G60" si="138">F59+B60</f>
        <v>2422055</v>
      </c>
      <c r="G60" s="9">
        <f t="shared" si="138"/>
        <v>2486917</v>
      </c>
      <c r="H60" s="12">
        <f t="shared" ref="H60:H61" si="142">G60/G48-1</f>
        <v>0.2642169422</v>
      </c>
      <c r="I60" s="11">
        <v>167091.0</v>
      </c>
      <c r="J60" s="11">
        <v>40771.0</v>
      </c>
      <c r="K60" s="11">
        <v>81580.0</v>
      </c>
      <c r="L60" s="11">
        <v>62826.0</v>
      </c>
      <c r="M60" s="10"/>
      <c r="N60" s="11">
        <v>65122.0</v>
      </c>
      <c r="O60" s="11">
        <v>70310.0</v>
      </c>
      <c r="P60" s="11">
        <f t="shared" ref="P60:Q60" si="139">P59+N60</f>
        <v>544467</v>
      </c>
      <c r="Q60" s="11">
        <f t="shared" si="139"/>
        <v>569078</v>
      </c>
      <c r="R60" s="11"/>
      <c r="S60" s="11">
        <v>3.88E7</v>
      </c>
      <c r="T60" s="11"/>
      <c r="U60" s="11"/>
      <c r="V60" s="11">
        <v>98549.0</v>
      </c>
      <c r="W60" s="11"/>
      <c r="X60" s="11"/>
      <c r="Y60" s="11"/>
      <c r="Z60" s="11">
        <f t="shared" ref="Z60:Z63" si="144">Z59+V60</f>
        <v>172139</v>
      </c>
      <c r="AA60" s="11"/>
      <c r="AB60" s="11"/>
      <c r="AC60" s="11"/>
      <c r="AD60" s="11"/>
      <c r="AE60" s="11"/>
      <c r="AF60" s="11"/>
      <c r="AG60" s="10"/>
      <c r="AH60" s="12" t="str">
        <f t="shared" si="115"/>
        <v>#REF!</v>
      </c>
      <c r="AI60" s="12" t="str">
        <f t="shared" ref="AI60:AL60" si="140">I60/'[1]Construction VN'!R60</f>
        <v>#REF!</v>
      </c>
      <c r="AJ60" s="12" t="str">
        <f t="shared" si="140"/>
        <v>#REF!</v>
      </c>
      <c r="AK60" s="12" t="str">
        <f t="shared" si="140"/>
        <v>#REF!</v>
      </c>
      <c r="AL60" s="12" t="str">
        <f t="shared" si="140"/>
        <v>#REF!</v>
      </c>
      <c r="AM60" s="12"/>
      <c r="AN60" s="11">
        <f t="shared" si="122"/>
        <v>1339263</v>
      </c>
      <c r="AO60" s="11">
        <v>170000.0</v>
      </c>
      <c r="AP60" s="10"/>
      <c r="AQ60" s="13"/>
      <c r="AR60" s="27">
        <f t="shared" si="117"/>
        <v>0</v>
      </c>
      <c r="AS60" s="10"/>
      <c r="AT60" s="11">
        <f t="shared" si="118"/>
        <v>522268</v>
      </c>
      <c r="AU60" s="10"/>
      <c r="AV60" s="11">
        <v>11200.0</v>
      </c>
      <c r="AW60" s="11">
        <v>10900.0</v>
      </c>
      <c r="AX60" s="11">
        <f t="shared" si="5"/>
        <v>11050</v>
      </c>
      <c r="AY60" s="10"/>
      <c r="AZ60" s="11"/>
      <c r="BA60" s="10"/>
      <c r="BB60" s="10"/>
      <c r="BC60" s="10"/>
      <c r="BD60" s="10"/>
      <c r="BE60" s="11">
        <v>3.4491842E11</v>
      </c>
      <c r="BF60" s="11">
        <v>8889.65</v>
      </c>
      <c r="BG60" s="10"/>
      <c r="BH60" s="11">
        <v>575000.0</v>
      </c>
      <c r="BI60" s="11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</row>
    <row r="61" ht="14.25" customHeight="1">
      <c r="A61" s="8">
        <v>44105.0</v>
      </c>
      <c r="B61" s="11">
        <v>262437.0</v>
      </c>
      <c r="C61" s="11">
        <v>250134.0</v>
      </c>
      <c r="D61" s="11"/>
      <c r="E61" s="12"/>
      <c r="F61" s="9">
        <f t="shared" ref="F61:G61" si="141">F60+B61</f>
        <v>2684492</v>
      </c>
      <c r="G61" s="9">
        <f t="shared" si="141"/>
        <v>2737051</v>
      </c>
      <c r="H61" s="12">
        <f t="shared" si="142"/>
        <v>0.2506875912</v>
      </c>
      <c r="I61" s="11">
        <v>112802.0</v>
      </c>
      <c r="J61" s="11">
        <v>15896.0</v>
      </c>
      <c r="K61" s="11">
        <v>59764.0</v>
      </c>
      <c r="L61" s="11">
        <v>61672.0</v>
      </c>
      <c r="M61" s="10"/>
      <c r="N61" s="11">
        <v>69510.0</v>
      </c>
      <c r="O61" s="11">
        <v>67395.0</v>
      </c>
      <c r="P61" s="11">
        <f t="shared" ref="P61:Q61" si="143">P60+N61</f>
        <v>613977</v>
      </c>
      <c r="Q61" s="11">
        <f t="shared" si="143"/>
        <v>636473</v>
      </c>
      <c r="R61" s="11"/>
      <c r="S61" s="11" t="str">
        <f>[2]Oct!$N$3</f>
        <v>#ERROR!</v>
      </c>
      <c r="T61" s="10"/>
      <c r="U61" s="10"/>
      <c r="V61" s="11">
        <v>115283.0</v>
      </c>
      <c r="W61" s="11"/>
      <c r="X61" s="11"/>
      <c r="Y61" s="11">
        <v>87538.0</v>
      </c>
      <c r="Z61" s="11">
        <f t="shared" si="144"/>
        <v>287422</v>
      </c>
      <c r="AA61" s="11">
        <f>Y61</f>
        <v>87538</v>
      </c>
      <c r="AB61" s="11"/>
      <c r="AC61" s="11"/>
      <c r="AD61" s="11"/>
      <c r="AE61" s="11"/>
      <c r="AF61" s="11"/>
      <c r="AG61" s="10"/>
      <c r="AH61" s="10"/>
      <c r="AI61" s="10"/>
      <c r="AJ61" s="10"/>
      <c r="AK61" s="10"/>
      <c r="AL61" s="10"/>
      <c r="AM61" s="10"/>
      <c r="AN61" s="11">
        <f t="shared" si="122"/>
        <v>1472263</v>
      </c>
      <c r="AO61" s="11">
        <v>133000.0</v>
      </c>
      <c r="AP61" s="10"/>
      <c r="AQ61" s="13"/>
      <c r="AR61" s="27">
        <f t="shared" si="117"/>
        <v>0</v>
      </c>
      <c r="AS61" s="10"/>
      <c r="AT61" s="11">
        <f t="shared" si="118"/>
        <v>383134</v>
      </c>
      <c r="AU61" s="10"/>
      <c r="AV61" s="11">
        <v>11350.0</v>
      </c>
      <c r="AW61" s="11">
        <v>11050.0</v>
      </c>
      <c r="AX61" s="11">
        <f t="shared" si="5"/>
        <v>11200</v>
      </c>
      <c r="AY61" s="10"/>
      <c r="AZ61" s="10"/>
      <c r="BA61" s="10"/>
      <c r="BB61" s="10"/>
      <c r="BC61" s="10"/>
      <c r="BD61" s="10"/>
      <c r="BE61" s="11" t="str">
        <f>[2]Oct!$M$3</f>
        <v>#ERROR!</v>
      </c>
      <c r="BF61" s="11" t="str">
        <f>[2]Oct!$O$3</f>
        <v>#ERROR!</v>
      </c>
      <c r="BG61" s="10"/>
      <c r="BH61" s="11"/>
      <c r="BI61" s="11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</row>
    <row r="62" ht="14.25" customHeight="1">
      <c r="A62" s="8">
        <v>44136.0</v>
      </c>
      <c r="B62" s="11">
        <v>280586.0</v>
      </c>
      <c r="C62" s="11">
        <v>344313.0</v>
      </c>
      <c r="D62" s="11"/>
      <c r="E62" s="12"/>
      <c r="F62" s="9">
        <f t="shared" ref="F62:G62" si="145">F61+B62</f>
        <v>2965078</v>
      </c>
      <c r="G62" s="9">
        <f t="shared" si="145"/>
        <v>3081364</v>
      </c>
      <c r="H62" s="10"/>
      <c r="I62" s="11">
        <v>192329.0</v>
      </c>
      <c r="J62" s="11">
        <v>34423.0</v>
      </c>
      <c r="K62" s="11">
        <v>72441.0</v>
      </c>
      <c r="L62" s="11">
        <v>45120.0</v>
      </c>
      <c r="M62" s="10"/>
      <c r="N62" s="11">
        <v>87954.0</v>
      </c>
      <c r="O62" s="11">
        <v>95117.0</v>
      </c>
      <c r="P62" s="11">
        <f t="shared" ref="P62:Q62" si="146">P61+N62</f>
        <v>701931</v>
      </c>
      <c r="Q62" s="11">
        <f t="shared" si="146"/>
        <v>731590</v>
      </c>
      <c r="R62" s="11"/>
      <c r="S62" s="11"/>
      <c r="T62" s="10"/>
      <c r="U62" s="10"/>
      <c r="V62" s="11">
        <v>169481.0</v>
      </c>
      <c r="W62" s="11"/>
      <c r="X62" s="11"/>
      <c r="Y62" s="11">
        <v>120144.0</v>
      </c>
      <c r="Z62" s="11">
        <f t="shared" si="144"/>
        <v>456903</v>
      </c>
      <c r="AA62" s="11">
        <f t="shared" ref="AA62:AA63" si="149">Y62+AA61</f>
        <v>207682</v>
      </c>
      <c r="AB62" s="11"/>
      <c r="AC62" s="11"/>
      <c r="AD62" s="11"/>
      <c r="AE62" s="11"/>
      <c r="AF62" s="11"/>
      <c r="AG62" s="10"/>
      <c r="AH62" s="10"/>
      <c r="AI62" s="10"/>
      <c r="AJ62" s="10"/>
      <c r="AK62" s="10"/>
      <c r="AL62" s="10"/>
      <c r="AM62" s="10"/>
      <c r="AN62" s="11">
        <f t="shared" si="122"/>
        <v>1642263</v>
      </c>
      <c r="AO62" s="11">
        <v>170000.0</v>
      </c>
      <c r="AP62" s="10"/>
      <c r="AQ62" s="13"/>
      <c r="AR62" s="27">
        <f t="shared" si="117"/>
        <v>0</v>
      </c>
      <c r="AS62" s="10"/>
      <c r="AT62" s="11">
        <f t="shared" si="118"/>
        <v>514313</v>
      </c>
      <c r="AU62" s="10"/>
      <c r="AV62" s="11">
        <v>12350.0</v>
      </c>
      <c r="AW62" s="11">
        <v>12100.0</v>
      </c>
      <c r="AX62" s="11">
        <f t="shared" si="5"/>
        <v>12225</v>
      </c>
      <c r="AY62" s="10"/>
      <c r="AZ62" s="10"/>
      <c r="BA62" s="10"/>
      <c r="BB62" s="10"/>
      <c r="BC62" s="10"/>
      <c r="BD62" s="10"/>
      <c r="BE62" s="11"/>
      <c r="BF62" s="11"/>
      <c r="BG62" s="10"/>
      <c r="BH62" s="11">
        <v>552000.0</v>
      </c>
      <c r="BI62" s="11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</row>
    <row r="63" ht="14.25" customHeight="1">
      <c r="A63" s="8">
        <v>44166.0</v>
      </c>
      <c r="B63" s="11">
        <v>285053.0</v>
      </c>
      <c r="C63" s="11">
        <v>319040.0</v>
      </c>
      <c r="D63" s="11"/>
      <c r="E63" s="11">
        <f>SUM(C61:C63)</f>
        <v>913487</v>
      </c>
      <c r="F63" s="9">
        <f t="shared" ref="F63:G63" si="147">F62+B63</f>
        <v>3250131</v>
      </c>
      <c r="G63" s="9">
        <f t="shared" si="147"/>
        <v>3400404</v>
      </c>
      <c r="H63" s="10"/>
      <c r="I63" s="11">
        <v>160906.0</v>
      </c>
      <c r="J63" s="11">
        <v>38919.0</v>
      </c>
      <c r="K63" s="11">
        <v>60215.0</v>
      </c>
      <c r="L63" s="11">
        <v>59000.0</v>
      </c>
      <c r="M63" s="9">
        <f>G63-SUM(L52:L63)</f>
        <v>2861063</v>
      </c>
      <c r="N63" s="11">
        <v>94150.0</v>
      </c>
      <c r="O63" s="11">
        <v>90250.0</v>
      </c>
      <c r="P63" s="11">
        <f t="shared" ref="P63:Q63" si="148">P62+N63</f>
        <v>796081</v>
      </c>
      <c r="Q63" s="11">
        <f t="shared" si="148"/>
        <v>821840</v>
      </c>
      <c r="R63" s="11"/>
      <c r="S63" s="11"/>
      <c r="T63" s="10"/>
      <c r="U63" s="10"/>
      <c r="V63" s="11">
        <v>171442.0</v>
      </c>
      <c r="W63" s="11"/>
      <c r="X63" s="11"/>
      <c r="Y63" s="11">
        <v>171465.0</v>
      </c>
      <c r="Z63" s="11">
        <f t="shared" si="144"/>
        <v>628345</v>
      </c>
      <c r="AA63" s="11">
        <f t="shared" si="149"/>
        <v>379147</v>
      </c>
      <c r="AB63" s="11"/>
      <c r="AC63" s="11"/>
      <c r="AD63" s="11"/>
      <c r="AE63" s="11"/>
      <c r="AF63" s="11"/>
      <c r="AG63" s="10"/>
      <c r="AH63" s="10"/>
      <c r="AI63" s="10"/>
      <c r="AJ63" s="10"/>
      <c r="AK63" s="10"/>
      <c r="AL63" s="10"/>
      <c r="AM63" s="10"/>
      <c r="AN63" s="11">
        <f t="shared" si="122"/>
        <v>1732263</v>
      </c>
      <c r="AO63" s="11">
        <v>90000.0</v>
      </c>
      <c r="AP63" s="10"/>
      <c r="AQ63" s="13"/>
      <c r="AR63" s="27">
        <f t="shared" si="117"/>
        <v>0</v>
      </c>
      <c r="AS63" s="10"/>
      <c r="AT63" s="11">
        <f t="shared" si="118"/>
        <v>409040</v>
      </c>
      <c r="AU63" s="10"/>
      <c r="AV63" s="11">
        <v>14150.0</v>
      </c>
      <c r="AW63" s="11">
        <v>14000.0</v>
      </c>
      <c r="AX63" s="11">
        <f t="shared" si="5"/>
        <v>14075</v>
      </c>
      <c r="AY63" s="11">
        <f>AVERAGE(AX52:AX63)</f>
        <v>11238.75</v>
      </c>
      <c r="AZ63" s="11"/>
      <c r="BA63" s="12"/>
      <c r="BB63" s="12"/>
      <c r="BC63" s="10"/>
      <c r="BD63" s="10"/>
      <c r="BE63" s="11"/>
      <c r="BF63" s="11"/>
      <c r="BG63" s="10"/>
      <c r="BH63" s="11"/>
      <c r="BI63" s="11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</row>
    <row r="64" ht="14.25" customHeight="1">
      <c r="A64" s="20">
        <v>44197.0</v>
      </c>
      <c r="B64" s="22">
        <v>308276.0</v>
      </c>
      <c r="C64" s="22">
        <v>186380.0</v>
      </c>
      <c r="D64" s="22"/>
      <c r="E64" s="22"/>
      <c r="F64" s="22">
        <f t="shared" ref="F64:G64" si="150">B64</f>
        <v>308276</v>
      </c>
      <c r="G64" s="22">
        <f t="shared" si="150"/>
        <v>186380</v>
      </c>
      <c r="H64" s="23"/>
      <c r="I64" s="22"/>
      <c r="J64" s="22"/>
      <c r="K64" s="22"/>
      <c r="L64" s="22">
        <v>37162.0</v>
      </c>
      <c r="M64" s="23"/>
      <c r="N64" s="22"/>
      <c r="O64" s="22">
        <v>39994.0</v>
      </c>
      <c r="P64" s="22"/>
      <c r="Q64" s="22">
        <f>O64</f>
        <v>39994</v>
      </c>
      <c r="R64" s="22"/>
      <c r="S64" s="23"/>
      <c r="T64" s="23"/>
      <c r="U64" s="23"/>
      <c r="V64" s="22">
        <v>189152.0</v>
      </c>
      <c r="W64" s="22"/>
      <c r="X64" s="22"/>
      <c r="Y64" s="22">
        <v>252395.0</v>
      </c>
      <c r="Z64" s="22">
        <f>V64</f>
        <v>189152</v>
      </c>
      <c r="AA64" s="22">
        <f>Y64</f>
        <v>252395</v>
      </c>
      <c r="AB64" s="22"/>
      <c r="AC64" s="22"/>
      <c r="AD64" s="22"/>
      <c r="AE64" s="22"/>
      <c r="AF64" s="22"/>
      <c r="AG64" s="23"/>
      <c r="AH64" s="23"/>
      <c r="AI64" s="23"/>
      <c r="AJ64" s="23"/>
      <c r="AK64" s="23"/>
      <c r="AL64" s="23"/>
      <c r="AM64" s="23"/>
      <c r="AN64" s="22">
        <f>AO64</f>
        <v>140000</v>
      </c>
      <c r="AO64" s="22">
        <v>140000.0</v>
      </c>
      <c r="AP64" s="23"/>
      <c r="AQ64" s="25"/>
      <c r="AR64" s="27">
        <f t="shared" si="117"/>
        <v>0</v>
      </c>
      <c r="AS64" s="22">
        <f>AO64</f>
        <v>140000</v>
      </c>
      <c r="AT64" s="22">
        <f t="shared" si="118"/>
        <v>326380</v>
      </c>
      <c r="AU64" s="23"/>
      <c r="AV64" s="22">
        <v>14150.0</v>
      </c>
      <c r="AW64" s="22">
        <v>14100.0</v>
      </c>
      <c r="AX64" s="22">
        <f t="shared" si="5"/>
        <v>14125</v>
      </c>
      <c r="AY64" s="23"/>
      <c r="AZ64" s="22">
        <v>30572.0</v>
      </c>
      <c r="BA64" s="22">
        <v>25361.0</v>
      </c>
      <c r="BB64" s="22">
        <f t="shared" ref="BB64:BC64" si="151">AZ64</f>
        <v>30572</v>
      </c>
      <c r="BC64" s="22">
        <f t="shared" si="151"/>
        <v>25361</v>
      </c>
      <c r="BD64" s="22">
        <v>17478.0</v>
      </c>
      <c r="BE64" s="23"/>
      <c r="BF64" s="23"/>
      <c r="BG64" s="23"/>
      <c r="BH64" s="22"/>
      <c r="BI64" s="22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</row>
    <row r="65" ht="14.25" customHeight="1">
      <c r="A65" s="20">
        <v>44228.0</v>
      </c>
      <c r="B65" s="22">
        <v>277767.0</v>
      </c>
      <c r="C65" s="22">
        <v>189548.0</v>
      </c>
      <c r="D65" s="30">
        <v>14960.0</v>
      </c>
      <c r="E65" s="24"/>
      <c r="F65" s="22">
        <f t="shared" ref="F65:G65" si="152">F64+B65</f>
        <v>586043</v>
      </c>
      <c r="G65" s="22">
        <f t="shared" si="152"/>
        <v>375928</v>
      </c>
      <c r="H65" s="23"/>
      <c r="I65" s="22"/>
      <c r="J65" s="22"/>
      <c r="K65" s="22"/>
      <c r="L65" s="22">
        <v>30098.0</v>
      </c>
      <c r="M65" s="23"/>
      <c r="N65" s="22">
        <v>39420.0</v>
      </c>
      <c r="O65" s="22">
        <v>53225.0</v>
      </c>
      <c r="P65" s="22"/>
      <c r="Q65" s="22">
        <f t="shared" ref="Q65:Q75" si="154">Q64+O65</f>
        <v>93219</v>
      </c>
      <c r="R65" s="22"/>
      <c r="S65" s="23"/>
      <c r="T65" s="23"/>
      <c r="U65" s="23"/>
      <c r="V65" s="22">
        <v>193837.0</v>
      </c>
      <c r="W65" s="22"/>
      <c r="X65" s="22"/>
      <c r="Y65" s="22">
        <v>175194.0</v>
      </c>
      <c r="Z65" s="22">
        <f t="shared" ref="Z65:Z75" si="155">Z64+V65</f>
        <v>382989</v>
      </c>
      <c r="AA65" s="22">
        <f t="shared" ref="AA65:AA75" si="156">AA64+Y65</f>
        <v>427589</v>
      </c>
      <c r="AB65" s="22"/>
      <c r="AC65" s="22"/>
      <c r="AD65" s="22"/>
      <c r="AE65" s="22"/>
      <c r="AF65" s="22"/>
      <c r="AG65" s="23"/>
      <c r="AH65" s="23"/>
      <c r="AI65" s="24"/>
      <c r="AJ65" s="24"/>
      <c r="AK65" s="24"/>
      <c r="AL65" s="24"/>
      <c r="AM65" s="23"/>
      <c r="AN65" s="22">
        <f t="shared" ref="AN65:AN68" si="157">AN64+AO65</f>
        <v>215000</v>
      </c>
      <c r="AO65" s="22">
        <v>75000.0</v>
      </c>
      <c r="AP65" s="23"/>
      <c r="AQ65" s="25"/>
      <c r="AR65" s="27">
        <f t="shared" si="117"/>
        <v>0</v>
      </c>
      <c r="AS65" s="22">
        <f t="shared" ref="AS65:AS72" si="158">AS64+AO65</f>
        <v>215000</v>
      </c>
      <c r="AT65" s="23"/>
      <c r="AU65" s="23"/>
      <c r="AV65" s="22">
        <v>14400.0</v>
      </c>
      <c r="AW65" s="22">
        <v>14050.0</v>
      </c>
      <c r="AX65" s="22">
        <f t="shared" si="5"/>
        <v>14225</v>
      </c>
      <c r="AY65" s="23"/>
      <c r="AZ65" s="22">
        <v>18850.0</v>
      </c>
      <c r="BA65" s="22">
        <v>16984.0</v>
      </c>
      <c r="BB65" s="22">
        <f>BB64+AZ65</f>
        <v>49422</v>
      </c>
      <c r="BC65" s="22">
        <f t="shared" ref="BC65:BC75" si="159">BA65+BC64</f>
        <v>42345</v>
      </c>
      <c r="BD65" s="22">
        <v>1763.0</v>
      </c>
      <c r="BE65" s="23"/>
      <c r="BF65" s="23"/>
      <c r="BG65" s="23"/>
      <c r="BH65" s="22"/>
      <c r="BI65" s="22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</row>
    <row r="66" ht="14.25" customHeight="1">
      <c r="A66" s="20">
        <v>44256.0</v>
      </c>
      <c r="B66" s="22">
        <v>387116.0</v>
      </c>
      <c r="C66" s="22">
        <v>479118.0</v>
      </c>
      <c r="D66" s="22"/>
      <c r="E66" s="22">
        <f>SUM(C64:C66)</f>
        <v>855046</v>
      </c>
      <c r="F66" s="22">
        <f t="shared" ref="F66:G66" si="153">F65+B66</f>
        <v>973159</v>
      </c>
      <c r="G66" s="22">
        <f t="shared" si="153"/>
        <v>855046</v>
      </c>
      <c r="H66" s="24">
        <f>G66/G54-1</f>
        <v>0.1674050732</v>
      </c>
      <c r="I66" s="22"/>
      <c r="J66" s="22"/>
      <c r="K66" s="22"/>
      <c r="L66" s="22">
        <v>80143.0</v>
      </c>
      <c r="M66" s="23"/>
      <c r="N66" s="22"/>
      <c r="O66" s="22">
        <v>90793.0</v>
      </c>
      <c r="P66" s="22"/>
      <c r="Q66" s="22">
        <f t="shared" si="154"/>
        <v>184012</v>
      </c>
      <c r="R66" s="22"/>
      <c r="S66" s="23"/>
      <c r="T66" s="23"/>
      <c r="U66" s="23"/>
      <c r="V66" s="22">
        <v>227279.0</v>
      </c>
      <c r="W66" s="22">
        <f>SUM(V64:V66)</f>
        <v>610268</v>
      </c>
      <c r="X66" s="22"/>
      <c r="Y66" s="22">
        <v>237683.0</v>
      </c>
      <c r="Z66" s="22">
        <f t="shared" si="155"/>
        <v>610268</v>
      </c>
      <c r="AA66" s="22">
        <f t="shared" si="156"/>
        <v>665272</v>
      </c>
      <c r="AB66" s="22"/>
      <c r="AC66" s="22"/>
      <c r="AD66" s="22"/>
      <c r="AE66" s="22"/>
      <c r="AF66" s="22"/>
      <c r="AG66" s="23"/>
      <c r="AH66" s="23"/>
      <c r="AI66" s="23"/>
      <c r="AJ66" s="23"/>
      <c r="AK66" s="23"/>
      <c r="AL66" s="23"/>
      <c r="AM66" s="23"/>
      <c r="AN66" s="22">
        <f t="shared" si="157"/>
        <v>393000</v>
      </c>
      <c r="AO66" s="22">
        <v>178000.0</v>
      </c>
      <c r="AP66" s="23"/>
      <c r="AQ66" s="25"/>
      <c r="AR66" s="27">
        <f t="shared" si="117"/>
        <v>0</v>
      </c>
      <c r="AS66" s="22">
        <f t="shared" si="158"/>
        <v>393000</v>
      </c>
      <c r="AT66" s="23"/>
      <c r="AU66" s="23"/>
      <c r="AV66" s="22"/>
      <c r="AW66" s="22"/>
      <c r="AX66" s="22"/>
      <c r="AY66" s="23"/>
      <c r="AZ66" s="22"/>
      <c r="BA66" s="22">
        <v>31403.0</v>
      </c>
      <c r="BB66" s="22"/>
      <c r="BC66" s="22">
        <f t="shared" si="159"/>
        <v>73748</v>
      </c>
      <c r="BD66" s="22">
        <v>13834.0</v>
      </c>
      <c r="BE66" s="23"/>
      <c r="BF66" s="23"/>
      <c r="BG66" s="23"/>
      <c r="BH66" s="22"/>
      <c r="BI66" s="22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</row>
    <row r="67" ht="14.25" customHeight="1">
      <c r="A67" s="20">
        <v>44287.0</v>
      </c>
      <c r="B67" s="22">
        <v>380670.0</v>
      </c>
      <c r="C67" s="22">
        <v>428541.0</v>
      </c>
      <c r="D67" s="22"/>
      <c r="E67" s="31"/>
      <c r="F67" s="22">
        <f t="shared" ref="F67:G67" si="160">F66+B67</f>
        <v>1353829</v>
      </c>
      <c r="G67" s="22">
        <f t="shared" si="160"/>
        <v>1283587</v>
      </c>
      <c r="H67" s="23"/>
      <c r="I67" s="22"/>
      <c r="J67" s="22"/>
      <c r="K67" s="22"/>
      <c r="L67" s="22">
        <v>72883.0</v>
      </c>
      <c r="M67" s="23"/>
      <c r="N67" s="22"/>
      <c r="O67" s="22">
        <v>87356.0</v>
      </c>
      <c r="P67" s="22"/>
      <c r="Q67" s="22">
        <f t="shared" si="154"/>
        <v>271368</v>
      </c>
      <c r="R67" s="22"/>
      <c r="S67" s="23"/>
      <c r="T67" s="23"/>
      <c r="U67" s="23"/>
      <c r="V67" s="22">
        <v>215910.0</v>
      </c>
      <c r="W67" s="22"/>
      <c r="X67" s="22"/>
      <c r="Y67" s="22">
        <v>212511.0</v>
      </c>
      <c r="Z67" s="22">
        <f t="shared" si="155"/>
        <v>826178</v>
      </c>
      <c r="AA67" s="22">
        <f t="shared" si="156"/>
        <v>877783</v>
      </c>
      <c r="AB67" s="22"/>
      <c r="AC67" s="22"/>
      <c r="AD67" s="22"/>
      <c r="AE67" s="22"/>
      <c r="AF67" s="22"/>
      <c r="AG67" s="23"/>
      <c r="AH67" s="23"/>
      <c r="AI67" s="23"/>
      <c r="AJ67" s="23"/>
      <c r="AK67" s="23"/>
      <c r="AL67" s="23"/>
      <c r="AM67" s="23"/>
      <c r="AN67" s="22">
        <f t="shared" si="157"/>
        <v>514000</v>
      </c>
      <c r="AO67" s="22">
        <v>121000.0</v>
      </c>
      <c r="AP67" s="23"/>
      <c r="AQ67" s="25"/>
      <c r="AR67" s="27">
        <f t="shared" si="117"/>
        <v>0</v>
      </c>
      <c r="AS67" s="22">
        <f t="shared" si="158"/>
        <v>514000</v>
      </c>
      <c r="AT67" s="23"/>
      <c r="AU67" s="23"/>
      <c r="AV67" s="22"/>
      <c r="AW67" s="22"/>
      <c r="AX67" s="22"/>
      <c r="AY67" s="23"/>
      <c r="AZ67" s="22"/>
      <c r="BA67" s="22">
        <v>19150.0</v>
      </c>
      <c r="BB67" s="22"/>
      <c r="BC67" s="22">
        <f t="shared" si="159"/>
        <v>92898</v>
      </c>
      <c r="BD67" s="22">
        <v>2518.0</v>
      </c>
      <c r="BE67" s="23"/>
      <c r="BF67" s="23"/>
      <c r="BG67" s="23"/>
      <c r="BH67" s="22"/>
      <c r="BI67" s="22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</row>
    <row r="68" ht="14.25" customHeight="1">
      <c r="A68" s="20">
        <v>44317.0</v>
      </c>
      <c r="B68" s="22">
        <v>392755.0</v>
      </c>
      <c r="C68" s="22">
        <v>324174.0</v>
      </c>
      <c r="D68" s="30">
        <v>17450.0</v>
      </c>
      <c r="E68" s="23"/>
      <c r="F68" s="22">
        <f t="shared" ref="F68:G68" si="161">F67+B68</f>
        <v>1746584</v>
      </c>
      <c r="G68" s="22">
        <f t="shared" si="161"/>
        <v>1607761</v>
      </c>
      <c r="H68" s="23"/>
      <c r="I68" s="22"/>
      <c r="J68" s="22"/>
      <c r="K68" s="22"/>
      <c r="L68" s="22">
        <v>70867.0</v>
      </c>
      <c r="M68" s="22">
        <f>G68-SUM(L64:L68)</f>
        <v>1316608</v>
      </c>
      <c r="N68" s="22"/>
      <c r="O68" s="22">
        <v>62688.0</v>
      </c>
      <c r="P68" s="22"/>
      <c r="Q68" s="22">
        <f t="shared" si="154"/>
        <v>334056</v>
      </c>
      <c r="R68" s="22"/>
      <c r="S68" s="23"/>
      <c r="T68" s="23"/>
      <c r="U68" s="23"/>
      <c r="V68" s="22">
        <v>222692.0</v>
      </c>
      <c r="W68" s="22"/>
      <c r="X68" s="22"/>
      <c r="Y68" s="22">
        <v>225872.0</v>
      </c>
      <c r="Z68" s="22">
        <f t="shared" si="155"/>
        <v>1048870</v>
      </c>
      <c r="AA68" s="22">
        <f t="shared" si="156"/>
        <v>1103655</v>
      </c>
      <c r="AB68" s="22"/>
      <c r="AC68" s="22"/>
      <c r="AD68" s="22"/>
      <c r="AE68" s="22"/>
      <c r="AF68" s="22"/>
      <c r="AG68" s="23"/>
      <c r="AH68" s="23"/>
      <c r="AI68" s="23"/>
      <c r="AJ68" s="23"/>
      <c r="AK68" s="23"/>
      <c r="AL68" s="23"/>
      <c r="AM68" s="23"/>
      <c r="AN68" s="22">
        <f t="shared" si="157"/>
        <v>566000</v>
      </c>
      <c r="AO68" s="22">
        <v>52000.0</v>
      </c>
      <c r="AP68" s="23"/>
      <c r="AQ68" s="25"/>
      <c r="AR68" s="27">
        <f t="shared" si="117"/>
        <v>0</v>
      </c>
      <c r="AS68" s="22">
        <f t="shared" si="158"/>
        <v>566000</v>
      </c>
      <c r="AT68" s="23"/>
      <c r="AU68" s="23"/>
      <c r="AV68" s="22"/>
      <c r="AW68" s="22"/>
      <c r="AX68" s="31"/>
      <c r="AY68" s="23"/>
      <c r="AZ68" s="22"/>
      <c r="BA68" s="22">
        <v>30291.0</v>
      </c>
      <c r="BB68" s="22"/>
      <c r="BC68" s="22">
        <f t="shared" si="159"/>
        <v>123189</v>
      </c>
      <c r="BD68" s="22">
        <v>19770.0</v>
      </c>
      <c r="BE68" s="23"/>
      <c r="BF68" s="23"/>
      <c r="BG68" s="23"/>
      <c r="BH68" s="22"/>
      <c r="BI68" s="22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</row>
    <row r="69" ht="14.25" customHeight="1">
      <c r="A69" s="20">
        <v>44348.0</v>
      </c>
      <c r="B69" s="22">
        <v>343141.0</v>
      </c>
      <c r="C69" s="22">
        <v>230371.0</v>
      </c>
      <c r="D69" s="22"/>
      <c r="E69" s="22">
        <f>SUM(C67:C69)</f>
        <v>983086</v>
      </c>
      <c r="F69" s="22">
        <f t="shared" ref="F69:G69" si="162">F68+B69</f>
        <v>2089725</v>
      </c>
      <c r="G69" s="22">
        <f t="shared" si="162"/>
        <v>1838132</v>
      </c>
      <c r="H69" s="23"/>
      <c r="I69" s="22"/>
      <c r="J69" s="22"/>
      <c r="K69" s="22"/>
      <c r="L69" s="22">
        <v>74260.0</v>
      </c>
      <c r="M69" s="23"/>
      <c r="N69" s="22"/>
      <c r="O69" s="22">
        <v>41193.0</v>
      </c>
      <c r="P69" s="22"/>
      <c r="Q69" s="22">
        <f t="shared" si="154"/>
        <v>375249</v>
      </c>
      <c r="R69" s="22"/>
      <c r="S69" s="23"/>
      <c r="T69" s="23"/>
      <c r="U69" s="23"/>
      <c r="V69" s="22">
        <v>208542.0</v>
      </c>
      <c r="W69" s="22">
        <f>SUM(U69:V69)</f>
        <v>208542</v>
      </c>
      <c r="X69" s="22"/>
      <c r="Y69" s="22">
        <v>229189.0</v>
      </c>
      <c r="Z69" s="22">
        <f t="shared" si="155"/>
        <v>1257412</v>
      </c>
      <c r="AA69" s="22">
        <f t="shared" si="156"/>
        <v>1332844</v>
      </c>
      <c r="AB69" s="22"/>
      <c r="AC69" s="22"/>
      <c r="AD69" s="22"/>
      <c r="AE69" s="22"/>
      <c r="AF69" s="22"/>
      <c r="AG69" s="23"/>
      <c r="AH69" s="23"/>
      <c r="AI69" s="23"/>
      <c r="AJ69" s="23"/>
      <c r="AK69" s="23"/>
      <c r="AL69" s="23"/>
      <c r="AM69" s="23"/>
      <c r="AN69" s="22">
        <v>608000.0</v>
      </c>
      <c r="AO69" s="22">
        <f>AN69-AN68</f>
        <v>42000</v>
      </c>
      <c r="AP69" s="23"/>
      <c r="AQ69" s="25"/>
      <c r="AR69" s="27">
        <f t="shared" si="117"/>
        <v>0</v>
      </c>
      <c r="AS69" s="22">
        <f t="shared" si="158"/>
        <v>608000</v>
      </c>
      <c r="AT69" s="23"/>
      <c r="AU69" s="23"/>
      <c r="AV69" s="22"/>
      <c r="AW69" s="22"/>
      <c r="AX69" s="22"/>
      <c r="AY69" s="23"/>
      <c r="AZ69" s="22"/>
      <c r="BA69" s="22">
        <v>36763.0</v>
      </c>
      <c r="BB69" s="22"/>
      <c r="BC69" s="22">
        <f t="shared" si="159"/>
        <v>159952</v>
      </c>
      <c r="BD69" s="22">
        <v>28815.0</v>
      </c>
      <c r="BE69" s="23"/>
      <c r="BF69" s="23"/>
      <c r="BG69" s="23"/>
      <c r="BH69" s="22"/>
      <c r="BI69" s="22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</row>
    <row r="70" ht="14.25" customHeight="1">
      <c r="A70" s="20">
        <v>44378.0</v>
      </c>
      <c r="B70" s="22">
        <v>256793.0</v>
      </c>
      <c r="C70" s="22">
        <v>363938.0</v>
      </c>
      <c r="D70" s="22"/>
      <c r="E70" s="23"/>
      <c r="F70" s="22">
        <f t="shared" ref="F70:G70" si="163">F69+B70</f>
        <v>2346518</v>
      </c>
      <c r="G70" s="22">
        <f t="shared" si="163"/>
        <v>2202070</v>
      </c>
      <c r="H70" s="23"/>
      <c r="I70" s="22"/>
      <c r="J70" s="22"/>
      <c r="K70" s="22"/>
      <c r="L70" s="22">
        <v>80907.0</v>
      </c>
      <c r="M70" s="23"/>
      <c r="N70" s="22"/>
      <c r="O70" s="22">
        <v>44058.0</v>
      </c>
      <c r="P70" s="22"/>
      <c r="Q70" s="22">
        <f t="shared" si="154"/>
        <v>419307</v>
      </c>
      <c r="R70" s="22"/>
      <c r="S70" s="23"/>
      <c r="T70" s="23"/>
      <c r="U70" s="23"/>
      <c r="V70" s="22">
        <v>219778.0</v>
      </c>
      <c r="W70" s="22"/>
      <c r="X70" s="22"/>
      <c r="Y70" s="22">
        <v>158017.0</v>
      </c>
      <c r="Z70" s="22">
        <f t="shared" si="155"/>
        <v>1477190</v>
      </c>
      <c r="AA70" s="22">
        <f t="shared" si="156"/>
        <v>1490861</v>
      </c>
      <c r="AB70" s="22"/>
      <c r="AC70" s="22"/>
      <c r="AD70" s="22"/>
      <c r="AE70" s="22"/>
      <c r="AF70" s="22"/>
      <c r="AG70" s="23"/>
      <c r="AH70" s="23"/>
      <c r="AI70" s="23"/>
      <c r="AJ70" s="23"/>
      <c r="AK70" s="23"/>
      <c r="AL70" s="23"/>
      <c r="AM70" s="23"/>
      <c r="AN70" s="23"/>
      <c r="AO70" s="22">
        <v>0.0</v>
      </c>
      <c r="AP70" s="23"/>
      <c r="AQ70" s="25"/>
      <c r="AR70" s="27">
        <f t="shared" si="117"/>
        <v>0</v>
      </c>
      <c r="AS70" s="22">
        <f t="shared" si="158"/>
        <v>608000</v>
      </c>
      <c r="AT70" s="23"/>
      <c r="AU70" s="23"/>
      <c r="AV70" s="22"/>
      <c r="AW70" s="22"/>
      <c r="AX70" s="22"/>
      <c r="AY70" s="23"/>
      <c r="AZ70" s="22"/>
      <c r="BA70" s="22">
        <v>27715.0</v>
      </c>
      <c r="BB70" s="22"/>
      <c r="BC70" s="22">
        <f t="shared" si="159"/>
        <v>187667</v>
      </c>
      <c r="BD70" s="22">
        <v>20280.0</v>
      </c>
      <c r="BE70" s="23"/>
      <c r="BF70" s="23"/>
      <c r="BG70" s="23"/>
      <c r="BH70" s="22"/>
      <c r="BI70" s="22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</row>
    <row r="71" ht="14.25" customHeight="1">
      <c r="A71" s="20">
        <v>44409.0</v>
      </c>
      <c r="B71" s="22">
        <v>334951.0</v>
      </c>
      <c r="C71" s="22">
        <v>268497.0</v>
      </c>
      <c r="D71" s="30">
        <v>16210.0</v>
      </c>
      <c r="E71" s="22"/>
      <c r="F71" s="22">
        <f t="shared" ref="F71:G71" si="164">F70+B71</f>
        <v>2681469</v>
      </c>
      <c r="G71" s="22">
        <f t="shared" si="164"/>
        <v>2470567</v>
      </c>
      <c r="H71" s="23"/>
      <c r="I71" s="23"/>
      <c r="J71" s="22"/>
      <c r="K71" s="22"/>
      <c r="L71" s="22">
        <v>96985.0</v>
      </c>
      <c r="M71" s="23"/>
      <c r="N71" s="22"/>
      <c r="O71" s="22">
        <v>39560.0</v>
      </c>
      <c r="P71" s="22"/>
      <c r="Q71" s="22">
        <f t="shared" si="154"/>
        <v>458867</v>
      </c>
      <c r="R71" s="22"/>
      <c r="S71" s="23"/>
      <c r="T71" s="23"/>
      <c r="U71" s="23"/>
      <c r="V71" s="22">
        <v>211117.0</v>
      </c>
      <c r="W71" s="22"/>
      <c r="X71" s="22"/>
      <c r="Y71" s="22">
        <v>273591.0</v>
      </c>
      <c r="Z71" s="22">
        <f t="shared" si="155"/>
        <v>1688307</v>
      </c>
      <c r="AA71" s="22">
        <f t="shared" si="156"/>
        <v>1764452</v>
      </c>
      <c r="AB71" s="22"/>
      <c r="AC71" s="22"/>
      <c r="AD71" s="22"/>
      <c r="AE71" s="22"/>
      <c r="AF71" s="22"/>
      <c r="AG71" s="23"/>
      <c r="AH71" s="23"/>
      <c r="AI71" s="23"/>
      <c r="AJ71" s="23"/>
      <c r="AK71" s="23"/>
      <c r="AL71" s="23"/>
      <c r="AM71" s="23"/>
      <c r="AN71" s="23"/>
      <c r="AO71" s="22">
        <v>80000.0</v>
      </c>
      <c r="AP71" s="23"/>
      <c r="AQ71" s="25"/>
      <c r="AR71" s="27">
        <f t="shared" si="117"/>
        <v>0</v>
      </c>
      <c r="AS71" s="22">
        <f t="shared" si="158"/>
        <v>688000</v>
      </c>
      <c r="AT71" s="23"/>
      <c r="AU71" s="23"/>
      <c r="AV71" s="22"/>
      <c r="AW71" s="22"/>
      <c r="AX71" s="22"/>
      <c r="AY71" s="23"/>
      <c r="AZ71" s="22"/>
      <c r="BA71" s="22">
        <v>30160.0</v>
      </c>
      <c r="BB71" s="22"/>
      <c r="BC71" s="22">
        <f t="shared" si="159"/>
        <v>217827</v>
      </c>
      <c r="BD71" s="22">
        <v>24579.0</v>
      </c>
      <c r="BE71" s="23"/>
      <c r="BF71" s="23"/>
      <c r="BG71" s="23"/>
      <c r="BH71" s="22"/>
      <c r="BI71" s="22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</row>
    <row r="72" ht="14.25" customHeight="1">
      <c r="A72" s="20">
        <v>44440.0</v>
      </c>
      <c r="B72" s="22">
        <v>286722.0</v>
      </c>
      <c r="C72" s="22">
        <v>327012.0</v>
      </c>
      <c r="D72" s="22"/>
      <c r="E72" s="22">
        <f>SUM(C70:C72)</f>
        <v>959447</v>
      </c>
      <c r="F72" s="22">
        <f t="shared" ref="F72:G72" si="165">F71+B72</f>
        <v>2968191</v>
      </c>
      <c r="G72" s="22">
        <f t="shared" si="165"/>
        <v>2797579</v>
      </c>
      <c r="H72" s="23"/>
      <c r="I72" s="23"/>
      <c r="J72" s="22"/>
      <c r="K72" s="22"/>
      <c r="L72" s="22">
        <v>119784.0</v>
      </c>
      <c r="M72" s="23"/>
      <c r="N72" s="22"/>
      <c r="O72" s="22">
        <v>39049.0</v>
      </c>
      <c r="P72" s="22"/>
      <c r="Q72" s="22">
        <f t="shared" si="154"/>
        <v>497916</v>
      </c>
      <c r="R72" s="22"/>
      <c r="S72" s="23"/>
      <c r="T72" s="23"/>
      <c r="U72" s="23"/>
      <c r="V72" s="22">
        <v>204944.0</v>
      </c>
      <c r="W72" s="22">
        <f>SUM(U72:V72)</f>
        <v>204944</v>
      </c>
      <c r="X72" s="22"/>
      <c r="Y72" s="22">
        <v>176686.0</v>
      </c>
      <c r="Z72" s="22">
        <f t="shared" si="155"/>
        <v>1893251</v>
      </c>
      <c r="AA72" s="22">
        <f t="shared" si="156"/>
        <v>1941138</v>
      </c>
      <c r="AB72" s="22"/>
      <c r="AC72" s="22"/>
      <c r="AD72" s="22"/>
      <c r="AE72" s="22"/>
      <c r="AF72" s="22"/>
      <c r="AG72" s="23"/>
      <c r="AH72" s="23"/>
      <c r="AI72" s="23"/>
      <c r="AJ72" s="23"/>
      <c r="AK72" s="23"/>
      <c r="AL72" s="23"/>
      <c r="AM72" s="23"/>
      <c r="AN72" s="23"/>
      <c r="AO72" s="22">
        <v>140000.0</v>
      </c>
      <c r="AP72" s="23"/>
      <c r="AQ72" s="25"/>
      <c r="AR72" s="27">
        <f t="shared" si="117"/>
        <v>0</v>
      </c>
      <c r="AS72" s="22">
        <f t="shared" si="158"/>
        <v>828000</v>
      </c>
      <c r="AT72" s="23"/>
      <c r="AU72" s="23"/>
      <c r="AV72" s="24"/>
      <c r="AW72" s="24"/>
      <c r="AX72" s="23"/>
      <c r="AY72" s="23"/>
      <c r="AZ72" s="22"/>
      <c r="BA72" s="22">
        <v>55248.0</v>
      </c>
      <c r="BB72" s="22"/>
      <c r="BC72" s="22">
        <f t="shared" si="159"/>
        <v>273075</v>
      </c>
      <c r="BD72" s="22">
        <v>47417.0</v>
      </c>
      <c r="BE72" s="23"/>
      <c r="BF72" s="23"/>
      <c r="BG72" s="23"/>
      <c r="BH72" s="22"/>
      <c r="BI72" s="22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</row>
    <row r="73" ht="14.25" customHeight="1">
      <c r="A73" s="20">
        <v>44470.0</v>
      </c>
      <c r="B73" s="22">
        <v>390609.0</v>
      </c>
      <c r="C73" s="22">
        <v>467126.0</v>
      </c>
      <c r="D73" s="22"/>
      <c r="E73" s="23"/>
      <c r="F73" s="22">
        <f t="shared" ref="F73:G73" si="166">F72+B73</f>
        <v>3358800</v>
      </c>
      <c r="G73" s="22">
        <f t="shared" si="166"/>
        <v>3264705</v>
      </c>
      <c r="H73" s="23"/>
      <c r="I73" s="23"/>
      <c r="J73" s="22"/>
      <c r="K73" s="22"/>
      <c r="L73" s="22">
        <v>147114.0</v>
      </c>
      <c r="M73" s="23"/>
      <c r="N73" s="22"/>
      <c r="O73" s="22">
        <v>72194.0</v>
      </c>
      <c r="P73" s="22"/>
      <c r="Q73" s="22">
        <f t="shared" si="154"/>
        <v>570110</v>
      </c>
      <c r="R73" s="22"/>
      <c r="S73" s="31">
        <f>SUM(S52:S59)/1000</f>
        <v>1004318.47</v>
      </c>
      <c r="T73" s="23"/>
      <c r="U73" s="23">
        <f>Q73/Q61-1</f>
        <v>-0.1042667953</v>
      </c>
      <c r="V73" s="22">
        <v>236060.0</v>
      </c>
      <c r="W73" s="22"/>
      <c r="X73" s="22"/>
      <c r="Y73" s="22">
        <v>205805.0</v>
      </c>
      <c r="Z73" s="22">
        <f t="shared" si="155"/>
        <v>2129311</v>
      </c>
      <c r="AA73" s="22">
        <f t="shared" si="156"/>
        <v>2146943</v>
      </c>
      <c r="AB73" s="22"/>
      <c r="AC73" s="22"/>
      <c r="AD73" s="22"/>
      <c r="AE73" s="22"/>
      <c r="AF73" s="22"/>
      <c r="AG73" s="23"/>
      <c r="AH73" s="23"/>
      <c r="AI73" s="23"/>
      <c r="AJ73" s="23"/>
      <c r="AK73" s="23"/>
      <c r="AL73" s="23"/>
      <c r="AM73" s="23"/>
      <c r="AN73" s="23"/>
      <c r="AO73" s="22">
        <v>179000.0</v>
      </c>
      <c r="AP73" s="23"/>
      <c r="AQ73" s="25"/>
      <c r="AR73" s="27">
        <f t="shared" si="117"/>
        <v>0</v>
      </c>
      <c r="AS73" s="22">
        <v>982989.0</v>
      </c>
      <c r="AT73" s="23"/>
      <c r="AU73" s="23"/>
      <c r="AV73" s="23"/>
      <c r="AW73" s="23"/>
      <c r="AX73" s="23"/>
      <c r="AY73" s="23"/>
      <c r="AZ73" s="22"/>
      <c r="BA73" s="22">
        <v>44990.0</v>
      </c>
      <c r="BB73" s="22"/>
      <c r="BC73" s="22">
        <f t="shared" si="159"/>
        <v>318065</v>
      </c>
      <c r="BD73" s="22">
        <v>29131.0</v>
      </c>
      <c r="BE73" s="31">
        <f>SUM(BE52:BE59)/10^9</f>
        <v>9271.369334</v>
      </c>
      <c r="BF73" s="23">
        <f>BE73/S73*10^6</f>
        <v>9231.503364</v>
      </c>
      <c r="BG73" s="23"/>
      <c r="BH73" s="22"/>
      <c r="BI73" s="22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</row>
    <row r="74" ht="14.25" customHeight="1">
      <c r="A74" s="20">
        <v>44501.0</v>
      </c>
      <c r="B74" s="22">
        <v>378858.0</v>
      </c>
      <c r="C74" s="22">
        <v>271114.0</v>
      </c>
      <c r="D74" s="30">
        <v>18700.0</v>
      </c>
      <c r="E74" s="23"/>
      <c r="F74" s="22">
        <f t="shared" ref="F74:G74" si="167">F73+B74</f>
        <v>3737658</v>
      </c>
      <c r="G74" s="22">
        <f t="shared" si="167"/>
        <v>3535819</v>
      </c>
      <c r="H74" s="23"/>
      <c r="I74" s="23"/>
      <c r="J74" s="22"/>
      <c r="K74" s="22"/>
      <c r="L74" s="22">
        <v>103007.0</v>
      </c>
      <c r="M74" s="23"/>
      <c r="N74" s="22"/>
      <c r="O74" s="22">
        <v>50877.0</v>
      </c>
      <c r="P74" s="22"/>
      <c r="Q74" s="22">
        <f t="shared" si="154"/>
        <v>620987</v>
      </c>
      <c r="R74" s="22"/>
      <c r="S74" s="23"/>
      <c r="T74" s="23"/>
      <c r="U74" s="23"/>
      <c r="V74" s="22">
        <v>237536.0</v>
      </c>
      <c r="W74" s="22"/>
      <c r="X74" s="22"/>
      <c r="Y74" s="22">
        <v>206181.0</v>
      </c>
      <c r="Z74" s="22">
        <f t="shared" si="155"/>
        <v>2366847</v>
      </c>
      <c r="AA74" s="22">
        <f t="shared" si="156"/>
        <v>2353124</v>
      </c>
      <c r="AB74" s="22"/>
      <c r="AC74" s="22"/>
      <c r="AD74" s="22"/>
      <c r="AE74" s="22"/>
      <c r="AF74" s="22"/>
      <c r="AG74" s="23"/>
      <c r="AH74" s="23"/>
      <c r="AI74" s="23"/>
      <c r="AJ74" s="23"/>
      <c r="AK74" s="23"/>
      <c r="AL74" s="23"/>
      <c r="AM74" s="23"/>
      <c r="AN74" s="23"/>
      <c r="AO74" s="22">
        <v>175000.0</v>
      </c>
      <c r="AP74" s="23"/>
      <c r="AQ74" s="25"/>
      <c r="AR74" s="27">
        <f t="shared" si="117"/>
        <v>0</v>
      </c>
      <c r="AS74" s="22">
        <f t="shared" ref="AS74:AS75" si="169">AS73+AO74</f>
        <v>1157989</v>
      </c>
      <c r="AT74" s="23"/>
      <c r="AU74" s="23"/>
      <c r="AV74" s="23"/>
      <c r="AW74" s="23"/>
      <c r="AX74" s="23"/>
      <c r="AY74" s="23"/>
      <c r="AZ74" s="22"/>
      <c r="BA74" s="22">
        <v>62248.0</v>
      </c>
      <c r="BB74" s="22"/>
      <c r="BC74" s="22">
        <f t="shared" si="159"/>
        <v>380313</v>
      </c>
      <c r="BD74" s="22">
        <v>55133.0</v>
      </c>
      <c r="BE74" s="23"/>
      <c r="BF74" s="23"/>
      <c r="BG74" s="23"/>
      <c r="BH74" s="22"/>
      <c r="BI74" s="22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</row>
    <row r="75" ht="14.25" customHeight="1">
      <c r="A75" s="20">
        <v>44531.0</v>
      </c>
      <c r="B75" s="22">
        <v>374523.0</v>
      </c>
      <c r="C75" s="22">
        <v>353864.0</v>
      </c>
      <c r="D75" s="22"/>
      <c r="E75" s="23"/>
      <c r="F75" s="22">
        <f t="shared" ref="F75:G75" si="168">F74+B75</f>
        <v>4112181</v>
      </c>
      <c r="G75" s="22">
        <f t="shared" si="168"/>
        <v>3889683</v>
      </c>
      <c r="H75" s="23"/>
      <c r="I75" s="23"/>
      <c r="J75" s="22"/>
      <c r="K75" s="22"/>
      <c r="L75" s="22">
        <v>93886.0</v>
      </c>
      <c r="M75" s="23"/>
      <c r="N75" s="22"/>
      <c r="O75" s="22">
        <v>54377.0</v>
      </c>
      <c r="P75" s="22"/>
      <c r="Q75" s="22">
        <f t="shared" si="154"/>
        <v>675364</v>
      </c>
      <c r="R75" s="22"/>
      <c r="S75" s="23"/>
      <c r="T75" s="23"/>
      <c r="U75" s="23"/>
      <c r="V75" s="22">
        <v>244809.0</v>
      </c>
      <c r="W75" s="22">
        <f>SUM(U75:V75)</f>
        <v>244809</v>
      </c>
      <c r="X75" s="22"/>
      <c r="Y75" s="22">
        <v>217295.0</v>
      </c>
      <c r="Z75" s="22">
        <f t="shared" si="155"/>
        <v>2611656</v>
      </c>
      <c r="AA75" s="22">
        <f t="shared" si="156"/>
        <v>2570419</v>
      </c>
      <c r="AB75" s="22"/>
      <c r="AC75" s="22"/>
      <c r="AD75" s="22"/>
      <c r="AE75" s="22"/>
      <c r="AF75" s="22"/>
      <c r="AG75" s="23"/>
      <c r="AH75" s="23"/>
      <c r="AI75" s="23"/>
      <c r="AJ75" s="23"/>
      <c r="AK75" s="23"/>
      <c r="AL75" s="23"/>
      <c r="AM75" s="23"/>
      <c r="AN75" s="22">
        <f>G60+AN60</f>
        <v>3826180</v>
      </c>
      <c r="AO75" s="22">
        <v>125280.0</v>
      </c>
      <c r="AP75" s="21"/>
      <c r="AQ75" s="25"/>
      <c r="AR75" s="27">
        <f t="shared" si="117"/>
        <v>0</v>
      </c>
      <c r="AS75" s="22">
        <f t="shared" si="169"/>
        <v>1283269</v>
      </c>
      <c r="AT75" s="23"/>
      <c r="AU75" s="23"/>
      <c r="AV75" s="23"/>
      <c r="AW75" s="23"/>
      <c r="AX75" s="23"/>
      <c r="AY75" s="23"/>
      <c r="AZ75" s="22"/>
      <c r="BA75" s="22">
        <v>48472.0</v>
      </c>
      <c r="BB75" s="22"/>
      <c r="BC75" s="22">
        <f t="shared" si="159"/>
        <v>428785</v>
      </c>
      <c r="BD75" s="22">
        <v>36639.0</v>
      </c>
      <c r="BE75" s="23"/>
      <c r="BF75" s="23"/>
      <c r="BG75" s="23"/>
      <c r="BH75" s="22"/>
      <c r="BI75" s="22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</row>
    <row r="76" ht="14.25" customHeight="1">
      <c r="A76" s="8">
        <v>44562.0</v>
      </c>
      <c r="B76" s="11">
        <v>411380.0</v>
      </c>
      <c r="C76" s="11">
        <v>381754.0</v>
      </c>
      <c r="D76" s="11"/>
      <c r="E76" s="10"/>
      <c r="F76" s="11">
        <f t="shared" ref="F76:G76" si="170">B76</f>
        <v>411380</v>
      </c>
      <c r="G76" s="11">
        <f t="shared" si="170"/>
        <v>381754</v>
      </c>
      <c r="H76" s="9"/>
      <c r="I76" s="11"/>
      <c r="J76" s="11"/>
      <c r="K76" s="11"/>
      <c r="L76" s="11">
        <v>116685.0</v>
      </c>
      <c r="M76" s="10"/>
      <c r="N76" s="11"/>
      <c r="O76" s="11">
        <v>50469.0</v>
      </c>
      <c r="P76" s="11"/>
      <c r="Q76" s="11">
        <f>O76</f>
        <v>50469</v>
      </c>
      <c r="R76" s="11"/>
      <c r="S76" s="11">
        <v>1976.0</v>
      </c>
      <c r="T76" s="10"/>
      <c r="U76" s="10"/>
      <c r="V76" s="11">
        <v>234143.0</v>
      </c>
      <c r="W76" s="11"/>
      <c r="X76" s="11"/>
      <c r="Y76" s="11">
        <v>228118.0</v>
      </c>
      <c r="Z76" s="11">
        <f>V76</f>
        <v>234143</v>
      </c>
      <c r="AA76" s="11">
        <f>Y76</f>
        <v>228118</v>
      </c>
      <c r="AB76" s="27">
        <v>4914.0</v>
      </c>
      <c r="AC76" s="32">
        <v>3560.76</v>
      </c>
      <c r="AD76" s="11">
        <f t="shared" ref="AD76:AD102" si="171">AB76*AC76</f>
        <v>17497574.64</v>
      </c>
      <c r="AE76" s="11">
        <f t="shared" ref="AE76:AE102" si="172">AD76*AA76</f>
        <v>3991511731728</v>
      </c>
      <c r="AF76" s="11"/>
      <c r="AG76" s="10"/>
      <c r="AH76" s="10"/>
      <c r="AI76" s="10"/>
      <c r="AJ76" s="10"/>
      <c r="AK76" s="10"/>
      <c r="AL76" s="10"/>
      <c r="AM76" s="10"/>
      <c r="AN76" s="10"/>
      <c r="AO76" s="11">
        <v>22000.0</v>
      </c>
      <c r="AP76" s="11">
        <f>AO76</f>
        <v>22000</v>
      </c>
      <c r="AQ76" s="13"/>
      <c r="AR76" s="27">
        <f t="shared" si="117"/>
        <v>0</v>
      </c>
      <c r="AS76" s="11"/>
      <c r="AT76" s="11"/>
      <c r="AU76" s="10"/>
      <c r="AV76" s="10"/>
      <c r="AW76" s="10"/>
      <c r="AX76" s="10"/>
      <c r="AY76" s="10"/>
      <c r="AZ76" s="11"/>
      <c r="BA76" s="11">
        <v>42627.0</v>
      </c>
      <c r="BB76" s="11"/>
      <c r="BC76" s="11">
        <f>BA76</f>
        <v>42627</v>
      </c>
      <c r="BD76" s="11">
        <v>30962.0</v>
      </c>
      <c r="BE76" s="10"/>
      <c r="BF76" s="10"/>
      <c r="BG76" s="10"/>
      <c r="BH76" s="11">
        <v>707000.0</v>
      </c>
      <c r="BI76" s="11">
        <f>BH76</f>
        <v>707000</v>
      </c>
      <c r="BJ76" s="12">
        <f t="shared" ref="BJ76:BJ99" si="173">BH76/$BL$76</f>
        <v>0.9981176471</v>
      </c>
      <c r="BK76" s="10"/>
      <c r="BL76" s="10">
        <f>8.5*10^6/12</f>
        <v>708333.3333</v>
      </c>
      <c r="BM76" s="10"/>
      <c r="BN76" s="10"/>
      <c r="BO76" s="10"/>
      <c r="BP76" s="10"/>
      <c r="BQ76" s="10"/>
      <c r="BR76" s="10"/>
      <c r="BS76" s="10"/>
      <c r="BT76" s="10"/>
      <c r="BU76" s="10"/>
      <c r="BV76" s="10"/>
    </row>
    <row r="77" ht="14.25" customHeight="1">
      <c r="A77" s="8">
        <v>44593.0</v>
      </c>
      <c r="B77" s="11">
        <v>401006.0</v>
      </c>
      <c r="C77" s="11">
        <v>447200.0</v>
      </c>
      <c r="D77" s="27">
        <v>18550.0</v>
      </c>
      <c r="E77" s="12"/>
      <c r="F77" s="11">
        <f t="shared" ref="F77:F87" si="174">F76+B77</f>
        <v>812386</v>
      </c>
      <c r="G77" s="11">
        <f t="shared" ref="G77:G87" si="175">C77+G76</f>
        <v>828954</v>
      </c>
      <c r="H77" s="10"/>
      <c r="I77" s="11"/>
      <c r="J77" s="11"/>
      <c r="K77" s="11"/>
      <c r="L77" s="11">
        <v>57179.0</v>
      </c>
      <c r="M77" s="10"/>
      <c r="N77" s="11"/>
      <c r="O77" s="11">
        <v>78538.0</v>
      </c>
      <c r="P77" s="11"/>
      <c r="Q77" s="11">
        <f t="shared" ref="Q77:Q87" si="176">O77+Q76</f>
        <v>129007</v>
      </c>
      <c r="R77" s="11"/>
      <c r="S77" s="11">
        <v>1163.0</v>
      </c>
      <c r="T77" s="10"/>
      <c r="U77" s="10"/>
      <c r="V77" s="11">
        <v>216832.0</v>
      </c>
      <c r="W77" s="11"/>
      <c r="X77" s="11"/>
      <c r="Y77" s="11">
        <v>238577.0</v>
      </c>
      <c r="Z77" s="11">
        <f t="shared" ref="Z77:Z87" si="177">V77+Z76</f>
        <v>450975</v>
      </c>
      <c r="AA77" s="11">
        <f t="shared" ref="AA77:AA87" si="178">Y77+AA76</f>
        <v>466695</v>
      </c>
      <c r="AB77" s="27">
        <v>5010.0</v>
      </c>
      <c r="AC77" s="32">
        <v>3613.77</v>
      </c>
      <c r="AD77" s="11">
        <f t="shared" si="171"/>
        <v>18104987.7</v>
      </c>
      <c r="AE77" s="11">
        <f t="shared" si="172"/>
        <v>8449507234652</v>
      </c>
      <c r="AF77" s="11"/>
      <c r="AG77" s="10"/>
      <c r="AH77" s="10"/>
      <c r="AI77" s="10"/>
      <c r="AJ77" s="10"/>
      <c r="AK77" s="10"/>
      <c r="AL77" s="10"/>
      <c r="AM77" s="10"/>
      <c r="AN77" s="10"/>
      <c r="AO77" s="11">
        <v>22400.0</v>
      </c>
      <c r="AP77" s="11">
        <f>AO77+AP76</f>
        <v>44400</v>
      </c>
      <c r="AQ77" s="13"/>
      <c r="AR77" s="27">
        <f t="shared" si="117"/>
        <v>0</v>
      </c>
      <c r="AS77" s="11"/>
      <c r="AT77" s="11"/>
      <c r="AU77" s="10"/>
      <c r="AV77" s="10"/>
      <c r="AW77" s="10"/>
      <c r="AX77" s="10"/>
      <c r="AY77" s="10"/>
      <c r="AZ77" s="11"/>
      <c r="BA77" s="11">
        <v>27361.0</v>
      </c>
      <c r="BB77" s="11"/>
      <c r="BC77" s="11">
        <f t="shared" ref="BC77:BC87" si="179">BA77+BC76</f>
        <v>69988</v>
      </c>
      <c r="BD77" s="11">
        <v>6993.0</v>
      </c>
      <c r="BE77" s="10"/>
      <c r="BF77" s="10"/>
      <c r="BG77" s="10"/>
      <c r="BH77" s="11">
        <v>693000.0</v>
      </c>
      <c r="BI77" s="11">
        <f t="shared" ref="BI77:BI87" si="180">BH77+BI76</f>
        <v>1400000</v>
      </c>
      <c r="BJ77" s="12">
        <f t="shared" si="173"/>
        <v>0.9783529412</v>
      </c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</row>
    <row r="78" ht="14.25" customHeight="1">
      <c r="A78" s="8">
        <v>44621.0</v>
      </c>
      <c r="B78" s="11">
        <v>472792.0</v>
      </c>
      <c r="C78" s="11">
        <v>511348.0</v>
      </c>
      <c r="D78" s="11"/>
      <c r="E78" s="11"/>
      <c r="F78" s="11">
        <f t="shared" si="174"/>
        <v>1285178</v>
      </c>
      <c r="G78" s="11">
        <f t="shared" si="175"/>
        <v>1340302</v>
      </c>
      <c r="H78" s="10"/>
      <c r="I78" s="11"/>
      <c r="J78" s="11"/>
      <c r="K78" s="11"/>
      <c r="L78" s="11">
        <v>196079.0</v>
      </c>
      <c r="M78" s="10"/>
      <c r="N78" s="11"/>
      <c r="O78" s="11">
        <v>88808.0</v>
      </c>
      <c r="P78" s="11"/>
      <c r="Q78" s="11">
        <f t="shared" si="176"/>
        <v>217815</v>
      </c>
      <c r="R78" s="11"/>
      <c r="S78" s="11">
        <v>2120.0</v>
      </c>
      <c r="T78" s="10"/>
      <c r="U78" s="10"/>
      <c r="V78" s="11"/>
      <c r="W78" s="11"/>
      <c r="X78" s="11"/>
      <c r="Y78" s="11">
        <v>296000.0</v>
      </c>
      <c r="Z78" s="11">
        <f t="shared" si="177"/>
        <v>450975</v>
      </c>
      <c r="AA78" s="11">
        <f t="shared" si="178"/>
        <v>762695</v>
      </c>
      <c r="AB78" s="27">
        <v>5277.0</v>
      </c>
      <c r="AC78" s="32">
        <v>3593.15</v>
      </c>
      <c r="AD78" s="11">
        <f t="shared" si="171"/>
        <v>18961052.55</v>
      </c>
      <c r="AE78" s="11">
        <f t="shared" si="172"/>
        <v>14461499974622</v>
      </c>
      <c r="AF78" s="11"/>
      <c r="AG78" s="10"/>
      <c r="AH78" s="10"/>
      <c r="AI78" s="10"/>
      <c r="AJ78" s="10"/>
      <c r="AK78" s="10"/>
      <c r="AL78" s="10"/>
      <c r="AM78" s="10"/>
      <c r="AN78" s="10"/>
      <c r="AO78" s="11">
        <f>AP79-AP77-AO79</f>
        <v>24859</v>
      </c>
      <c r="AP78" s="11">
        <f>AP77+AO78</f>
        <v>69259</v>
      </c>
      <c r="AQ78" s="13"/>
      <c r="AR78" s="27">
        <f t="shared" si="117"/>
        <v>0</v>
      </c>
      <c r="AS78" s="11"/>
      <c r="AT78" s="11"/>
      <c r="AU78" s="10"/>
      <c r="AV78" s="10"/>
      <c r="AW78" s="10"/>
      <c r="AX78" s="10"/>
      <c r="AY78" s="10"/>
      <c r="AZ78" s="11"/>
      <c r="BA78" s="11">
        <v>35718.0</v>
      </c>
      <c r="BB78" s="11"/>
      <c r="BC78" s="11">
        <f t="shared" si="179"/>
        <v>105706</v>
      </c>
      <c r="BD78" s="11">
        <v>20316.0</v>
      </c>
      <c r="BE78" s="10"/>
      <c r="BF78" s="10"/>
      <c r="BG78" s="10"/>
      <c r="BH78" s="11">
        <v>762000.0</v>
      </c>
      <c r="BI78" s="11">
        <f t="shared" si="180"/>
        <v>2162000</v>
      </c>
      <c r="BJ78" s="12">
        <f t="shared" si="173"/>
        <v>1.075764706</v>
      </c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</row>
    <row r="79" ht="14.25" customHeight="1">
      <c r="A79" s="8">
        <v>44652.0</v>
      </c>
      <c r="B79" s="11">
        <v>401069.0</v>
      </c>
      <c r="C79" s="11">
        <v>297776.0</v>
      </c>
      <c r="D79" s="11"/>
      <c r="E79" s="11"/>
      <c r="F79" s="11">
        <f t="shared" si="174"/>
        <v>1686247</v>
      </c>
      <c r="G79" s="11">
        <f t="shared" si="175"/>
        <v>1638078</v>
      </c>
      <c r="H79" s="8"/>
      <c r="I79" s="11"/>
      <c r="J79" s="11"/>
      <c r="K79" s="11"/>
      <c r="L79" s="11">
        <v>93366.0</v>
      </c>
      <c r="M79" s="10"/>
      <c r="N79" s="11"/>
      <c r="O79" s="11">
        <v>43625.0</v>
      </c>
      <c r="P79" s="11"/>
      <c r="Q79" s="11">
        <f t="shared" si="176"/>
        <v>261440</v>
      </c>
      <c r="R79" s="11"/>
      <c r="S79" s="11">
        <v>3209.0</v>
      </c>
      <c r="T79" s="10"/>
      <c r="U79" s="10"/>
      <c r="V79" s="11">
        <v>252551.0</v>
      </c>
      <c r="W79" s="11"/>
      <c r="X79" s="11"/>
      <c r="Y79" s="11">
        <v>255696.0</v>
      </c>
      <c r="Z79" s="11">
        <f t="shared" si="177"/>
        <v>703526</v>
      </c>
      <c r="AA79" s="11">
        <f t="shared" si="178"/>
        <v>1018391</v>
      </c>
      <c r="AB79" s="27">
        <v>5160.0</v>
      </c>
      <c r="AC79" s="32">
        <v>3474.84</v>
      </c>
      <c r="AD79" s="11">
        <f t="shared" si="171"/>
        <v>17930174.4</v>
      </c>
      <c r="AE79" s="11">
        <f t="shared" si="172"/>
        <v>18259928237390</v>
      </c>
      <c r="AF79" s="11"/>
      <c r="AG79" s="10"/>
      <c r="AH79" s="10"/>
      <c r="AI79" s="10"/>
      <c r="AJ79" s="10"/>
      <c r="AK79" s="10"/>
      <c r="AL79" s="10"/>
      <c r="AM79" s="10"/>
      <c r="AN79" s="11"/>
      <c r="AO79" s="11">
        <v>42600.0</v>
      </c>
      <c r="AP79" s="11">
        <v>111859.0</v>
      </c>
      <c r="AQ79" s="13"/>
      <c r="AR79" s="27">
        <f t="shared" si="117"/>
        <v>0</v>
      </c>
      <c r="AS79" s="11"/>
      <c r="AT79" s="11"/>
      <c r="AU79" s="10"/>
      <c r="AV79" s="10"/>
      <c r="AW79" s="10"/>
      <c r="AX79" s="10"/>
      <c r="AY79" s="10"/>
      <c r="AZ79" s="11"/>
      <c r="BA79" s="11">
        <v>30791.0</v>
      </c>
      <c r="BB79" s="11"/>
      <c r="BC79" s="11">
        <f t="shared" si="179"/>
        <v>136497</v>
      </c>
      <c r="BD79" s="11">
        <v>21648.0</v>
      </c>
      <c r="BE79" s="10"/>
      <c r="BF79" s="10"/>
      <c r="BG79" s="10"/>
      <c r="BH79" s="11">
        <v>737000.0</v>
      </c>
      <c r="BI79" s="11">
        <f t="shared" si="180"/>
        <v>2899000</v>
      </c>
      <c r="BJ79" s="12">
        <f t="shared" si="173"/>
        <v>1.040470588</v>
      </c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</row>
    <row r="80" ht="14.25" customHeight="1">
      <c r="A80" s="8">
        <v>44682.0</v>
      </c>
      <c r="B80" s="11">
        <v>401748.0</v>
      </c>
      <c r="C80" s="11">
        <v>385447.0</v>
      </c>
      <c r="D80" s="27">
        <v>19800.0</v>
      </c>
      <c r="E80" s="11"/>
      <c r="F80" s="11">
        <f t="shared" si="174"/>
        <v>2087995</v>
      </c>
      <c r="G80" s="11">
        <f t="shared" si="175"/>
        <v>2023525</v>
      </c>
      <c r="H80" s="8"/>
      <c r="I80" s="11"/>
      <c r="J80" s="11"/>
      <c r="K80" s="11"/>
      <c r="L80" s="11">
        <v>167000.0</v>
      </c>
      <c r="M80" s="10"/>
      <c r="N80" s="11"/>
      <c r="O80" s="11">
        <v>51014.0</v>
      </c>
      <c r="P80" s="11"/>
      <c r="Q80" s="11">
        <f t="shared" si="176"/>
        <v>312454</v>
      </c>
      <c r="R80" s="11"/>
      <c r="S80" s="11">
        <v>1997.0</v>
      </c>
      <c r="T80" s="10"/>
      <c r="U80" s="10"/>
      <c r="V80" s="11">
        <v>249435.0</v>
      </c>
      <c r="W80" s="11">
        <f>SUM(V79:V81)</f>
        <v>747163</v>
      </c>
      <c r="X80" s="11"/>
      <c r="Y80" s="11">
        <v>204298.0</v>
      </c>
      <c r="Z80" s="11">
        <f t="shared" si="177"/>
        <v>952961</v>
      </c>
      <c r="AA80" s="11">
        <f t="shared" si="178"/>
        <v>1222689</v>
      </c>
      <c r="AB80" s="27">
        <v>4883.0</v>
      </c>
      <c r="AC80" s="32">
        <v>3480.17</v>
      </c>
      <c r="AD80" s="11">
        <f t="shared" si="171"/>
        <v>16993670.11</v>
      </c>
      <c r="AE80" s="11">
        <f t="shared" si="172"/>
        <v>20777973513126</v>
      </c>
      <c r="AF80" s="11"/>
      <c r="AG80" s="10"/>
      <c r="AH80" s="10"/>
      <c r="AI80" s="10"/>
      <c r="AJ80" s="10"/>
      <c r="AK80" s="10"/>
      <c r="AL80" s="10"/>
      <c r="AM80" s="10"/>
      <c r="AN80" s="11"/>
      <c r="AO80" s="11">
        <v>63000.0</v>
      </c>
      <c r="AP80" s="11">
        <f t="shared" ref="AP80:AP87" si="181">AO80+AP79</f>
        <v>174859</v>
      </c>
      <c r="AQ80" s="13"/>
      <c r="AR80" s="27">
        <f t="shared" si="117"/>
        <v>0</v>
      </c>
      <c r="AS80" s="11"/>
      <c r="AT80" s="11"/>
      <c r="AU80" s="10"/>
      <c r="AV80" s="10"/>
      <c r="AW80" s="10"/>
      <c r="AX80" s="10"/>
      <c r="AY80" s="10"/>
      <c r="AZ80" s="11"/>
      <c r="BA80" s="11">
        <v>16368.0</v>
      </c>
      <c r="BB80" s="11"/>
      <c r="BC80" s="11">
        <f t="shared" si="179"/>
        <v>152865</v>
      </c>
      <c r="BD80" s="11">
        <v>8058.0</v>
      </c>
      <c r="BE80" s="10"/>
      <c r="BF80" s="10"/>
      <c r="BG80" s="10"/>
      <c r="BH80" s="11">
        <v>780000.0</v>
      </c>
      <c r="BI80" s="11">
        <f t="shared" si="180"/>
        <v>3679000</v>
      </c>
      <c r="BJ80" s="12">
        <f t="shared" si="173"/>
        <v>1.101176471</v>
      </c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</row>
    <row r="81" ht="14.25" customHeight="1">
      <c r="A81" s="8">
        <v>44713.0</v>
      </c>
      <c r="B81" s="11">
        <v>318606.0</v>
      </c>
      <c r="C81" s="11">
        <v>347898.0</v>
      </c>
      <c r="D81" s="11"/>
      <c r="E81" s="11"/>
      <c r="F81" s="11">
        <f t="shared" si="174"/>
        <v>2406601</v>
      </c>
      <c r="G81" s="11">
        <f t="shared" si="175"/>
        <v>2371423</v>
      </c>
      <c r="H81" s="8"/>
      <c r="I81" s="11"/>
      <c r="J81" s="11"/>
      <c r="K81" s="11"/>
      <c r="L81" s="11">
        <v>117962.0</v>
      </c>
      <c r="M81" s="10"/>
      <c r="N81" s="11"/>
      <c r="O81" s="11">
        <v>64517.0</v>
      </c>
      <c r="P81" s="11"/>
      <c r="Q81" s="11">
        <f t="shared" si="176"/>
        <v>376971</v>
      </c>
      <c r="R81" s="11"/>
      <c r="S81" s="11">
        <v>2586.0</v>
      </c>
      <c r="T81" s="10"/>
      <c r="U81" s="10"/>
      <c r="V81" s="11">
        <v>245177.0</v>
      </c>
      <c r="W81" s="11"/>
      <c r="X81" s="11"/>
      <c r="Y81" s="11">
        <v>202317.0</v>
      </c>
      <c r="Z81" s="11">
        <f t="shared" si="177"/>
        <v>1198138</v>
      </c>
      <c r="AA81" s="11">
        <f t="shared" si="178"/>
        <v>1425006</v>
      </c>
      <c r="AB81" s="27">
        <v>4442.0</v>
      </c>
      <c r="AC81" s="32">
        <v>3473.13</v>
      </c>
      <c r="AD81" s="11">
        <f t="shared" si="171"/>
        <v>15427643.46</v>
      </c>
      <c r="AE81" s="11">
        <f t="shared" si="172"/>
        <v>21984484496361</v>
      </c>
      <c r="AF81" s="11"/>
      <c r="AG81" s="10"/>
      <c r="AH81" s="10"/>
      <c r="AI81" s="10"/>
      <c r="AJ81" s="10"/>
      <c r="AK81" s="10"/>
      <c r="AL81" s="10"/>
      <c r="AM81" s="10"/>
      <c r="AN81" s="11"/>
      <c r="AO81" s="11">
        <v>10000.0</v>
      </c>
      <c r="AP81" s="11">
        <f t="shared" si="181"/>
        <v>184859</v>
      </c>
      <c r="AQ81" s="13"/>
      <c r="AR81" s="27">
        <f t="shared" si="117"/>
        <v>0</v>
      </c>
      <c r="AS81" s="11"/>
      <c r="AT81" s="11"/>
      <c r="AU81" s="10"/>
      <c r="AV81" s="10"/>
      <c r="AW81" s="10"/>
      <c r="AX81" s="10"/>
      <c r="AY81" s="10"/>
      <c r="AZ81" s="11"/>
      <c r="BA81" s="11">
        <v>16368.0</v>
      </c>
      <c r="BB81" s="11"/>
      <c r="BC81" s="11">
        <f t="shared" si="179"/>
        <v>169233</v>
      </c>
      <c r="BD81" s="11">
        <v>8058.0</v>
      </c>
      <c r="BE81" s="10"/>
      <c r="BF81" s="10"/>
      <c r="BG81" s="10"/>
      <c r="BH81" s="11">
        <v>670000.0</v>
      </c>
      <c r="BI81" s="11">
        <f t="shared" si="180"/>
        <v>4349000</v>
      </c>
      <c r="BJ81" s="12">
        <f t="shared" si="173"/>
        <v>0.9458823529</v>
      </c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</row>
    <row r="82" ht="14.25" customHeight="1">
      <c r="A82" s="8">
        <v>44743.0</v>
      </c>
      <c r="B82" s="11">
        <v>411694.0</v>
      </c>
      <c r="C82" s="11">
        <v>372731.0</v>
      </c>
      <c r="D82" s="11"/>
      <c r="E82" s="12">
        <f>C82/C70-1</f>
        <v>0.02416070869</v>
      </c>
      <c r="F82" s="11">
        <f t="shared" si="174"/>
        <v>2818295</v>
      </c>
      <c r="G82" s="11">
        <f t="shared" si="175"/>
        <v>2744154</v>
      </c>
      <c r="H82" s="12">
        <f>G82/G70-1</f>
        <v>0.2461701944</v>
      </c>
      <c r="I82" s="11"/>
      <c r="J82" s="11"/>
      <c r="K82" s="11"/>
      <c r="L82" s="11">
        <v>146749.0</v>
      </c>
      <c r="M82" s="10"/>
      <c r="N82" s="11"/>
      <c r="O82" s="11">
        <v>60635.0</v>
      </c>
      <c r="P82" s="11"/>
      <c r="Q82" s="11">
        <f t="shared" si="176"/>
        <v>437606</v>
      </c>
      <c r="R82" s="11"/>
      <c r="S82" s="11">
        <v>1520.0</v>
      </c>
      <c r="T82" s="10"/>
      <c r="U82" s="10"/>
      <c r="V82" s="11">
        <v>224342.0</v>
      </c>
      <c r="W82" s="11"/>
      <c r="X82" s="11"/>
      <c r="Y82" s="11">
        <v>149919.0</v>
      </c>
      <c r="Z82" s="11">
        <f t="shared" si="177"/>
        <v>1422480</v>
      </c>
      <c r="AA82" s="11">
        <f t="shared" si="178"/>
        <v>1574925</v>
      </c>
      <c r="AB82" s="27">
        <v>3982.0</v>
      </c>
      <c r="AC82" s="32">
        <v>3460.75</v>
      </c>
      <c r="AD82" s="11">
        <f t="shared" si="171"/>
        <v>13780706.5</v>
      </c>
      <c r="AE82" s="11">
        <f t="shared" si="172"/>
        <v>21703579184513</v>
      </c>
      <c r="AF82" s="11"/>
      <c r="AG82" s="10"/>
      <c r="AH82" s="10"/>
      <c r="AI82" s="10"/>
      <c r="AJ82" s="10"/>
      <c r="AK82" s="10"/>
      <c r="AL82" s="10"/>
      <c r="AM82" s="10"/>
      <c r="AN82" s="11"/>
      <c r="AO82" s="11">
        <v>4000.0</v>
      </c>
      <c r="AP82" s="11">
        <f t="shared" si="181"/>
        <v>188859</v>
      </c>
      <c r="AQ82" s="13"/>
      <c r="AR82" s="27">
        <f t="shared" si="117"/>
        <v>0</v>
      </c>
      <c r="AS82" s="11"/>
      <c r="AT82" s="11"/>
      <c r="AU82" s="10"/>
      <c r="AV82" s="10"/>
      <c r="AW82" s="10"/>
      <c r="AX82" s="10"/>
      <c r="AY82" s="10"/>
      <c r="AZ82" s="11"/>
      <c r="BA82" s="11">
        <v>17803.0</v>
      </c>
      <c r="BB82" s="11"/>
      <c r="BC82" s="11">
        <f t="shared" si="179"/>
        <v>187036</v>
      </c>
      <c r="BD82" s="11">
        <v>5501.0</v>
      </c>
      <c r="BE82" s="10"/>
      <c r="BF82" s="10"/>
      <c r="BG82" s="10"/>
      <c r="BH82" s="11">
        <v>550000.0</v>
      </c>
      <c r="BI82" s="11">
        <f t="shared" si="180"/>
        <v>4899000</v>
      </c>
      <c r="BJ82" s="12">
        <f t="shared" si="173"/>
        <v>0.7764705882</v>
      </c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</row>
    <row r="83" ht="14.25" customHeight="1">
      <c r="A83" s="8">
        <v>44774.0</v>
      </c>
      <c r="B83" s="11">
        <v>345406.0</v>
      </c>
      <c r="C83" s="11">
        <v>386990.0</v>
      </c>
      <c r="D83" s="27">
        <v>16520.0</v>
      </c>
      <c r="E83" s="11"/>
      <c r="F83" s="11">
        <f t="shared" si="174"/>
        <v>3163701</v>
      </c>
      <c r="G83" s="11">
        <f t="shared" si="175"/>
        <v>3131144</v>
      </c>
      <c r="H83" s="8"/>
      <c r="I83" s="11"/>
      <c r="J83" s="11"/>
      <c r="K83" s="11"/>
      <c r="L83" s="11">
        <v>94397.0</v>
      </c>
      <c r="M83" s="10"/>
      <c r="N83" s="11"/>
      <c r="O83" s="11">
        <v>63687.0</v>
      </c>
      <c r="P83" s="11"/>
      <c r="Q83" s="11">
        <f t="shared" si="176"/>
        <v>501293</v>
      </c>
      <c r="R83" s="11"/>
      <c r="S83" s="11">
        <v>1350.0</v>
      </c>
      <c r="T83" s="10"/>
      <c r="U83" s="10"/>
      <c r="V83" s="11">
        <v>173508.0</v>
      </c>
      <c r="W83" s="11"/>
      <c r="X83" s="11"/>
      <c r="Y83" s="11">
        <v>233511.0</v>
      </c>
      <c r="Z83" s="11">
        <f t="shared" si="177"/>
        <v>1595988</v>
      </c>
      <c r="AA83" s="11">
        <f t="shared" si="178"/>
        <v>1808436</v>
      </c>
      <c r="AB83" s="27">
        <v>4021.0</v>
      </c>
      <c r="AC83" s="32">
        <v>3388.36</v>
      </c>
      <c r="AD83" s="11">
        <f t="shared" si="171"/>
        <v>13624595.56</v>
      </c>
      <c r="AE83" s="11">
        <f t="shared" si="172"/>
        <v>24639209096144</v>
      </c>
      <c r="AF83" s="11"/>
      <c r="AG83" s="10"/>
      <c r="AH83" s="10"/>
      <c r="AI83" s="10"/>
      <c r="AJ83" s="10"/>
      <c r="AK83" s="10"/>
      <c r="AL83" s="10"/>
      <c r="AM83" s="10"/>
      <c r="AN83" s="33"/>
      <c r="AO83" s="11">
        <v>9000.0</v>
      </c>
      <c r="AP83" s="11">
        <f t="shared" si="181"/>
        <v>197859</v>
      </c>
      <c r="AQ83" s="13"/>
      <c r="AR83" s="27">
        <f t="shared" si="117"/>
        <v>0</v>
      </c>
      <c r="AS83" s="11"/>
      <c r="AT83" s="11"/>
      <c r="AU83" s="10"/>
      <c r="AV83" s="10"/>
      <c r="AW83" s="10"/>
      <c r="AX83" s="10"/>
      <c r="AY83" s="10"/>
      <c r="AZ83" s="11"/>
      <c r="BA83" s="11">
        <v>28623.0</v>
      </c>
      <c r="BB83" s="11"/>
      <c r="BC83" s="11">
        <f t="shared" si="179"/>
        <v>215659</v>
      </c>
      <c r="BD83" s="11">
        <v>15415.0</v>
      </c>
      <c r="BE83" s="10"/>
      <c r="BF83" s="10"/>
      <c r="BG83" s="10"/>
      <c r="BH83" s="11">
        <v>600000.0</v>
      </c>
      <c r="BI83" s="11">
        <f t="shared" si="180"/>
        <v>5499000</v>
      </c>
      <c r="BJ83" s="12">
        <f t="shared" si="173"/>
        <v>0.8470588235</v>
      </c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</row>
    <row r="84" ht="14.25" customHeight="1">
      <c r="A84" s="8">
        <v>44805.0</v>
      </c>
      <c r="B84" s="11">
        <v>395794.0</v>
      </c>
      <c r="C84" s="11">
        <v>317430.0</v>
      </c>
      <c r="D84" s="11"/>
      <c r="E84" s="11"/>
      <c r="F84" s="11">
        <f t="shared" si="174"/>
        <v>3559495</v>
      </c>
      <c r="G84" s="11">
        <f t="shared" si="175"/>
        <v>3448574</v>
      </c>
      <c r="H84" s="8"/>
      <c r="I84" s="11"/>
      <c r="J84" s="11"/>
      <c r="K84" s="11"/>
      <c r="L84" s="11">
        <v>51001.0</v>
      </c>
      <c r="M84" s="10"/>
      <c r="N84" s="11"/>
      <c r="O84" s="11">
        <v>75770.0</v>
      </c>
      <c r="P84" s="11"/>
      <c r="Q84" s="11">
        <f t="shared" si="176"/>
        <v>577063</v>
      </c>
      <c r="R84" s="11"/>
      <c r="S84" s="11">
        <v>1110.0</v>
      </c>
      <c r="T84" s="10"/>
      <c r="U84" s="10"/>
      <c r="V84" s="11">
        <v>212275.0</v>
      </c>
      <c r="W84" s="11">
        <f>SUM(V82:V84)</f>
        <v>610125</v>
      </c>
      <c r="X84" s="11"/>
      <c r="Y84" s="11">
        <v>228204.0</v>
      </c>
      <c r="Z84" s="11">
        <f t="shared" si="177"/>
        <v>1808263</v>
      </c>
      <c r="AA84" s="11">
        <f t="shared" si="178"/>
        <v>2036640</v>
      </c>
      <c r="AB84" s="27">
        <v>4047.0</v>
      </c>
      <c r="AC84" s="32">
        <v>3296.99</v>
      </c>
      <c r="AD84" s="11">
        <f t="shared" si="171"/>
        <v>13342918.53</v>
      </c>
      <c r="AE84" s="11">
        <f t="shared" si="172"/>
        <v>27174721594939</v>
      </c>
      <c r="AF84" s="11"/>
      <c r="AG84" s="10"/>
      <c r="AH84" s="10"/>
      <c r="AI84" s="10"/>
      <c r="AJ84" s="10"/>
      <c r="AK84" s="10"/>
      <c r="AL84" s="10"/>
      <c r="AM84" s="10"/>
      <c r="AN84" s="10"/>
      <c r="AO84" s="11">
        <v>9000.0</v>
      </c>
      <c r="AP84" s="11">
        <f t="shared" si="181"/>
        <v>206859</v>
      </c>
      <c r="AQ84" s="34">
        <v>13.695</v>
      </c>
      <c r="AR84" s="27">
        <f t="shared" si="117"/>
        <v>123255</v>
      </c>
      <c r="AS84" s="11"/>
      <c r="AT84" s="11"/>
      <c r="AU84" s="10"/>
      <c r="AV84" s="10"/>
      <c r="AW84" s="10"/>
      <c r="AX84" s="10"/>
      <c r="AY84" s="10"/>
      <c r="AZ84" s="11"/>
      <c r="BA84" s="11">
        <v>22266.0</v>
      </c>
      <c r="BB84" s="11"/>
      <c r="BC84" s="11">
        <f t="shared" si="179"/>
        <v>237925</v>
      </c>
      <c r="BD84" s="11">
        <v>5141.0</v>
      </c>
      <c r="BE84" s="10"/>
      <c r="BF84" s="10"/>
      <c r="BG84" s="10"/>
      <c r="BH84" s="11">
        <v>540000.0</v>
      </c>
      <c r="BI84" s="11">
        <f t="shared" si="180"/>
        <v>6039000</v>
      </c>
      <c r="BJ84" s="12">
        <f t="shared" si="173"/>
        <v>0.7623529412</v>
      </c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</row>
    <row r="85" ht="14.25" customHeight="1">
      <c r="A85" s="8">
        <v>44835.0</v>
      </c>
      <c r="B85" s="11">
        <v>228900.0</v>
      </c>
      <c r="C85" s="11">
        <v>209891.0</v>
      </c>
      <c r="D85" s="11"/>
      <c r="E85" s="11"/>
      <c r="F85" s="11">
        <f t="shared" si="174"/>
        <v>3788395</v>
      </c>
      <c r="G85" s="11">
        <f t="shared" si="175"/>
        <v>3658465</v>
      </c>
      <c r="H85" s="8"/>
      <c r="I85" s="11"/>
      <c r="J85" s="11"/>
      <c r="K85" s="11"/>
      <c r="L85" s="11">
        <v>39099.0</v>
      </c>
      <c r="M85" s="10"/>
      <c r="N85" s="11"/>
      <c r="O85" s="11">
        <v>57591.0</v>
      </c>
      <c r="P85" s="11"/>
      <c r="Q85" s="11">
        <f t="shared" si="176"/>
        <v>634654</v>
      </c>
      <c r="R85" s="11"/>
      <c r="S85" s="11">
        <v>889.0</v>
      </c>
      <c r="T85" s="10"/>
      <c r="U85" s="10"/>
      <c r="V85" s="11">
        <v>243328.0</v>
      </c>
      <c r="W85" s="11"/>
      <c r="X85" s="11"/>
      <c r="Y85" s="11">
        <v>267578.0</v>
      </c>
      <c r="Z85" s="11">
        <f t="shared" si="177"/>
        <v>2051591</v>
      </c>
      <c r="AA85" s="11">
        <f t="shared" si="178"/>
        <v>2304218</v>
      </c>
      <c r="AB85" s="27">
        <v>3761.0</v>
      </c>
      <c r="AC85" s="32">
        <v>3424.02</v>
      </c>
      <c r="AD85" s="11">
        <f t="shared" si="171"/>
        <v>12877739.22</v>
      </c>
      <c r="AE85" s="11">
        <f t="shared" si="172"/>
        <v>29673118510030</v>
      </c>
      <c r="AF85" s="11">
        <v>27257.0</v>
      </c>
      <c r="AG85" s="10"/>
      <c r="AH85" s="10"/>
      <c r="AI85" s="10"/>
      <c r="AJ85" s="10"/>
      <c r="AK85" s="10"/>
      <c r="AL85" s="10"/>
      <c r="AM85" s="10"/>
      <c r="AN85" s="10"/>
      <c r="AO85" s="11">
        <v>15000.0</v>
      </c>
      <c r="AP85" s="11">
        <f t="shared" si="181"/>
        <v>221859</v>
      </c>
      <c r="AQ85" s="34">
        <v>12.98</v>
      </c>
      <c r="AR85" s="27">
        <f t="shared" si="117"/>
        <v>194700</v>
      </c>
      <c r="AS85" s="11"/>
      <c r="AT85" s="11"/>
      <c r="AU85" s="10"/>
      <c r="AV85" s="10"/>
      <c r="AW85" s="10"/>
      <c r="AX85" s="10"/>
      <c r="AY85" s="10"/>
      <c r="AZ85" s="11"/>
      <c r="BA85" s="11">
        <v>27415.0</v>
      </c>
      <c r="BB85" s="11"/>
      <c r="BC85" s="11">
        <f t="shared" si="179"/>
        <v>265340</v>
      </c>
      <c r="BD85" s="11">
        <v>15474.0</v>
      </c>
      <c r="BE85" s="10"/>
      <c r="BF85" s="10"/>
      <c r="BG85" s="10"/>
      <c r="BH85" s="11">
        <v>567000.0</v>
      </c>
      <c r="BI85" s="11">
        <f t="shared" si="180"/>
        <v>6606000</v>
      </c>
      <c r="BJ85" s="12">
        <f t="shared" si="173"/>
        <v>0.8004705882</v>
      </c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</row>
    <row r="86" ht="14.25" customHeight="1">
      <c r="A86" s="8">
        <v>44866.0</v>
      </c>
      <c r="B86" s="11">
        <v>172334.0</v>
      </c>
      <c r="C86" s="11">
        <v>252723.0</v>
      </c>
      <c r="D86" s="27">
        <v>15950.0</v>
      </c>
      <c r="E86" s="11"/>
      <c r="F86" s="11">
        <f t="shared" si="174"/>
        <v>3960729</v>
      </c>
      <c r="G86" s="11">
        <f t="shared" si="175"/>
        <v>3911188</v>
      </c>
      <c r="H86" s="8"/>
      <c r="I86" s="11">
        <f>SUM(Y85:Y87)</f>
        <v>593244</v>
      </c>
      <c r="J86" s="11"/>
      <c r="K86" s="10"/>
      <c r="L86" s="11">
        <v>28921.0</v>
      </c>
      <c r="M86" s="10"/>
      <c r="N86" s="11"/>
      <c r="O86" s="11">
        <v>53473.0</v>
      </c>
      <c r="P86" s="11"/>
      <c r="Q86" s="11">
        <f t="shared" si="176"/>
        <v>688127</v>
      </c>
      <c r="R86" s="11"/>
      <c r="S86" s="11">
        <v>1098.0</v>
      </c>
      <c r="T86" s="10"/>
      <c r="U86" s="10"/>
      <c r="V86" s="11">
        <v>165193.0</v>
      </c>
      <c r="W86" s="11"/>
      <c r="X86" s="11"/>
      <c r="Y86" s="11">
        <v>180814.0</v>
      </c>
      <c r="Z86" s="11">
        <f t="shared" si="177"/>
        <v>2216784</v>
      </c>
      <c r="AA86" s="11">
        <f t="shared" si="178"/>
        <v>2485032</v>
      </c>
      <c r="AB86" s="27">
        <v>3931.0</v>
      </c>
      <c r="AC86" s="32">
        <v>3437.75</v>
      </c>
      <c r="AD86" s="11">
        <f t="shared" si="171"/>
        <v>13513795.25</v>
      </c>
      <c r="AE86" s="11">
        <f t="shared" si="172"/>
        <v>33582213637698</v>
      </c>
      <c r="AF86" s="11">
        <v>7528.0</v>
      </c>
      <c r="AG86" s="10"/>
      <c r="AH86" s="10"/>
      <c r="AI86" s="10"/>
      <c r="AJ86" s="10"/>
      <c r="AK86" s="10"/>
      <c r="AL86" s="10"/>
      <c r="AM86" s="10"/>
      <c r="AN86" s="10"/>
      <c r="AO86" s="11">
        <v>11000.0</v>
      </c>
      <c r="AP86" s="11">
        <f t="shared" si="181"/>
        <v>232859</v>
      </c>
      <c r="AQ86" s="34">
        <v>13.53</v>
      </c>
      <c r="AR86" s="27">
        <f t="shared" si="117"/>
        <v>148830</v>
      </c>
      <c r="AS86" s="11"/>
      <c r="AT86" s="11"/>
      <c r="AU86" s="10"/>
      <c r="AV86" s="10"/>
      <c r="AW86" s="10"/>
      <c r="AX86" s="10"/>
      <c r="AY86" s="10"/>
      <c r="AZ86" s="11"/>
      <c r="BA86" s="11">
        <v>22757.0</v>
      </c>
      <c r="BB86" s="11"/>
      <c r="BC86" s="11">
        <f t="shared" si="179"/>
        <v>288097</v>
      </c>
      <c r="BD86" s="11">
        <v>9034.0</v>
      </c>
      <c r="BE86" s="10"/>
      <c r="BF86" s="10"/>
      <c r="BG86" s="10"/>
      <c r="BH86" s="11">
        <v>384000.0</v>
      </c>
      <c r="BI86" s="11">
        <f t="shared" si="180"/>
        <v>6990000</v>
      </c>
      <c r="BJ86" s="12">
        <f t="shared" si="173"/>
        <v>0.5421176471</v>
      </c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</row>
    <row r="87" ht="14.25" customHeight="1">
      <c r="A87" s="8">
        <v>44896.0</v>
      </c>
      <c r="B87" s="11">
        <v>302580.0</v>
      </c>
      <c r="C87" s="11">
        <v>358126.0</v>
      </c>
      <c r="D87" s="11"/>
      <c r="E87" s="11"/>
      <c r="F87" s="11">
        <f t="shared" si="174"/>
        <v>4263309</v>
      </c>
      <c r="G87" s="11">
        <f t="shared" si="175"/>
        <v>4269314</v>
      </c>
      <c r="H87" s="8"/>
      <c r="I87" s="11">
        <f>SUM(C85:C87)</f>
        <v>820740</v>
      </c>
      <c r="J87" s="35">
        <f>I87/(I87+I86)</f>
        <v>0.5804450404</v>
      </c>
      <c r="K87" s="10"/>
      <c r="L87" s="11">
        <v>50107.0</v>
      </c>
      <c r="M87" s="10"/>
      <c r="N87" s="11"/>
      <c r="O87" s="11">
        <v>61170.0</v>
      </c>
      <c r="P87" s="11"/>
      <c r="Q87" s="11">
        <f t="shared" si="176"/>
        <v>749297</v>
      </c>
      <c r="R87" s="11"/>
      <c r="S87" s="11">
        <v>1470.0</v>
      </c>
      <c r="T87" s="10"/>
      <c r="U87" s="10"/>
      <c r="V87" s="11">
        <v>278.0</v>
      </c>
      <c r="W87" s="11">
        <f>SUM(V85:V87)</f>
        <v>408799</v>
      </c>
      <c r="X87" s="11"/>
      <c r="Y87" s="11">
        <v>144852.0</v>
      </c>
      <c r="Z87" s="11">
        <f t="shared" si="177"/>
        <v>2217062</v>
      </c>
      <c r="AA87" s="11">
        <f t="shared" si="178"/>
        <v>2629884</v>
      </c>
      <c r="AB87" s="27">
        <v>4163.0</v>
      </c>
      <c r="AC87" s="32">
        <v>3391.85</v>
      </c>
      <c r="AD87" s="11">
        <f t="shared" si="171"/>
        <v>14120271.55</v>
      </c>
      <c r="AE87" s="11">
        <f t="shared" si="172"/>
        <v>37134676225000</v>
      </c>
      <c r="AF87" s="11">
        <v>11940.0</v>
      </c>
      <c r="AG87" s="10"/>
      <c r="AH87" s="10"/>
      <c r="AI87" s="10"/>
      <c r="AJ87" s="10"/>
      <c r="AK87" s="10"/>
      <c r="AL87" s="10"/>
      <c r="AM87" s="10"/>
      <c r="AN87" s="10"/>
      <c r="AO87" s="11">
        <v>56000.0</v>
      </c>
      <c r="AP87" s="11">
        <f t="shared" si="181"/>
        <v>288859</v>
      </c>
      <c r="AQ87" s="34">
        <v>14.245</v>
      </c>
      <c r="AR87" s="27">
        <f t="shared" si="117"/>
        <v>797720</v>
      </c>
      <c r="AS87" s="11"/>
      <c r="AT87" s="11"/>
      <c r="AU87" s="10"/>
      <c r="AV87" s="10"/>
      <c r="AW87" s="10"/>
      <c r="AX87" s="10"/>
      <c r="AY87" s="10"/>
      <c r="AZ87" s="11"/>
      <c r="BA87" s="11">
        <v>29287.0</v>
      </c>
      <c r="BB87" s="11"/>
      <c r="BC87" s="11">
        <f t="shared" si="179"/>
        <v>317384</v>
      </c>
      <c r="BD87" s="11">
        <v>13715.0</v>
      </c>
      <c r="BE87" s="10"/>
      <c r="BF87" s="10"/>
      <c r="BG87" s="10"/>
      <c r="BH87" s="11">
        <v>388000.0</v>
      </c>
      <c r="BI87" s="11">
        <f t="shared" si="180"/>
        <v>7378000</v>
      </c>
      <c r="BJ87" s="12">
        <f t="shared" si="173"/>
        <v>0.5477647059</v>
      </c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</row>
    <row r="88" ht="14.25" customHeight="1">
      <c r="A88" s="20">
        <v>44927.0</v>
      </c>
      <c r="B88" s="22">
        <v>326469.0</v>
      </c>
      <c r="C88" s="22">
        <v>304279.0</v>
      </c>
      <c r="D88" s="22"/>
      <c r="E88" s="22"/>
      <c r="F88" s="22">
        <f t="shared" ref="F88:G88" si="182">B88</f>
        <v>326469</v>
      </c>
      <c r="G88" s="22">
        <f t="shared" si="182"/>
        <v>304279</v>
      </c>
      <c r="H88" s="22"/>
      <c r="I88" s="22"/>
      <c r="J88" s="22"/>
      <c r="K88" s="22"/>
      <c r="L88" s="22">
        <v>46826.0</v>
      </c>
      <c r="M88" s="22"/>
      <c r="N88" s="22"/>
      <c r="O88" s="22">
        <v>53347.0</v>
      </c>
      <c r="P88" s="22"/>
      <c r="Q88" s="22">
        <f>O88</f>
        <v>53347</v>
      </c>
      <c r="R88" s="30">
        <v>21400.0</v>
      </c>
      <c r="S88" s="22">
        <v>1300.0</v>
      </c>
      <c r="T88" s="22"/>
      <c r="U88" s="22"/>
      <c r="V88" s="22">
        <v>140256.0</v>
      </c>
      <c r="W88" s="22"/>
      <c r="X88" s="22"/>
      <c r="Y88" s="22">
        <v>85488.0</v>
      </c>
      <c r="Z88" s="22">
        <f>V88</f>
        <v>140256</v>
      </c>
      <c r="AA88" s="22">
        <f>Y88</f>
        <v>85488</v>
      </c>
      <c r="AB88" s="30">
        <v>4283.0</v>
      </c>
      <c r="AC88" s="36">
        <v>3477.67</v>
      </c>
      <c r="AD88" s="11">
        <f t="shared" si="171"/>
        <v>14894860.61</v>
      </c>
      <c r="AE88" s="11">
        <f t="shared" si="172"/>
        <v>1273331843828</v>
      </c>
      <c r="AF88" s="22">
        <v>4659.0</v>
      </c>
      <c r="AG88" s="22">
        <f>AF88</f>
        <v>4659</v>
      </c>
      <c r="AH88" s="22"/>
      <c r="AI88" s="22"/>
      <c r="AJ88" s="22"/>
      <c r="AK88" s="22"/>
      <c r="AL88" s="22"/>
      <c r="AM88" s="22"/>
      <c r="AN88" s="22"/>
      <c r="AO88" s="22">
        <v>12000.0</v>
      </c>
      <c r="AP88" s="22">
        <f>AO88</f>
        <v>12000</v>
      </c>
      <c r="AQ88" s="37">
        <v>15.73</v>
      </c>
      <c r="AR88" s="27">
        <f t="shared" si="117"/>
        <v>188760</v>
      </c>
      <c r="AS88" s="22"/>
      <c r="AT88" s="38">
        <f>average(AQ88:AQ99)</f>
        <v>13.87375</v>
      </c>
      <c r="AU88" s="22"/>
      <c r="AV88" s="22"/>
      <c r="AW88" s="22"/>
      <c r="AX88" s="23"/>
      <c r="AY88" s="23"/>
      <c r="AZ88" s="22"/>
      <c r="BA88" s="22">
        <v>29287.0</v>
      </c>
      <c r="BB88" s="22"/>
      <c r="BC88" s="22">
        <f>BA88</f>
        <v>29287</v>
      </c>
      <c r="BD88" s="22">
        <v>13715.0</v>
      </c>
      <c r="BE88" s="23"/>
      <c r="BF88" s="23"/>
      <c r="BG88" s="23"/>
      <c r="BH88" s="22">
        <v>392000.0</v>
      </c>
      <c r="BI88" s="22">
        <f>BH88</f>
        <v>392000</v>
      </c>
      <c r="BJ88" s="24">
        <f t="shared" si="173"/>
        <v>0.5534117647</v>
      </c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</row>
    <row r="89" ht="14.25" customHeight="1">
      <c r="A89" s="20">
        <v>44958.0</v>
      </c>
      <c r="B89" s="22">
        <v>273372.0</v>
      </c>
      <c r="C89" s="22">
        <v>282832.0</v>
      </c>
      <c r="D89" s="30">
        <v>17235.0</v>
      </c>
      <c r="E89" s="22"/>
      <c r="F89" s="22">
        <f t="shared" ref="F89:G89" si="183">F88+B89</f>
        <v>599841</v>
      </c>
      <c r="G89" s="22">
        <f t="shared" si="183"/>
        <v>587111</v>
      </c>
      <c r="H89" s="22"/>
      <c r="I89" s="22"/>
      <c r="J89" s="22"/>
      <c r="K89" s="22"/>
      <c r="L89" s="22">
        <v>38407.0</v>
      </c>
      <c r="M89" s="22"/>
      <c r="N89" s="22"/>
      <c r="O89" s="22">
        <v>53948.0</v>
      </c>
      <c r="P89" s="22"/>
      <c r="Q89" s="22">
        <f t="shared" ref="Q89:Q99" si="185">O89+Q88</f>
        <v>107295</v>
      </c>
      <c r="R89" s="30">
        <v>21700.0</v>
      </c>
      <c r="S89" s="22">
        <v>3449.0</v>
      </c>
      <c r="T89" s="22"/>
      <c r="U89" s="22"/>
      <c r="V89" s="22">
        <v>189695.0</v>
      </c>
      <c r="W89" s="22"/>
      <c r="X89" s="22"/>
      <c r="Y89" s="22">
        <v>186204.0</v>
      </c>
      <c r="Z89" s="22">
        <f t="shared" ref="Z89:Z99" si="186">V89+Z88</f>
        <v>329951</v>
      </c>
      <c r="AA89" s="22">
        <f t="shared" ref="AA89:AA99" si="187">Y89+AA88</f>
        <v>271692</v>
      </c>
      <c r="AB89" s="30">
        <v>4325.0</v>
      </c>
      <c r="AC89" s="36">
        <v>3420.66</v>
      </c>
      <c r="AD89" s="11">
        <f t="shared" si="171"/>
        <v>14794354.5</v>
      </c>
      <c r="AE89" s="11">
        <f t="shared" si="172"/>
        <v>4019507762814</v>
      </c>
      <c r="AF89" s="22">
        <v>20826.0</v>
      </c>
      <c r="AG89" s="22">
        <f t="shared" ref="AG89:AG99" si="188">AF89+AG88</f>
        <v>25485</v>
      </c>
      <c r="AH89" s="22"/>
      <c r="AI89" s="22"/>
      <c r="AJ89" s="22"/>
      <c r="AK89" s="22"/>
      <c r="AL89" s="22"/>
      <c r="AM89" s="22"/>
      <c r="AN89" s="22"/>
      <c r="AO89" s="22">
        <v>7000.0</v>
      </c>
      <c r="AP89" s="22">
        <f t="shared" ref="AP89:AP99" si="189">AP88+AO89</f>
        <v>19000</v>
      </c>
      <c r="AQ89" s="37">
        <v>15.51</v>
      </c>
      <c r="AR89" s="27">
        <f t="shared" si="117"/>
        <v>108570</v>
      </c>
      <c r="AS89" s="22"/>
      <c r="AT89" s="22"/>
      <c r="AU89" s="22"/>
      <c r="AV89" s="22"/>
      <c r="AW89" s="22"/>
      <c r="AX89" s="23"/>
      <c r="AY89" s="23"/>
      <c r="AZ89" s="22"/>
      <c r="BA89" s="22">
        <v>26783.0</v>
      </c>
      <c r="BB89" s="22"/>
      <c r="BC89" s="22">
        <f t="shared" ref="BC89:BC99" si="190">BC88+BA89</f>
        <v>56070</v>
      </c>
      <c r="BD89" s="22">
        <v>4177.0</v>
      </c>
      <c r="BE89" s="23"/>
      <c r="BF89" s="23"/>
      <c r="BG89" s="23"/>
      <c r="BH89" s="22">
        <v>416000.0</v>
      </c>
      <c r="BI89" s="22">
        <f t="shared" ref="BI89:BI99" si="191">BH89+BI88</f>
        <v>808000</v>
      </c>
      <c r="BJ89" s="24">
        <f t="shared" si="173"/>
        <v>0.5872941176</v>
      </c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</row>
    <row r="90" ht="14.25" customHeight="1">
      <c r="A90" s="20">
        <v>44986.0</v>
      </c>
      <c r="B90" s="22">
        <v>275879.0</v>
      </c>
      <c r="C90" s="22">
        <v>282505.0</v>
      </c>
      <c r="D90" s="22"/>
      <c r="E90" s="22"/>
      <c r="F90" s="22">
        <f t="shared" ref="F90:G90" si="184">F89+B90</f>
        <v>875720</v>
      </c>
      <c r="G90" s="22">
        <f t="shared" si="184"/>
        <v>869616</v>
      </c>
      <c r="H90" s="22"/>
      <c r="I90" s="39">
        <f>G90/(G90+AA90)</f>
        <v>0.6433132092</v>
      </c>
      <c r="J90" s="22"/>
      <c r="K90" s="22"/>
      <c r="L90" s="22">
        <v>41934.0</v>
      </c>
      <c r="M90" s="22"/>
      <c r="N90" s="22"/>
      <c r="O90" s="22">
        <v>52758.0</v>
      </c>
      <c r="P90" s="22"/>
      <c r="Q90" s="22">
        <f t="shared" si="185"/>
        <v>160053</v>
      </c>
      <c r="R90" s="30">
        <v>22000.0</v>
      </c>
      <c r="S90" s="22">
        <v>2227.0</v>
      </c>
      <c r="T90" s="22"/>
      <c r="U90" s="22"/>
      <c r="V90" s="22">
        <v>216341.0</v>
      </c>
      <c r="W90" s="22">
        <f>SUM(V88:V90)</f>
        <v>546292</v>
      </c>
      <c r="X90" s="22"/>
      <c r="Y90" s="22">
        <v>210469.0</v>
      </c>
      <c r="Z90" s="22">
        <f t="shared" si="186"/>
        <v>546292</v>
      </c>
      <c r="AA90" s="22">
        <f t="shared" si="187"/>
        <v>482161</v>
      </c>
      <c r="AB90" s="30">
        <v>4423.0</v>
      </c>
      <c r="AC90" s="36">
        <v>3410.72</v>
      </c>
      <c r="AD90" s="11">
        <f t="shared" si="171"/>
        <v>15085614.56</v>
      </c>
      <c r="AE90" s="11">
        <f t="shared" si="172"/>
        <v>7273695001864</v>
      </c>
      <c r="AF90" s="22">
        <v>30119.0</v>
      </c>
      <c r="AG90" s="22">
        <f t="shared" si="188"/>
        <v>55604</v>
      </c>
      <c r="AH90" s="22"/>
      <c r="AI90" s="22"/>
      <c r="AJ90" s="22"/>
      <c r="AK90" s="22"/>
      <c r="AL90" s="22"/>
      <c r="AM90" s="22"/>
      <c r="AN90" s="22"/>
      <c r="AO90" s="22">
        <v>8000.0</v>
      </c>
      <c r="AP90" s="22">
        <f t="shared" si="189"/>
        <v>27000</v>
      </c>
      <c r="AQ90" s="37">
        <v>15.125</v>
      </c>
      <c r="AR90" s="27">
        <f t="shared" si="117"/>
        <v>121000</v>
      </c>
      <c r="AS90" s="22"/>
      <c r="AT90" s="22"/>
      <c r="AU90" s="22"/>
      <c r="AV90" s="22"/>
      <c r="AW90" s="22"/>
      <c r="AX90" s="23"/>
      <c r="AY90" s="23"/>
      <c r="AZ90" s="22"/>
      <c r="BA90" s="22">
        <v>21919.0</v>
      </c>
      <c r="BB90" s="22"/>
      <c r="BC90" s="22">
        <f t="shared" si="190"/>
        <v>77989</v>
      </c>
      <c r="BD90" s="22">
        <v>6237.0</v>
      </c>
      <c r="BE90" s="23"/>
      <c r="BF90" s="23"/>
      <c r="BG90" s="23"/>
      <c r="BH90" s="22">
        <v>440000.0</v>
      </c>
      <c r="BI90" s="22">
        <f t="shared" si="191"/>
        <v>1248000</v>
      </c>
      <c r="BJ90" s="24">
        <f t="shared" si="173"/>
        <v>0.6211764706</v>
      </c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</row>
    <row r="91" ht="14.25" customHeight="1">
      <c r="A91" s="20">
        <v>45017.0</v>
      </c>
      <c r="B91" s="22">
        <v>214572.0</v>
      </c>
      <c r="C91" s="22">
        <v>214204.0</v>
      </c>
      <c r="D91" s="22"/>
      <c r="E91" s="22"/>
      <c r="F91" s="22">
        <f t="shared" ref="F91:G91" si="192">F90+B91</f>
        <v>1090292</v>
      </c>
      <c r="G91" s="22">
        <f t="shared" si="192"/>
        <v>1083820</v>
      </c>
      <c r="H91" s="22"/>
      <c r="I91" s="22"/>
      <c r="J91" s="22"/>
      <c r="K91" s="22"/>
      <c r="L91" s="22">
        <v>20866.0</v>
      </c>
      <c r="M91" s="22"/>
      <c r="N91" s="22"/>
      <c r="O91" s="22">
        <v>49209.0</v>
      </c>
      <c r="P91" s="22"/>
      <c r="Q91" s="22">
        <f t="shared" si="185"/>
        <v>209262</v>
      </c>
      <c r="R91" s="30">
        <v>21400.0</v>
      </c>
      <c r="S91" s="22">
        <v>1835.0</v>
      </c>
      <c r="T91" s="22"/>
      <c r="U91" s="22"/>
      <c r="V91" s="22">
        <v>269778.0</v>
      </c>
      <c r="W91" s="22"/>
      <c r="X91" s="22"/>
      <c r="Y91" s="22">
        <v>239409.0</v>
      </c>
      <c r="Z91" s="22">
        <f t="shared" si="186"/>
        <v>816070</v>
      </c>
      <c r="AA91" s="22">
        <f t="shared" si="187"/>
        <v>721570</v>
      </c>
      <c r="AB91" s="30">
        <v>4006.0</v>
      </c>
      <c r="AC91" s="36">
        <v>3387.62</v>
      </c>
      <c r="AD91" s="11">
        <f t="shared" si="171"/>
        <v>13570805.72</v>
      </c>
      <c r="AE91" s="11">
        <f t="shared" si="172"/>
        <v>9792286283380</v>
      </c>
      <c r="AF91" s="22">
        <v>113775.0</v>
      </c>
      <c r="AG91" s="22">
        <f t="shared" si="188"/>
        <v>169379</v>
      </c>
      <c r="AH91" s="22"/>
      <c r="AI91" s="22"/>
      <c r="AJ91" s="22"/>
      <c r="AK91" s="22"/>
      <c r="AL91" s="22"/>
      <c r="AM91" s="22"/>
      <c r="AN91" s="22"/>
      <c r="AO91" s="22">
        <v>4000.0</v>
      </c>
      <c r="AP91" s="22">
        <f t="shared" si="189"/>
        <v>31000</v>
      </c>
      <c r="AQ91" s="37">
        <v>13.31</v>
      </c>
      <c r="AR91" s="27">
        <f t="shared" si="117"/>
        <v>53240</v>
      </c>
      <c r="AS91" s="22"/>
      <c r="AT91" s="22"/>
      <c r="AU91" s="22"/>
      <c r="AV91" s="22"/>
      <c r="AW91" s="22"/>
      <c r="AX91" s="23"/>
      <c r="AY91" s="23"/>
      <c r="AZ91" s="22"/>
      <c r="BA91" s="22">
        <v>32818.0</v>
      </c>
      <c r="BB91" s="22"/>
      <c r="BC91" s="22">
        <f t="shared" si="190"/>
        <v>110807</v>
      </c>
      <c r="BD91" s="22">
        <v>20395.0</v>
      </c>
      <c r="BE91" s="23"/>
      <c r="BF91" s="23"/>
      <c r="BG91" s="23"/>
      <c r="BH91" s="22">
        <v>525000.0</v>
      </c>
      <c r="BI91" s="22">
        <f t="shared" si="191"/>
        <v>1773000</v>
      </c>
      <c r="BJ91" s="24">
        <f t="shared" si="173"/>
        <v>0.7411764706</v>
      </c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</row>
    <row r="92" ht="14.25" customHeight="1">
      <c r="A92" s="20">
        <v>45047.0</v>
      </c>
      <c r="B92" s="22">
        <v>316545.0</v>
      </c>
      <c r="C92" s="22">
        <v>284214.0</v>
      </c>
      <c r="D92" s="30">
        <v>16310.0</v>
      </c>
      <c r="E92" s="22"/>
      <c r="F92" s="22">
        <f t="shared" ref="F92:G92" si="193">F91+B92</f>
        <v>1406837</v>
      </c>
      <c r="G92" s="22">
        <f t="shared" si="193"/>
        <v>1368034</v>
      </c>
      <c r="H92" s="22"/>
      <c r="I92" s="22"/>
      <c r="J92" s="22"/>
      <c r="K92" s="22"/>
      <c r="L92" s="22">
        <v>73025.0</v>
      </c>
      <c r="M92" s="22"/>
      <c r="N92" s="22"/>
      <c r="O92" s="22">
        <v>57471.0</v>
      </c>
      <c r="P92" s="22"/>
      <c r="Q92" s="22">
        <f t="shared" si="185"/>
        <v>266733</v>
      </c>
      <c r="R92" s="30">
        <v>20000.0</v>
      </c>
      <c r="S92" s="22">
        <v>1678.0</v>
      </c>
      <c r="T92" s="22"/>
      <c r="U92" s="22"/>
      <c r="V92" s="22">
        <v>260833.0</v>
      </c>
      <c r="W92" s="22"/>
      <c r="X92" s="22"/>
      <c r="Y92" s="22">
        <v>243344.0</v>
      </c>
      <c r="Z92" s="22">
        <f t="shared" si="186"/>
        <v>1076903</v>
      </c>
      <c r="AA92" s="22">
        <f t="shared" si="187"/>
        <v>964914</v>
      </c>
      <c r="AB92" s="30">
        <v>3747.0</v>
      </c>
      <c r="AC92" s="36">
        <v>3323.92</v>
      </c>
      <c r="AD92" s="11">
        <f t="shared" si="171"/>
        <v>12454728.24</v>
      </c>
      <c r="AE92" s="11">
        <f t="shared" si="172"/>
        <v>12017741644971</v>
      </c>
      <c r="AF92" s="22">
        <v>132849.0</v>
      </c>
      <c r="AG92" s="22">
        <f t="shared" si="188"/>
        <v>302228</v>
      </c>
      <c r="AH92" s="22"/>
      <c r="AI92" s="22"/>
      <c r="AJ92" s="22"/>
      <c r="AK92" s="22"/>
      <c r="AL92" s="22"/>
      <c r="AM92" s="22"/>
      <c r="AN92" s="22"/>
      <c r="AO92" s="22">
        <v>3000.0</v>
      </c>
      <c r="AP92" s="22">
        <f t="shared" si="189"/>
        <v>34000</v>
      </c>
      <c r="AQ92" s="37">
        <v>13.42</v>
      </c>
      <c r="AR92" s="27">
        <f t="shared" si="117"/>
        <v>40260</v>
      </c>
      <c r="AS92" s="22"/>
      <c r="AT92" s="22"/>
      <c r="AU92" s="22"/>
      <c r="AV92" s="22"/>
      <c r="AW92" s="22"/>
      <c r="AX92" s="23"/>
      <c r="AY92" s="23"/>
      <c r="AZ92" s="22"/>
      <c r="BA92" s="22">
        <v>34136.0</v>
      </c>
      <c r="BB92" s="22"/>
      <c r="BC92" s="22">
        <f t="shared" si="190"/>
        <v>144943</v>
      </c>
      <c r="BD92" s="22">
        <v>21065.0</v>
      </c>
      <c r="BE92" s="23"/>
      <c r="BF92" s="23"/>
      <c r="BG92" s="23"/>
      <c r="BH92" s="22">
        <v>565000.0</v>
      </c>
      <c r="BI92" s="22">
        <f t="shared" si="191"/>
        <v>2338000</v>
      </c>
      <c r="BJ92" s="24">
        <f t="shared" si="173"/>
        <v>0.7976470588</v>
      </c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</row>
    <row r="93" ht="14.25" customHeight="1">
      <c r="A93" s="20">
        <v>45078.0</v>
      </c>
      <c r="B93" s="22">
        <v>200251.0</v>
      </c>
      <c r="C93" s="22">
        <v>286036.0</v>
      </c>
      <c r="D93" s="22"/>
      <c r="E93" s="22"/>
      <c r="F93" s="22">
        <f t="shared" ref="F93:G93" si="194">F92+B93</f>
        <v>1607088</v>
      </c>
      <c r="G93" s="22">
        <f t="shared" si="194"/>
        <v>1654070</v>
      </c>
      <c r="H93" s="22">
        <f>G93-G90</f>
        <v>784454</v>
      </c>
      <c r="I93" s="22"/>
      <c r="J93" s="22"/>
      <c r="K93" s="22"/>
      <c r="L93" s="22">
        <v>52511.0</v>
      </c>
      <c r="M93" s="22"/>
      <c r="N93" s="22"/>
      <c r="O93" s="22">
        <v>58304.0</v>
      </c>
      <c r="P93" s="22"/>
      <c r="Q93" s="22">
        <f t="shared" si="185"/>
        <v>325037</v>
      </c>
      <c r="R93" s="30">
        <v>19400.0</v>
      </c>
      <c r="S93" s="22">
        <v>2600.0</v>
      </c>
      <c r="T93" s="22"/>
      <c r="U93" s="22"/>
      <c r="V93" s="22">
        <v>240228.0</v>
      </c>
      <c r="W93" s="22">
        <f>SUM(V91:V93)</f>
        <v>770839</v>
      </c>
      <c r="X93" s="22"/>
      <c r="Y93" s="22">
        <v>251468.0</v>
      </c>
      <c r="Z93" s="22">
        <f t="shared" si="186"/>
        <v>1317131</v>
      </c>
      <c r="AA93" s="22">
        <f t="shared" si="187"/>
        <v>1216382</v>
      </c>
      <c r="AB93" s="30">
        <v>3915.0</v>
      </c>
      <c r="AC93" s="36">
        <v>3250.12</v>
      </c>
      <c r="AD93" s="11">
        <f t="shared" si="171"/>
        <v>12724219.8</v>
      </c>
      <c r="AE93" s="11">
        <f t="shared" si="172"/>
        <v>15477511928764</v>
      </c>
      <c r="AF93" s="22">
        <v>97950.0</v>
      </c>
      <c r="AG93" s="22">
        <f t="shared" si="188"/>
        <v>400178</v>
      </c>
      <c r="AH93" s="39"/>
      <c r="AI93" s="22"/>
      <c r="AJ93" s="22"/>
      <c r="AK93" s="22"/>
      <c r="AL93" s="22"/>
      <c r="AM93" s="22"/>
      <c r="AN93" s="22"/>
      <c r="AO93" s="22">
        <v>3000.0</v>
      </c>
      <c r="AP93" s="22">
        <f t="shared" si="189"/>
        <v>37000</v>
      </c>
      <c r="AQ93" s="37">
        <v>13.42</v>
      </c>
      <c r="AR93" s="27">
        <f t="shared" si="117"/>
        <v>40260</v>
      </c>
      <c r="AS93" s="22"/>
      <c r="AT93" s="22"/>
      <c r="AU93" s="22"/>
      <c r="AV93" s="22"/>
      <c r="AW93" s="22"/>
      <c r="AX93" s="23"/>
      <c r="AY93" s="23"/>
      <c r="AZ93" s="22"/>
      <c r="BA93" s="22">
        <v>38954.0</v>
      </c>
      <c r="BB93" s="22"/>
      <c r="BC93" s="22">
        <f t="shared" si="190"/>
        <v>183897</v>
      </c>
      <c r="BD93" s="22">
        <v>27614.0</v>
      </c>
      <c r="BE93" s="23"/>
      <c r="BF93" s="23"/>
      <c r="BG93" s="23"/>
      <c r="BH93" s="22">
        <v>520000.0</v>
      </c>
      <c r="BI93" s="22">
        <f t="shared" si="191"/>
        <v>2858000</v>
      </c>
      <c r="BJ93" s="24">
        <f t="shared" si="173"/>
        <v>0.7341176471</v>
      </c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</row>
    <row r="94" ht="14.25" customHeight="1">
      <c r="A94" s="20">
        <v>45108.0</v>
      </c>
      <c r="B94" s="22">
        <v>345779.0</v>
      </c>
      <c r="C94" s="22">
        <v>261114.0</v>
      </c>
      <c r="D94" s="22"/>
      <c r="E94" s="22"/>
      <c r="F94" s="22">
        <f t="shared" ref="F94:G94" si="195">F93+B94</f>
        <v>1952867</v>
      </c>
      <c r="G94" s="22">
        <f t="shared" si="195"/>
        <v>1915184</v>
      </c>
      <c r="H94" s="22"/>
      <c r="I94" s="22"/>
      <c r="J94" s="22"/>
      <c r="K94" s="22"/>
      <c r="L94" s="22">
        <v>27758.0</v>
      </c>
      <c r="M94" s="22"/>
      <c r="N94" s="22"/>
      <c r="O94" s="22">
        <v>74047.0</v>
      </c>
      <c r="P94" s="22"/>
      <c r="Q94" s="22">
        <f t="shared" si="185"/>
        <v>399084</v>
      </c>
      <c r="R94" s="30">
        <v>19900.0</v>
      </c>
      <c r="S94" s="22">
        <v>2080.0</v>
      </c>
      <c r="T94" s="22"/>
      <c r="U94" s="22"/>
      <c r="V94" s="22">
        <v>268510.0</v>
      </c>
      <c r="W94" s="22"/>
      <c r="X94" s="22"/>
      <c r="Y94" s="22">
        <v>291046.0</v>
      </c>
      <c r="Z94" s="22">
        <f t="shared" si="186"/>
        <v>1585641</v>
      </c>
      <c r="AA94" s="22">
        <f t="shared" si="187"/>
        <v>1507428</v>
      </c>
      <c r="AB94" s="30">
        <v>4087.0</v>
      </c>
      <c r="AC94" s="36">
        <v>3314.26</v>
      </c>
      <c r="AD94" s="11">
        <f t="shared" si="171"/>
        <v>13545380.62</v>
      </c>
      <c r="AE94" s="11">
        <f t="shared" si="172"/>
        <v>20418686017245</v>
      </c>
      <c r="AF94" s="22">
        <v>181451.0</v>
      </c>
      <c r="AG94" s="22">
        <f t="shared" si="188"/>
        <v>581629</v>
      </c>
      <c r="AH94" s="22"/>
      <c r="AI94" s="22"/>
      <c r="AJ94" s="22"/>
      <c r="AK94" s="22"/>
      <c r="AL94" s="22"/>
      <c r="AM94" s="22"/>
      <c r="AN94" s="22"/>
      <c r="AO94" s="22">
        <v>3000.0</v>
      </c>
      <c r="AP94" s="22">
        <f t="shared" si="189"/>
        <v>40000</v>
      </c>
      <c r="AQ94" s="37">
        <v>13.42</v>
      </c>
      <c r="AR94" s="27">
        <f t="shared" si="117"/>
        <v>40260</v>
      </c>
      <c r="AS94" s="22"/>
      <c r="AT94" s="22"/>
      <c r="AU94" s="22"/>
      <c r="AV94" s="22"/>
      <c r="AW94" s="22"/>
      <c r="AX94" s="23"/>
      <c r="AY94" s="23"/>
      <c r="AZ94" s="22"/>
      <c r="BA94" s="22">
        <v>32187.0</v>
      </c>
      <c r="BB94" s="22"/>
      <c r="BC94" s="22">
        <f t="shared" si="190"/>
        <v>216084</v>
      </c>
      <c r="BD94" s="22">
        <v>15077.0</v>
      </c>
      <c r="BE94" s="23"/>
      <c r="BF94" s="23"/>
      <c r="BG94" s="23"/>
      <c r="BH94" s="22">
        <v>630000.0</v>
      </c>
      <c r="BI94" s="22">
        <f t="shared" si="191"/>
        <v>3488000</v>
      </c>
      <c r="BJ94" s="24">
        <f t="shared" si="173"/>
        <v>0.8894117647</v>
      </c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</row>
    <row r="95" ht="14.25" customHeight="1">
      <c r="A95" s="20">
        <v>45139.0</v>
      </c>
      <c r="B95" s="22">
        <v>366963.0</v>
      </c>
      <c r="C95" s="22">
        <v>306943.0</v>
      </c>
      <c r="D95" s="30">
        <v>14920.0</v>
      </c>
      <c r="E95" s="22"/>
      <c r="F95" s="22">
        <f t="shared" ref="F95:G95" si="196">F94+B95</f>
        <v>2319830</v>
      </c>
      <c r="G95" s="22">
        <f t="shared" si="196"/>
        <v>2222127</v>
      </c>
      <c r="H95" s="22"/>
      <c r="I95" s="22"/>
      <c r="J95" s="22"/>
      <c r="K95" s="22"/>
      <c r="L95" s="22">
        <v>98206.0</v>
      </c>
      <c r="M95" s="22"/>
      <c r="N95" s="22"/>
      <c r="O95" s="22">
        <v>40695.0</v>
      </c>
      <c r="P95" s="22"/>
      <c r="Q95" s="22">
        <f t="shared" si="185"/>
        <v>439779</v>
      </c>
      <c r="R95" s="30">
        <v>19800.0</v>
      </c>
      <c r="S95" s="22">
        <v>2134.0</v>
      </c>
      <c r="T95" s="22"/>
      <c r="U95" s="22"/>
      <c r="V95" s="22">
        <v>252718.0</v>
      </c>
      <c r="W95" s="22"/>
      <c r="X95" s="22"/>
      <c r="Y95" s="22">
        <v>241402.0</v>
      </c>
      <c r="Z95" s="22">
        <f t="shared" si="186"/>
        <v>1838359</v>
      </c>
      <c r="AA95" s="22">
        <f t="shared" si="187"/>
        <v>1748830</v>
      </c>
      <c r="AB95" s="30">
        <v>3973.0</v>
      </c>
      <c r="AC95" s="36">
        <v>3312.19</v>
      </c>
      <c r="AD95" s="11">
        <f t="shared" si="171"/>
        <v>13159330.87</v>
      </c>
      <c r="AE95" s="11">
        <f t="shared" si="172"/>
        <v>23013432605382</v>
      </c>
      <c r="AF95" s="22">
        <v>114165.0</v>
      </c>
      <c r="AG95" s="22">
        <f t="shared" si="188"/>
        <v>695794</v>
      </c>
      <c r="AH95" s="22"/>
      <c r="AI95" s="22"/>
      <c r="AJ95" s="22"/>
      <c r="AK95" s="22"/>
      <c r="AL95" s="22"/>
      <c r="AM95" s="22"/>
      <c r="AN95" s="22"/>
      <c r="AO95" s="22">
        <v>11000.0</v>
      </c>
      <c r="AP95" s="22">
        <f t="shared" si="189"/>
        <v>51000</v>
      </c>
      <c r="AQ95" s="37">
        <v>13.09</v>
      </c>
      <c r="AR95" s="27">
        <f t="shared" si="117"/>
        <v>143990</v>
      </c>
      <c r="AS95" s="22"/>
      <c r="AT95" s="22"/>
      <c r="AU95" s="22"/>
      <c r="AV95" s="22"/>
      <c r="AW95" s="22"/>
      <c r="AX95" s="23"/>
      <c r="AY95" s="23"/>
      <c r="AZ95" s="22"/>
      <c r="BA95" s="22">
        <v>11952.0</v>
      </c>
      <c r="BB95" s="22"/>
      <c r="BC95" s="22">
        <f t="shared" si="190"/>
        <v>228036</v>
      </c>
      <c r="BD95" s="22">
        <v>519.0</v>
      </c>
      <c r="BE95" s="23"/>
      <c r="BF95" s="23"/>
      <c r="BG95" s="23"/>
      <c r="BH95" s="22">
        <v>686000.0</v>
      </c>
      <c r="BI95" s="22">
        <f t="shared" si="191"/>
        <v>4174000</v>
      </c>
      <c r="BJ95" s="24">
        <f t="shared" si="173"/>
        <v>0.9684705882</v>
      </c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</row>
    <row r="96" ht="14.25" customHeight="1">
      <c r="A96" s="20">
        <v>45170.0</v>
      </c>
      <c r="B96" s="22">
        <v>340371.0</v>
      </c>
      <c r="C96" s="22">
        <v>352930.0</v>
      </c>
      <c r="D96" s="22"/>
      <c r="E96" s="22"/>
      <c r="F96" s="22">
        <f t="shared" ref="F96:G96" si="197">F95+B96</f>
        <v>2660201</v>
      </c>
      <c r="G96" s="22">
        <f t="shared" si="197"/>
        <v>2575057</v>
      </c>
      <c r="H96" s="22">
        <f>G96-G93</f>
        <v>920987</v>
      </c>
      <c r="I96" s="22"/>
      <c r="J96" s="22"/>
      <c r="K96" s="22"/>
      <c r="L96" s="22">
        <v>90051.0</v>
      </c>
      <c r="M96" s="22"/>
      <c r="N96" s="22"/>
      <c r="O96" s="22">
        <v>47906.0</v>
      </c>
      <c r="P96" s="22"/>
      <c r="Q96" s="22">
        <f t="shared" si="185"/>
        <v>487685</v>
      </c>
      <c r="R96" s="30">
        <v>18700.0</v>
      </c>
      <c r="S96" s="22">
        <v>5150.0</v>
      </c>
      <c r="T96" s="22"/>
      <c r="U96" s="22"/>
      <c r="V96" s="22">
        <v>255630.0</v>
      </c>
      <c r="W96" s="22">
        <f>SUM(V94:V96)</f>
        <v>776858</v>
      </c>
      <c r="X96" s="22"/>
      <c r="Y96" s="22">
        <v>234074.0</v>
      </c>
      <c r="Z96" s="22">
        <f t="shared" si="186"/>
        <v>2093989</v>
      </c>
      <c r="AA96" s="22">
        <f t="shared" si="187"/>
        <v>1982904</v>
      </c>
      <c r="AB96" s="30">
        <v>3925.0</v>
      </c>
      <c r="AC96" s="36">
        <v>3328.77</v>
      </c>
      <c r="AD96" s="11">
        <f t="shared" si="171"/>
        <v>13065422.25</v>
      </c>
      <c r="AE96" s="11">
        <f t="shared" si="172"/>
        <v>25907478041214</v>
      </c>
      <c r="AF96" s="22">
        <v>109442.0</v>
      </c>
      <c r="AG96" s="22">
        <f t="shared" si="188"/>
        <v>805236</v>
      </c>
      <c r="AH96" s="22"/>
      <c r="AI96" s="22"/>
      <c r="AJ96" s="22"/>
      <c r="AK96" s="22"/>
      <c r="AL96" s="22"/>
      <c r="AM96" s="22"/>
      <c r="AN96" s="22"/>
      <c r="AO96" s="22">
        <v>10000.0</v>
      </c>
      <c r="AP96" s="22">
        <f t="shared" si="189"/>
        <v>61000</v>
      </c>
      <c r="AQ96" s="37">
        <v>13.31</v>
      </c>
      <c r="AR96" s="27">
        <f t="shared" si="117"/>
        <v>133100</v>
      </c>
      <c r="AS96" s="22"/>
      <c r="AT96" s="22"/>
      <c r="AU96" s="22"/>
      <c r="AV96" s="22"/>
      <c r="AW96" s="22"/>
      <c r="AX96" s="23"/>
      <c r="AY96" s="23"/>
      <c r="AZ96" s="23"/>
      <c r="BA96" s="22">
        <v>20970.0</v>
      </c>
      <c r="BB96" s="23"/>
      <c r="BC96" s="22">
        <f t="shared" si="190"/>
        <v>249006</v>
      </c>
      <c r="BD96" s="22">
        <v>9907.0</v>
      </c>
      <c r="BE96" s="23"/>
      <c r="BF96" s="23"/>
      <c r="BG96" s="23"/>
      <c r="BH96" s="22">
        <v>635000.0</v>
      </c>
      <c r="BI96" s="22">
        <f t="shared" si="191"/>
        <v>4809000</v>
      </c>
      <c r="BJ96" s="24">
        <f t="shared" si="173"/>
        <v>0.8964705882</v>
      </c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</row>
    <row r="97" ht="14.25" customHeight="1">
      <c r="A97" s="20">
        <v>45200.0</v>
      </c>
      <c r="B97" s="22">
        <v>335948.0</v>
      </c>
      <c r="C97" s="22">
        <v>339342.0</v>
      </c>
      <c r="D97" s="22"/>
      <c r="E97" s="22"/>
      <c r="F97" s="22">
        <f t="shared" ref="F97:G97" si="198">F96+B97</f>
        <v>2996149</v>
      </c>
      <c r="G97" s="22">
        <f t="shared" si="198"/>
        <v>2914399</v>
      </c>
      <c r="H97" s="22"/>
      <c r="I97" s="22"/>
      <c r="J97" s="22"/>
      <c r="K97" s="22"/>
      <c r="L97" s="22">
        <v>110633.0</v>
      </c>
      <c r="M97" s="22"/>
      <c r="N97" s="22"/>
      <c r="O97" s="22">
        <v>54237.0</v>
      </c>
      <c r="P97" s="22"/>
      <c r="Q97" s="22">
        <f t="shared" si="185"/>
        <v>541922</v>
      </c>
      <c r="R97" s="30">
        <v>17800.0</v>
      </c>
      <c r="S97" s="22">
        <v>2065.0</v>
      </c>
      <c r="T97" s="22"/>
      <c r="U97" s="22"/>
      <c r="V97" s="22"/>
      <c r="W97" s="22"/>
      <c r="X97" s="22"/>
      <c r="Y97" s="22">
        <v>273687.0</v>
      </c>
      <c r="Z97" s="22">
        <f t="shared" si="186"/>
        <v>2093989</v>
      </c>
      <c r="AA97" s="22">
        <f t="shared" si="187"/>
        <v>2256591</v>
      </c>
      <c r="AB97" s="30">
        <v>3878.0</v>
      </c>
      <c r="AC97" s="36">
        <v>3359.31</v>
      </c>
      <c r="AD97" s="11">
        <f t="shared" si="171"/>
        <v>13027404.18</v>
      </c>
      <c r="AE97" s="11">
        <f t="shared" si="172"/>
        <v>29397523025950</v>
      </c>
      <c r="AF97" s="22">
        <v>130108.0</v>
      </c>
      <c r="AG97" s="22">
        <f t="shared" si="188"/>
        <v>935344</v>
      </c>
      <c r="AH97" s="22"/>
      <c r="AI97" s="22"/>
      <c r="AJ97" s="22"/>
      <c r="AK97" s="22"/>
      <c r="AL97" s="22"/>
      <c r="AM97" s="22"/>
      <c r="AN97" s="22"/>
      <c r="AO97" s="22">
        <v>23000.0</v>
      </c>
      <c r="AP97" s="22">
        <f t="shared" si="189"/>
        <v>84000</v>
      </c>
      <c r="AQ97" s="37">
        <v>12.98</v>
      </c>
      <c r="AR97" s="27">
        <f t="shared" si="117"/>
        <v>298540</v>
      </c>
      <c r="AS97" s="22"/>
      <c r="AT97" s="22"/>
      <c r="AU97" s="22"/>
      <c r="AV97" s="22"/>
      <c r="AW97" s="22"/>
      <c r="AX97" s="23"/>
      <c r="AY97" s="23"/>
      <c r="AZ97" s="23"/>
      <c r="BA97" s="22">
        <v>26277.0</v>
      </c>
      <c r="BB97" s="23"/>
      <c r="BC97" s="22">
        <f t="shared" si="190"/>
        <v>275283</v>
      </c>
      <c r="BD97" s="22">
        <v>12490.0</v>
      </c>
      <c r="BE97" s="23"/>
      <c r="BF97" s="23"/>
      <c r="BG97" s="23"/>
      <c r="BH97" s="22">
        <v>619000.0</v>
      </c>
      <c r="BI97" s="22">
        <f t="shared" si="191"/>
        <v>5428000</v>
      </c>
      <c r="BJ97" s="24">
        <f t="shared" si="173"/>
        <v>0.8738823529</v>
      </c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</row>
    <row r="98" ht="14.25" customHeight="1">
      <c r="A98" s="20">
        <v>45231.0</v>
      </c>
      <c r="B98" s="22">
        <v>330823.0</v>
      </c>
      <c r="C98" s="22">
        <v>410343.0</v>
      </c>
      <c r="D98" s="30">
        <v>14810.0</v>
      </c>
      <c r="E98" s="22"/>
      <c r="F98" s="22">
        <f t="shared" ref="F98:G98" si="199">F97+B98</f>
        <v>3326972</v>
      </c>
      <c r="G98" s="22">
        <f t="shared" si="199"/>
        <v>3324742</v>
      </c>
      <c r="H98" s="22"/>
      <c r="I98" s="22"/>
      <c r="J98" s="22"/>
      <c r="K98" s="22"/>
      <c r="L98" s="22">
        <v>95175.0</v>
      </c>
      <c r="M98" s="22"/>
      <c r="N98" s="22"/>
      <c r="O98" s="22">
        <v>73172.0</v>
      </c>
      <c r="P98" s="22"/>
      <c r="Q98" s="22">
        <f t="shared" si="185"/>
        <v>615094</v>
      </c>
      <c r="R98" s="30">
        <v>18400.0</v>
      </c>
      <c r="S98" s="22">
        <v>1514.0</v>
      </c>
      <c r="T98" s="22"/>
      <c r="U98" s="22"/>
      <c r="V98" s="22">
        <v>266562.0</v>
      </c>
      <c r="W98" s="22"/>
      <c r="X98" s="22"/>
      <c r="Y98" s="22">
        <v>269939.0</v>
      </c>
      <c r="Z98" s="22">
        <f t="shared" si="186"/>
        <v>2360551</v>
      </c>
      <c r="AA98" s="22">
        <f t="shared" si="187"/>
        <v>2526530</v>
      </c>
      <c r="AB98" s="30">
        <v>4020.0</v>
      </c>
      <c r="AC98" s="36">
        <v>3391.49</v>
      </c>
      <c r="AD98" s="11">
        <f t="shared" si="171"/>
        <v>13633789.8</v>
      </c>
      <c r="AE98" s="11">
        <f t="shared" si="172"/>
        <v>34446178943394</v>
      </c>
      <c r="AF98" s="22">
        <v>124934.0</v>
      </c>
      <c r="AG98" s="22">
        <f t="shared" si="188"/>
        <v>1060278</v>
      </c>
      <c r="AH98" s="22"/>
      <c r="AI98" s="22"/>
      <c r="AJ98" s="22"/>
      <c r="AK98" s="22"/>
      <c r="AL98" s="22"/>
      <c r="AM98" s="22"/>
      <c r="AN98" s="22"/>
      <c r="AO98" s="22">
        <v>29000.0</v>
      </c>
      <c r="AP98" s="22">
        <f t="shared" si="189"/>
        <v>113000</v>
      </c>
      <c r="AQ98" s="37">
        <v>13.53</v>
      </c>
      <c r="AR98" s="27">
        <f t="shared" si="117"/>
        <v>392370</v>
      </c>
      <c r="AS98" s="22"/>
      <c r="AT98" s="22"/>
      <c r="AU98" s="22"/>
      <c r="AV98" s="22"/>
      <c r="AW98" s="22"/>
      <c r="AX98" s="23"/>
      <c r="AY98" s="23"/>
      <c r="AZ98" s="23"/>
      <c r="BA98" s="22">
        <v>37824.0</v>
      </c>
      <c r="BB98" s="23"/>
      <c r="BC98" s="22">
        <f t="shared" si="190"/>
        <v>313107</v>
      </c>
      <c r="BD98" s="22">
        <v>8237.0</v>
      </c>
      <c r="BE98" s="23"/>
      <c r="BF98" s="23"/>
      <c r="BG98" s="23"/>
      <c r="BH98" s="22">
        <v>623000.0</v>
      </c>
      <c r="BI98" s="22">
        <f t="shared" si="191"/>
        <v>6051000</v>
      </c>
      <c r="BJ98" s="24">
        <f t="shared" si="173"/>
        <v>0.8795294118</v>
      </c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</row>
    <row r="99" ht="14.25" customHeight="1">
      <c r="A99" s="20">
        <v>45261.0</v>
      </c>
      <c r="B99" s="22">
        <v>384567.0</v>
      </c>
      <c r="C99" s="22">
        <v>463111.0</v>
      </c>
      <c r="D99" s="30"/>
      <c r="E99" s="24"/>
      <c r="F99" s="22">
        <f t="shared" ref="F99:G99" si="200">F98+B99</f>
        <v>3711539</v>
      </c>
      <c r="G99" s="22">
        <f t="shared" si="200"/>
        <v>3787853</v>
      </c>
      <c r="H99" s="22">
        <f>G99-G96</f>
        <v>1212796</v>
      </c>
      <c r="I99" s="22"/>
      <c r="J99" s="22"/>
      <c r="K99" s="22"/>
      <c r="L99" s="22">
        <v>113328.0</v>
      </c>
      <c r="M99" s="22"/>
      <c r="N99" s="22"/>
      <c r="O99" s="22">
        <v>68586.0</v>
      </c>
      <c r="P99" s="22"/>
      <c r="Q99" s="22">
        <f t="shared" si="185"/>
        <v>683680</v>
      </c>
      <c r="R99" s="30">
        <v>18900.0</v>
      </c>
      <c r="S99" s="22">
        <v>2106.0</v>
      </c>
      <c r="T99" s="22"/>
      <c r="U99" s="22"/>
      <c r="V99" s="22">
        <v>286507.0</v>
      </c>
      <c r="W99" s="22">
        <f>SUM(V97:V99)</f>
        <v>553069</v>
      </c>
      <c r="X99" s="22"/>
      <c r="Y99" s="22">
        <v>269507.0</v>
      </c>
      <c r="Z99" s="22">
        <f t="shared" si="186"/>
        <v>2647058</v>
      </c>
      <c r="AA99" s="22">
        <f t="shared" si="187"/>
        <v>2796037</v>
      </c>
      <c r="AB99" s="30">
        <v>4103.0</v>
      </c>
      <c r="AC99" s="36">
        <v>3418.09</v>
      </c>
      <c r="AD99" s="11">
        <f t="shared" si="171"/>
        <v>14024423.27</v>
      </c>
      <c r="AE99" s="11">
        <f t="shared" si="172"/>
        <v>39212806366581</v>
      </c>
      <c r="AF99" s="22">
        <v>103955.0</v>
      </c>
      <c r="AG99" s="22">
        <f t="shared" si="188"/>
        <v>1164233</v>
      </c>
      <c r="AH99" s="22"/>
      <c r="AI99" s="22"/>
      <c r="AJ99" s="22"/>
      <c r="AK99" s="22"/>
      <c r="AL99" s="22"/>
      <c r="AM99" s="22"/>
      <c r="AN99" s="22"/>
      <c r="AO99" s="22">
        <v>27000.0</v>
      </c>
      <c r="AP99" s="22">
        <f t="shared" si="189"/>
        <v>140000</v>
      </c>
      <c r="AQ99" s="37">
        <v>13.64</v>
      </c>
      <c r="AR99" s="27">
        <f t="shared" si="117"/>
        <v>368280</v>
      </c>
      <c r="AS99" s="22"/>
      <c r="AT99" s="22"/>
      <c r="AU99" s="22"/>
      <c r="AV99" s="22"/>
      <c r="AW99" s="22"/>
      <c r="AX99" s="23"/>
      <c r="AY99" s="23"/>
      <c r="AZ99" s="23"/>
      <c r="BA99" s="22">
        <v>24453.0</v>
      </c>
      <c r="BB99" s="23"/>
      <c r="BC99" s="22">
        <f t="shared" si="190"/>
        <v>337560</v>
      </c>
      <c r="BD99" s="22">
        <v>8135.0</v>
      </c>
      <c r="BE99" s="23"/>
      <c r="BF99" s="23"/>
      <c r="BG99" s="23"/>
      <c r="BH99" s="22">
        <v>648000.0</v>
      </c>
      <c r="BI99" s="22">
        <f t="shared" si="191"/>
        <v>6699000</v>
      </c>
      <c r="BJ99" s="24">
        <f t="shared" si="173"/>
        <v>0.9148235294</v>
      </c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</row>
    <row r="100" ht="14.25" customHeight="1">
      <c r="A100" s="8">
        <v>45292.0</v>
      </c>
      <c r="B100" s="11">
        <v>390117.0</v>
      </c>
      <c r="C100" s="11">
        <v>363216.0</v>
      </c>
      <c r="D100" s="27"/>
      <c r="E100" s="11"/>
      <c r="F100" s="11">
        <f t="shared" ref="F100:G100" si="201">B100</f>
        <v>390117</v>
      </c>
      <c r="G100" s="11">
        <f t="shared" si="201"/>
        <v>363216</v>
      </c>
      <c r="H100" s="27">
        <v>1.0</v>
      </c>
      <c r="I100" s="11"/>
      <c r="J100" s="11"/>
      <c r="K100" s="11"/>
      <c r="L100" s="11">
        <v>100487.0</v>
      </c>
      <c r="M100" s="11"/>
      <c r="N100" s="11"/>
      <c r="O100" s="11">
        <v>46686.0</v>
      </c>
      <c r="P100" s="11"/>
      <c r="Q100" s="11">
        <f>O100</f>
        <v>46686</v>
      </c>
      <c r="R100" s="27">
        <v>19100.0</v>
      </c>
      <c r="S100" s="11">
        <v>1790.0</v>
      </c>
      <c r="T100" s="11"/>
      <c r="U100" s="11"/>
      <c r="V100" s="11">
        <v>275814.0</v>
      </c>
      <c r="W100" s="11"/>
      <c r="X100" s="11"/>
      <c r="Y100" s="11">
        <v>275814.0</v>
      </c>
      <c r="Z100" s="11">
        <f>V100</f>
        <v>275814</v>
      </c>
      <c r="AA100" s="11">
        <f>Y100</f>
        <v>275814</v>
      </c>
      <c r="AB100" s="27">
        <v>4093.0</v>
      </c>
      <c r="AC100" s="32">
        <v>3401.85</v>
      </c>
      <c r="AD100" s="11">
        <f t="shared" si="171"/>
        <v>13923772.05</v>
      </c>
      <c r="AE100" s="11">
        <f t="shared" si="172"/>
        <v>3840371264199</v>
      </c>
      <c r="AF100" s="11">
        <v>168645.0</v>
      </c>
      <c r="AG100" s="11"/>
      <c r="AH100" s="11"/>
      <c r="AI100" s="11"/>
      <c r="AJ100" s="11"/>
      <c r="AK100" s="11"/>
      <c r="AL100" s="11"/>
      <c r="AM100" s="11"/>
      <c r="AN100" s="11"/>
      <c r="AO100" s="11">
        <v>200.0</v>
      </c>
      <c r="AP100" s="11">
        <f>AO100</f>
        <v>200</v>
      </c>
      <c r="AQ100" s="32">
        <v>14.3</v>
      </c>
      <c r="AR100" s="27">
        <f t="shared" si="117"/>
        <v>2860</v>
      </c>
      <c r="AS100" s="11"/>
      <c r="AT100" s="11"/>
      <c r="AU100" s="11"/>
      <c r="AV100" s="11"/>
      <c r="AW100" s="11"/>
      <c r="AX100" s="10"/>
      <c r="AY100" s="10"/>
      <c r="AZ100" s="10"/>
      <c r="BA100" s="11">
        <v>33877.0</v>
      </c>
      <c r="BB100" s="10"/>
      <c r="BC100" s="11">
        <f>BA100</f>
        <v>33877</v>
      </c>
      <c r="BD100" s="11">
        <v>20509.0</v>
      </c>
      <c r="BE100" s="10"/>
      <c r="BF100" s="10"/>
      <c r="BG100" s="10"/>
      <c r="BH100" s="11">
        <v>693000.0</v>
      </c>
      <c r="BI100" s="11">
        <f>BH100</f>
        <v>693000</v>
      </c>
      <c r="BJ100" s="12">
        <f t="shared" ref="BJ100:BJ102" si="203">BH100/$BL$100</f>
        <v>0.9343820225</v>
      </c>
      <c r="BK100" s="10"/>
      <c r="BL100" s="10">
        <f>8.9*10^6/12</f>
        <v>741666.6667</v>
      </c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</row>
    <row r="101" ht="14.25" customHeight="1">
      <c r="A101" s="8">
        <v>45323.0</v>
      </c>
      <c r="B101" s="11">
        <v>365914.0</v>
      </c>
      <c r="C101" s="11">
        <v>212115.0</v>
      </c>
      <c r="D101" s="27" t="s">
        <v>37</v>
      </c>
      <c r="E101" s="11"/>
      <c r="F101" s="11">
        <f t="shared" ref="F101:G101" si="202">B101+F100</f>
        <v>756031</v>
      </c>
      <c r="G101" s="11">
        <f t="shared" si="202"/>
        <v>575331</v>
      </c>
      <c r="H101" s="11"/>
      <c r="I101" s="11"/>
      <c r="J101" s="11"/>
      <c r="K101" s="11"/>
      <c r="L101" s="11">
        <v>81734.0</v>
      </c>
      <c r="M101" s="11"/>
      <c r="N101" s="11"/>
      <c r="O101" s="11">
        <v>40948.0</v>
      </c>
      <c r="P101" s="11"/>
      <c r="Q101" s="11">
        <f t="shared" ref="Q101:Q102" si="205">O101+Q100</f>
        <v>87634</v>
      </c>
      <c r="R101" s="27">
        <v>19100.0</v>
      </c>
      <c r="S101" s="11">
        <v>2346.0</v>
      </c>
      <c r="T101" s="11"/>
      <c r="U101" s="11"/>
      <c r="V101" s="11">
        <v>272349.0</v>
      </c>
      <c r="W101" s="11"/>
      <c r="X101" s="11"/>
      <c r="Y101" s="11">
        <v>266799.0</v>
      </c>
      <c r="Z101" s="11">
        <f t="shared" ref="Z101:Z102" si="206">V101+Z100</f>
        <v>548163</v>
      </c>
      <c r="AA101" s="11">
        <f t="shared" ref="AA101:AA102" si="207">Y101+AA100</f>
        <v>542613</v>
      </c>
      <c r="AB101" s="27">
        <v>4045.0</v>
      </c>
      <c r="AC101" s="32">
        <v>3426.55</v>
      </c>
      <c r="AD101" s="11">
        <f t="shared" si="171"/>
        <v>13860394.75</v>
      </c>
      <c r="AE101" s="11">
        <f t="shared" si="172"/>
        <v>7520830376482</v>
      </c>
      <c r="AF101" s="11">
        <v>87357.0</v>
      </c>
      <c r="AG101" s="11"/>
      <c r="AH101" s="11"/>
      <c r="AI101" s="11"/>
      <c r="AJ101" s="11"/>
      <c r="AK101" s="11"/>
      <c r="AL101" s="11"/>
      <c r="AM101" s="11"/>
      <c r="AN101" s="11"/>
      <c r="AO101" s="11">
        <v>38552.0</v>
      </c>
      <c r="AP101" s="11">
        <f t="shared" ref="AP101:AP102" si="208">AO101+AP100</f>
        <v>38752</v>
      </c>
      <c r="AQ101" s="32">
        <v>14.025</v>
      </c>
      <c r="AR101" s="27">
        <f t="shared" si="117"/>
        <v>540691.8</v>
      </c>
      <c r="AS101" s="11">
        <v>25000.0</v>
      </c>
      <c r="AT101" s="11"/>
      <c r="AU101" s="11"/>
      <c r="AV101" s="11"/>
      <c r="AW101" s="11"/>
      <c r="AX101" s="10"/>
      <c r="AY101" s="10"/>
      <c r="AZ101" s="10"/>
      <c r="BA101" s="11">
        <v>32257.0</v>
      </c>
      <c r="BB101" s="10"/>
      <c r="BC101" s="11">
        <f t="shared" ref="BC101:BC102" si="209">BA101+BC100</f>
        <v>66134</v>
      </c>
      <c r="BD101" s="11">
        <v>21375.0</v>
      </c>
      <c r="BE101" s="10"/>
      <c r="BF101" s="10"/>
      <c r="BG101" s="10"/>
      <c r="BH101" s="11">
        <v>690000.0</v>
      </c>
      <c r="BI101" s="11">
        <f t="shared" ref="BI101:BI102" si="210">BH101+BI100</f>
        <v>1383000</v>
      </c>
      <c r="BJ101" s="12">
        <f t="shared" si="203"/>
        <v>0.9303370787</v>
      </c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</row>
    <row r="102" ht="14.25" customHeight="1">
      <c r="A102" s="8">
        <v>45352.0</v>
      </c>
      <c r="B102" s="11">
        <v>334185.0</v>
      </c>
      <c r="C102" s="11">
        <v>381083.0</v>
      </c>
      <c r="D102" s="27"/>
      <c r="E102" s="11"/>
      <c r="F102" s="11">
        <f t="shared" ref="F102:G102" si="204">B102+F101</f>
        <v>1090216</v>
      </c>
      <c r="G102" s="11">
        <f t="shared" si="204"/>
        <v>956414</v>
      </c>
      <c r="H102" s="11"/>
      <c r="I102" s="11"/>
      <c r="J102" s="11"/>
      <c r="K102" s="11"/>
      <c r="L102" s="11">
        <v>143981.0</v>
      </c>
      <c r="M102" s="11"/>
      <c r="N102" s="11">
        <v>41325.0</v>
      </c>
      <c r="O102" s="11">
        <v>42048.0</v>
      </c>
      <c r="P102" s="11"/>
      <c r="Q102" s="11">
        <f t="shared" si="205"/>
        <v>129682</v>
      </c>
      <c r="R102" s="27">
        <v>18700.0</v>
      </c>
      <c r="S102" s="11">
        <v>3955.0</v>
      </c>
      <c r="T102" s="11"/>
      <c r="U102" s="11"/>
      <c r="V102" s="11">
        <v>262942.0</v>
      </c>
      <c r="W102" s="11">
        <f>SUM(V100:V102)</f>
        <v>811105</v>
      </c>
      <c r="X102" s="11"/>
      <c r="Y102" s="11">
        <v>262943.0</v>
      </c>
      <c r="Z102" s="11">
        <f t="shared" si="206"/>
        <v>811105</v>
      </c>
      <c r="AA102" s="11">
        <f t="shared" si="207"/>
        <v>805556</v>
      </c>
      <c r="AB102" s="27">
        <v>3743.0</v>
      </c>
      <c r="AC102" s="32">
        <v>3432.58</v>
      </c>
      <c r="AD102" s="11">
        <f t="shared" si="171"/>
        <v>12848146.94</v>
      </c>
      <c r="AE102" s="11">
        <f t="shared" si="172"/>
        <v>10349901856399</v>
      </c>
      <c r="AF102" s="11">
        <v>75468.0</v>
      </c>
      <c r="AG102" s="11"/>
      <c r="AH102" s="11"/>
      <c r="AI102" s="11"/>
      <c r="AJ102" s="11"/>
      <c r="AK102" s="11"/>
      <c r="AL102" s="11"/>
      <c r="AM102" s="11"/>
      <c r="AN102" s="11"/>
      <c r="AO102" s="11">
        <v>49000.0</v>
      </c>
      <c r="AP102" s="11">
        <f t="shared" si="208"/>
        <v>87752</v>
      </c>
      <c r="AQ102" s="32">
        <v>13.09</v>
      </c>
      <c r="AR102" s="27">
        <f t="shared" si="117"/>
        <v>641410</v>
      </c>
      <c r="AS102" s="11"/>
      <c r="AT102" s="11"/>
      <c r="AU102" s="11"/>
      <c r="AV102" s="11"/>
      <c r="AW102" s="11"/>
      <c r="AX102" s="10"/>
      <c r="AY102" s="10"/>
      <c r="AZ102" s="10"/>
      <c r="BA102" s="11">
        <v>31829.0</v>
      </c>
      <c r="BB102" s="10"/>
      <c r="BC102" s="11">
        <f t="shared" si="209"/>
        <v>97963</v>
      </c>
      <c r="BD102" s="11">
        <v>19494.0</v>
      </c>
      <c r="BE102" s="10"/>
      <c r="BF102" s="10"/>
      <c r="BG102" s="10"/>
      <c r="BH102" s="11">
        <v>741000.0</v>
      </c>
      <c r="BI102" s="11">
        <f t="shared" si="210"/>
        <v>2124000</v>
      </c>
      <c r="BJ102" s="12">
        <f t="shared" si="203"/>
        <v>0.9991011236</v>
      </c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</row>
    <row r="103" ht="14.25" customHeight="1">
      <c r="A103" s="8">
        <v>45383.0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3"/>
      <c r="AR103" s="11"/>
      <c r="AS103" s="11"/>
      <c r="AT103" s="11"/>
      <c r="AU103" s="11"/>
      <c r="AV103" s="11"/>
      <c r="AW103" s="11"/>
      <c r="AX103" s="10"/>
      <c r="AY103" s="10"/>
      <c r="AZ103" s="10"/>
      <c r="BA103" s="11"/>
      <c r="BB103" s="10"/>
      <c r="BC103" s="10"/>
      <c r="BD103" s="11"/>
      <c r="BE103" s="10"/>
      <c r="BF103" s="10"/>
      <c r="BG103" s="10"/>
      <c r="BH103" s="11"/>
      <c r="BI103" s="11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</row>
    <row r="104" ht="14.25" customHeight="1">
      <c r="A104" s="8">
        <v>45413.0</v>
      </c>
      <c r="B104" s="11"/>
      <c r="C104" s="11"/>
      <c r="D104" s="27" t="s">
        <v>38</v>
      </c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3"/>
      <c r="AR104" s="11"/>
      <c r="AS104" s="11"/>
      <c r="AT104" s="11"/>
      <c r="AU104" s="11"/>
      <c r="AV104" s="11"/>
      <c r="AW104" s="11"/>
      <c r="AX104" s="10"/>
      <c r="AY104" s="10"/>
      <c r="AZ104" s="10"/>
      <c r="BA104" s="11"/>
      <c r="BB104" s="10"/>
      <c r="BC104" s="10"/>
      <c r="BD104" s="11"/>
      <c r="BE104" s="10"/>
      <c r="BF104" s="10"/>
      <c r="BG104" s="10"/>
      <c r="BH104" s="11"/>
      <c r="BI104" s="11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</row>
    <row r="105" ht="14.25" customHeight="1">
      <c r="A105" s="8">
        <v>45444.0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3"/>
      <c r="AR105" s="11"/>
      <c r="AS105" s="11"/>
      <c r="AT105" s="11"/>
      <c r="AU105" s="11"/>
      <c r="AV105" s="11"/>
      <c r="AW105" s="11"/>
      <c r="AX105" s="10"/>
      <c r="AY105" s="10"/>
      <c r="AZ105" s="10"/>
      <c r="BA105" s="11"/>
      <c r="BB105" s="10"/>
      <c r="BC105" s="10"/>
      <c r="BD105" s="11"/>
      <c r="BE105" s="10"/>
      <c r="BF105" s="10"/>
      <c r="BG105" s="10"/>
      <c r="BH105" s="11"/>
      <c r="BI105" s="11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</row>
    <row r="106" ht="14.25" customHeight="1">
      <c r="A106" s="8">
        <v>45474.0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3"/>
      <c r="AR106" s="11"/>
      <c r="AS106" s="11"/>
      <c r="AT106" s="11"/>
      <c r="AU106" s="11"/>
      <c r="AV106" s="11"/>
      <c r="AW106" s="11"/>
      <c r="AX106" s="10"/>
      <c r="AY106" s="10"/>
      <c r="AZ106" s="10"/>
      <c r="BA106" s="11"/>
      <c r="BB106" s="10"/>
      <c r="BC106" s="10"/>
      <c r="BD106" s="11"/>
      <c r="BE106" s="10"/>
      <c r="BF106" s="10"/>
      <c r="BG106" s="10"/>
      <c r="BH106" s="11"/>
      <c r="BI106" s="11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</row>
    <row r="107" ht="14.25" customHeight="1">
      <c r="A107" s="8">
        <v>45505.0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3"/>
      <c r="AR107" s="11"/>
      <c r="AS107" s="11"/>
      <c r="AT107" s="11"/>
      <c r="AU107" s="11"/>
      <c r="AV107" s="11"/>
      <c r="AW107" s="11"/>
      <c r="AX107" s="10"/>
      <c r="AY107" s="10"/>
      <c r="AZ107" s="10"/>
      <c r="BA107" s="11"/>
      <c r="BB107" s="10"/>
      <c r="BC107" s="10"/>
      <c r="BD107" s="11"/>
      <c r="BE107" s="10"/>
      <c r="BF107" s="10"/>
      <c r="BG107" s="10"/>
      <c r="BH107" s="11"/>
      <c r="BI107" s="11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</row>
    <row r="108" ht="14.25" customHeight="1">
      <c r="A108" s="8">
        <v>45536.0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3"/>
      <c r="AR108" s="11"/>
      <c r="AS108" s="11"/>
      <c r="AT108" s="11"/>
      <c r="AU108" s="11"/>
      <c r="AV108" s="11"/>
      <c r="AW108" s="11"/>
      <c r="AX108" s="10"/>
      <c r="AY108" s="10"/>
      <c r="AZ108" s="10"/>
      <c r="BA108" s="11"/>
      <c r="BB108" s="10"/>
      <c r="BC108" s="10"/>
      <c r="BD108" s="11"/>
      <c r="BE108" s="10"/>
      <c r="BF108" s="10"/>
      <c r="BG108" s="10"/>
      <c r="BH108" s="11"/>
      <c r="BI108" s="11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</row>
    <row r="109" ht="14.25" customHeight="1">
      <c r="A109" s="8">
        <v>45566.0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3"/>
      <c r="AR109" s="11"/>
      <c r="AS109" s="11"/>
      <c r="AT109" s="11"/>
      <c r="AU109" s="11"/>
      <c r="AV109" s="11"/>
      <c r="AW109" s="11"/>
      <c r="AX109" s="10"/>
      <c r="AY109" s="10"/>
      <c r="AZ109" s="10"/>
      <c r="BA109" s="11"/>
      <c r="BB109" s="10"/>
      <c r="BC109" s="10"/>
      <c r="BD109" s="11"/>
      <c r="BE109" s="10"/>
      <c r="BF109" s="10"/>
      <c r="BG109" s="10"/>
      <c r="BH109" s="11"/>
      <c r="BI109" s="11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</row>
    <row r="110" ht="14.25" customHeight="1">
      <c r="A110" s="8">
        <v>45597.0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0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3"/>
      <c r="AR110" s="11"/>
      <c r="AS110" s="11"/>
      <c r="AT110" s="11"/>
      <c r="AU110" s="11"/>
      <c r="AV110" s="11"/>
      <c r="AW110" s="11"/>
      <c r="AX110" s="10"/>
      <c r="AY110" s="10"/>
      <c r="AZ110" s="10"/>
      <c r="BA110" s="11"/>
      <c r="BB110" s="10"/>
      <c r="BC110" s="10"/>
      <c r="BD110" s="11"/>
      <c r="BE110" s="10"/>
      <c r="BF110" s="10"/>
      <c r="BG110" s="10"/>
      <c r="BH110" s="11"/>
      <c r="BI110" s="11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</row>
    <row r="111" ht="14.25" customHeight="1">
      <c r="A111" s="8">
        <v>45627.0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0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3"/>
      <c r="AR111" s="11"/>
      <c r="AS111" s="11"/>
      <c r="AT111" s="11"/>
      <c r="AU111" s="11"/>
      <c r="AV111" s="11"/>
      <c r="AW111" s="11"/>
      <c r="AX111" s="10"/>
      <c r="AY111" s="10"/>
      <c r="AZ111" s="10"/>
      <c r="BA111" s="11"/>
      <c r="BB111" s="10"/>
      <c r="BC111" s="10"/>
      <c r="BD111" s="11"/>
      <c r="BE111" s="10"/>
      <c r="BF111" s="10"/>
      <c r="BG111" s="10"/>
      <c r="BH111" s="11"/>
      <c r="BI111" s="11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</row>
    <row r="112" ht="14.25" customHeight="1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T112" s="2"/>
      <c r="U112" s="2"/>
      <c r="V112" s="40" t="s">
        <v>17</v>
      </c>
      <c r="W112" s="2"/>
      <c r="X112" s="2"/>
      <c r="Y112" s="4" t="s">
        <v>1</v>
      </c>
      <c r="AB112" s="5" t="s">
        <v>19</v>
      </c>
      <c r="AC112" s="5" t="s">
        <v>20</v>
      </c>
      <c r="AD112" s="5" t="s">
        <v>21</v>
      </c>
      <c r="AE112" s="5" t="s">
        <v>22</v>
      </c>
      <c r="AF112" s="4" t="s">
        <v>16</v>
      </c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41"/>
      <c r="AR112" s="2"/>
      <c r="AS112" s="2"/>
      <c r="AT112" s="2"/>
      <c r="AU112" s="2"/>
      <c r="AV112" s="2"/>
      <c r="AW112" s="2"/>
      <c r="BA112" s="2"/>
      <c r="BD112" s="2"/>
      <c r="BH112" s="2"/>
      <c r="BI112" s="2"/>
    </row>
    <row r="113" ht="14.25" customHeight="1">
      <c r="B113" s="2">
        <f>SUM(B88:B99)</f>
        <v>3711539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T113" s="2"/>
      <c r="U113" s="2"/>
      <c r="V113" s="2">
        <f>sum(V88:V99)</f>
        <v>2647058</v>
      </c>
      <c r="W113" s="2"/>
      <c r="X113" s="42"/>
      <c r="Y113" s="2">
        <f>sum(Y88:Y99)</f>
        <v>2796037</v>
      </c>
      <c r="Z113" s="2"/>
      <c r="AA113" s="2"/>
      <c r="AB113" s="2"/>
      <c r="AC113" s="2"/>
      <c r="AD113" s="2"/>
      <c r="AE113" s="2"/>
      <c r="AF113" s="2">
        <f>sum(AF88:AF99)</f>
        <v>1164233</v>
      </c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41"/>
      <c r="AR113" s="2"/>
      <c r="AS113" s="2"/>
      <c r="AT113" s="2"/>
      <c r="AU113" s="2"/>
      <c r="AV113" s="2"/>
      <c r="AW113" s="2"/>
      <c r="BA113" s="2"/>
      <c r="BD113" s="2"/>
      <c r="BH113" s="2"/>
      <c r="BI113" s="2"/>
    </row>
    <row r="114" ht="14.25" customHeight="1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41"/>
      <c r="AR114" s="2"/>
      <c r="AS114" s="2"/>
      <c r="AT114" s="2"/>
      <c r="AU114" s="2"/>
      <c r="AV114" s="2"/>
      <c r="AW114" s="2"/>
      <c r="BA114" s="2"/>
      <c r="BD114" s="2"/>
      <c r="BH114" s="2"/>
      <c r="BI114" s="2"/>
    </row>
    <row r="115" ht="14.25" customHeight="1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41"/>
      <c r="AR115" s="2"/>
      <c r="AS115" s="2"/>
      <c r="AT115" s="2"/>
      <c r="AU115" s="2"/>
      <c r="AV115" s="2"/>
      <c r="AW115" s="2"/>
      <c r="BA115" s="2"/>
      <c r="BD115" s="2"/>
      <c r="BH115" s="2"/>
      <c r="BI115" s="2"/>
    </row>
    <row r="116" ht="14.25" customHeight="1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41"/>
      <c r="AR116" s="2"/>
      <c r="AS116" s="2"/>
      <c r="AT116" s="2"/>
      <c r="AU116" s="2"/>
      <c r="AV116" s="2"/>
      <c r="AW116" s="2"/>
      <c r="BA116" s="2"/>
      <c r="BD116" s="2"/>
      <c r="BH116" s="2"/>
      <c r="BI116" s="2"/>
    </row>
    <row r="117" ht="14.25" customHeight="1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T117" s="2"/>
      <c r="U117" s="2"/>
      <c r="V117" s="2"/>
      <c r="W117" s="2"/>
      <c r="X117" s="2"/>
      <c r="Y117" s="40" t="s">
        <v>39</v>
      </c>
      <c r="Z117" s="43" t="s">
        <v>40</v>
      </c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41"/>
      <c r="AR117" s="2"/>
      <c r="AS117" s="2"/>
      <c r="AT117" s="2"/>
      <c r="AU117" s="2"/>
      <c r="AV117" s="2"/>
      <c r="AW117" s="2"/>
      <c r="BA117" s="2"/>
      <c r="BD117" s="2"/>
      <c r="BH117" s="2"/>
      <c r="BI117" s="2"/>
    </row>
    <row r="118" ht="14.25" customHeight="1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T118" s="2"/>
      <c r="U118" s="2"/>
      <c r="V118" s="2"/>
      <c r="W118" s="2"/>
      <c r="X118" s="40" t="s">
        <v>41</v>
      </c>
      <c r="Y118" s="2">
        <v>1631804.0</v>
      </c>
      <c r="Z118" s="2">
        <v>1164233.0</v>
      </c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41"/>
      <c r="AR118" s="2"/>
      <c r="AS118" s="2"/>
      <c r="AT118" s="2"/>
      <c r="AU118" s="2"/>
      <c r="AV118" s="2"/>
      <c r="AW118" s="2"/>
      <c r="BA118" s="2"/>
      <c r="BD118" s="2"/>
      <c r="BH118" s="2"/>
      <c r="BI118" s="2"/>
    </row>
    <row r="119" ht="14.25" customHeight="1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41"/>
      <c r="AR119" s="2"/>
      <c r="AS119" s="2"/>
      <c r="AT119" s="2"/>
      <c r="AU119" s="2"/>
      <c r="AV119" s="2"/>
      <c r="AW119" s="2"/>
      <c r="BA119" s="2"/>
      <c r="BD119" s="2"/>
      <c r="BH119" s="2"/>
      <c r="BI119" s="2"/>
    </row>
    <row r="120" ht="14.25" customHeight="1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41"/>
      <c r="AR120" s="2"/>
      <c r="AS120" s="2"/>
      <c r="AT120" s="2"/>
      <c r="AU120" s="2"/>
      <c r="AV120" s="2"/>
      <c r="AW120" s="2"/>
      <c r="BA120" s="2"/>
      <c r="BD120" s="2"/>
      <c r="BH120" s="2"/>
      <c r="BI120" s="2"/>
    </row>
    <row r="121" ht="14.25" customHeight="1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41"/>
      <c r="AR121" s="2"/>
      <c r="AS121" s="2"/>
      <c r="AT121" s="2"/>
      <c r="AU121" s="2"/>
      <c r="AV121" s="2"/>
      <c r="AW121" s="2"/>
      <c r="BA121" s="2"/>
      <c r="BD121" s="2"/>
      <c r="BH121" s="2"/>
      <c r="BI121" s="2"/>
    </row>
    <row r="122" ht="14.25" customHeight="1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41"/>
      <c r="AR122" s="2"/>
      <c r="AS122" s="2"/>
      <c r="AT122" s="2"/>
      <c r="AU122" s="2"/>
      <c r="AV122" s="2"/>
      <c r="AW122" s="2"/>
      <c r="BA122" s="2"/>
      <c r="BD122" s="2"/>
      <c r="BH122" s="2"/>
      <c r="BI122" s="2"/>
    </row>
    <row r="123" ht="14.25" customHeight="1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41"/>
      <c r="AR123" s="2"/>
      <c r="AS123" s="2"/>
      <c r="AT123" s="2"/>
      <c r="AU123" s="2"/>
      <c r="AV123" s="2"/>
      <c r="AW123" s="2"/>
      <c r="BA123" s="2"/>
      <c r="BD123" s="2"/>
      <c r="BH123" s="2"/>
      <c r="BI123" s="2"/>
    </row>
    <row r="124" ht="14.25" customHeight="1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41"/>
      <c r="AR124" s="2"/>
      <c r="AS124" s="2"/>
      <c r="AT124" s="2"/>
      <c r="AU124" s="2"/>
      <c r="AV124" s="2"/>
      <c r="AW124" s="2"/>
      <c r="BA124" s="2"/>
      <c r="BD124" s="2"/>
      <c r="BH124" s="2"/>
      <c r="BI124" s="2"/>
    </row>
    <row r="125" ht="14.25" customHeight="1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41"/>
      <c r="AR125" s="2"/>
      <c r="AS125" s="2"/>
      <c r="AT125" s="2"/>
      <c r="AU125" s="2"/>
      <c r="AV125" s="2"/>
      <c r="AW125" s="2"/>
      <c r="BA125" s="2"/>
      <c r="BD125" s="2"/>
      <c r="BH125" s="2"/>
      <c r="BI125" s="2"/>
    </row>
    <row r="126" ht="14.25" customHeight="1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41"/>
      <c r="AR126" s="2"/>
      <c r="AS126" s="2"/>
      <c r="AT126" s="2"/>
      <c r="AU126" s="2"/>
      <c r="AV126" s="2"/>
      <c r="AW126" s="2"/>
      <c r="BD126" s="2"/>
      <c r="BH126" s="2"/>
      <c r="BI126" s="2"/>
    </row>
    <row r="127" ht="14.25" customHeight="1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41"/>
      <c r="AR127" s="2"/>
      <c r="AS127" s="2"/>
      <c r="AT127" s="2"/>
      <c r="AU127" s="2"/>
      <c r="AV127" s="2"/>
      <c r="AW127" s="2"/>
      <c r="BD127" s="2"/>
      <c r="BH127" s="2"/>
      <c r="BI127" s="2"/>
    </row>
    <row r="128" ht="14.25" customHeight="1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41"/>
      <c r="AR128" s="2"/>
      <c r="AS128" s="2"/>
      <c r="AT128" s="2"/>
      <c r="AU128" s="2"/>
      <c r="AV128" s="2"/>
      <c r="AW128" s="2"/>
      <c r="BD128" s="2"/>
      <c r="BH128" s="2"/>
      <c r="BI128" s="2"/>
    </row>
    <row r="129" ht="14.25" customHeight="1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41"/>
      <c r="AR129" s="2"/>
      <c r="AS129" s="2"/>
      <c r="AT129" s="2"/>
      <c r="AU129" s="2"/>
      <c r="AV129" s="2"/>
      <c r="AW129" s="2"/>
      <c r="BD129" s="2"/>
      <c r="BH129" s="2"/>
      <c r="BI129" s="2"/>
    </row>
    <row r="130" ht="14.25" customHeight="1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41"/>
      <c r="AR130" s="2"/>
      <c r="AS130" s="2"/>
      <c r="AT130" s="2"/>
      <c r="AU130" s="2"/>
      <c r="AV130" s="2"/>
      <c r="AW130" s="2"/>
      <c r="BD130" s="2"/>
      <c r="BH130" s="2"/>
      <c r="BI130" s="2"/>
    </row>
    <row r="131" ht="14.25" customHeight="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41"/>
      <c r="AR131" s="2"/>
      <c r="AS131" s="2"/>
      <c r="AT131" s="2"/>
      <c r="AU131" s="2"/>
      <c r="AV131" s="2"/>
      <c r="AW131" s="2"/>
      <c r="BD131" s="2"/>
      <c r="BH131" s="2"/>
      <c r="BI131" s="2"/>
    </row>
    <row r="132" ht="14.25" customHeight="1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41"/>
      <c r="AR132" s="2"/>
      <c r="AS132" s="2"/>
      <c r="AT132" s="2"/>
      <c r="AU132" s="2"/>
      <c r="AV132" s="2"/>
      <c r="AW132" s="2"/>
      <c r="BD132" s="2"/>
      <c r="BH132" s="2"/>
      <c r="BI132" s="2"/>
    </row>
    <row r="133" ht="14.25" customHeight="1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41"/>
      <c r="AR133" s="2"/>
      <c r="AS133" s="2"/>
      <c r="AT133" s="2"/>
      <c r="AU133" s="2"/>
      <c r="AV133" s="2"/>
      <c r="AW133" s="2"/>
      <c r="BD133" s="2"/>
      <c r="BH133" s="2"/>
      <c r="BI133" s="2"/>
    </row>
    <row r="134" ht="14.25" customHeight="1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41"/>
      <c r="AR134" s="2"/>
      <c r="AS134" s="2"/>
      <c r="AT134" s="2"/>
      <c r="AU134" s="2"/>
      <c r="AV134" s="2"/>
      <c r="AW134" s="2"/>
      <c r="BD134" s="2"/>
      <c r="BH134" s="2"/>
      <c r="BI134" s="2"/>
    </row>
    <row r="135" ht="14.25" customHeight="1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41"/>
      <c r="AR135" s="2"/>
      <c r="AS135" s="2"/>
      <c r="AT135" s="2"/>
      <c r="AU135" s="2"/>
      <c r="AV135" s="2"/>
      <c r="AW135" s="2"/>
      <c r="BD135" s="2"/>
      <c r="BH135" s="2"/>
      <c r="BI135" s="2"/>
    </row>
    <row r="136" ht="14.25" customHeight="1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41"/>
      <c r="AR136" s="2"/>
      <c r="AS136" s="2"/>
      <c r="AT136" s="2"/>
      <c r="AU136" s="2"/>
      <c r="AV136" s="2"/>
      <c r="AW136" s="2"/>
      <c r="BD136" s="2"/>
      <c r="BH136" s="2"/>
      <c r="BI136" s="2"/>
    </row>
    <row r="137" ht="14.25" customHeight="1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41"/>
      <c r="AR137" s="2"/>
      <c r="AS137" s="2"/>
      <c r="AT137" s="2"/>
      <c r="AU137" s="2"/>
      <c r="AV137" s="2"/>
      <c r="AW137" s="2"/>
      <c r="BD137" s="2"/>
      <c r="BH137" s="2"/>
      <c r="BI137" s="2"/>
    </row>
    <row r="138" ht="14.25" customHeight="1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41"/>
      <c r="AR138" s="2"/>
      <c r="AS138" s="2"/>
      <c r="AT138" s="2"/>
      <c r="AU138" s="2"/>
      <c r="AV138" s="2"/>
      <c r="AW138" s="2"/>
      <c r="BD138" s="2"/>
      <c r="BH138" s="2"/>
      <c r="BI138" s="2"/>
    </row>
    <row r="139" ht="14.25" customHeight="1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41"/>
      <c r="AR139" s="2"/>
      <c r="AS139" s="2"/>
      <c r="AT139" s="2"/>
      <c r="AU139" s="2"/>
      <c r="AV139" s="2"/>
      <c r="AW139" s="2"/>
      <c r="BD139" s="2"/>
      <c r="BH139" s="2"/>
      <c r="BI139" s="2"/>
    </row>
    <row r="140" ht="14.25" customHeight="1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41"/>
      <c r="AR140" s="2"/>
      <c r="AS140" s="2"/>
      <c r="AT140" s="2"/>
      <c r="AU140" s="2"/>
      <c r="AV140" s="2"/>
      <c r="AW140" s="2"/>
      <c r="BD140" s="2"/>
      <c r="BH140" s="2"/>
      <c r="BI140" s="2"/>
    </row>
    <row r="141" ht="14.25" customHeight="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41"/>
      <c r="AR141" s="2"/>
      <c r="AS141" s="2"/>
      <c r="AT141" s="2"/>
      <c r="AU141" s="2"/>
      <c r="AV141" s="2"/>
      <c r="AW141" s="2"/>
      <c r="BD141" s="2"/>
      <c r="BH141" s="2"/>
      <c r="BI141" s="2"/>
    </row>
    <row r="142" ht="14.25" customHeight="1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41"/>
      <c r="AR142" s="2"/>
      <c r="AS142" s="2"/>
      <c r="AT142" s="2"/>
      <c r="AU142" s="2"/>
      <c r="AV142" s="2"/>
      <c r="AW142" s="2"/>
      <c r="BD142" s="2"/>
      <c r="BH142" s="2"/>
      <c r="BI142" s="2"/>
    </row>
    <row r="143" ht="14.25" customHeigh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41"/>
      <c r="AR143" s="2"/>
      <c r="AS143" s="2"/>
      <c r="AT143" s="2"/>
      <c r="AU143" s="2"/>
      <c r="AV143" s="2"/>
      <c r="AW143" s="2"/>
      <c r="BH143" s="2"/>
      <c r="BI143" s="2"/>
    </row>
    <row r="144" ht="14.25" customHeight="1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41"/>
      <c r="AR144" s="2"/>
      <c r="AS144" s="2"/>
      <c r="AT144" s="2"/>
      <c r="AU144" s="2"/>
      <c r="AV144" s="2"/>
      <c r="AW144" s="2"/>
      <c r="BH144" s="2"/>
      <c r="BI144" s="2"/>
    </row>
    <row r="145" ht="14.25" customHeigh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41"/>
      <c r="AR145" s="2"/>
      <c r="AS145" s="2"/>
      <c r="AT145" s="2"/>
      <c r="AU145" s="2"/>
      <c r="AV145" s="2"/>
      <c r="AW145" s="2"/>
      <c r="BH145" s="2"/>
      <c r="BI145" s="2"/>
    </row>
    <row r="146" ht="14.25" customHeigh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41"/>
      <c r="AR146" s="2"/>
      <c r="AS146" s="2"/>
      <c r="AT146" s="2"/>
      <c r="AU146" s="2"/>
      <c r="AV146" s="2"/>
      <c r="AW146" s="2"/>
      <c r="BH146" s="2"/>
      <c r="BI146" s="2"/>
    </row>
    <row r="147" ht="14.25" customHeigh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41"/>
      <c r="AR147" s="2"/>
      <c r="AS147" s="2"/>
      <c r="AT147" s="2"/>
      <c r="AU147" s="2"/>
      <c r="AV147" s="2"/>
      <c r="AW147" s="2"/>
      <c r="BH147" s="2"/>
      <c r="BI147" s="2"/>
    </row>
    <row r="148" ht="14.25" customHeight="1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41"/>
      <c r="AR148" s="2"/>
      <c r="AS148" s="2"/>
      <c r="AT148" s="2"/>
      <c r="AU148" s="2"/>
      <c r="AV148" s="2"/>
      <c r="AW148" s="2"/>
      <c r="BH148" s="2"/>
      <c r="BI148" s="2"/>
    </row>
    <row r="149" ht="14.25" customHeight="1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41"/>
      <c r="AR149" s="2"/>
      <c r="AS149" s="2"/>
      <c r="AT149" s="2"/>
      <c r="AU149" s="2"/>
      <c r="AV149" s="2"/>
      <c r="AW149" s="2"/>
      <c r="BH149" s="2"/>
      <c r="BI149" s="2"/>
    </row>
    <row r="150" ht="14.25" customHeight="1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41"/>
      <c r="AR150" s="2"/>
      <c r="AS150" s="2"/>
      <c r="AT150" s="2"/>
      <c r="AU150" s="2"/>
      <c r="AV150" s="2"/>
      <c r="AW150" s="2"/>
      <c r="BH150" s="2"/>
      <c r="BI150" s="2"/>
    </row>
    <row r="151" ht="14.25" customHeight="1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41"/>
      <c r="AR151" s="2"/>
      <c r="AS151" s="2"/>
      <c r="AT151" s="2"/>
      <c r="AU151" s="2"/>
      <c r="AV151" s="2"/>
      <c r="AW151" s="2"/>
      <c r="BH151" s="2"/>
      <c r="BI151" s="2"/>
    </row>
    <row r="152" ht="14.25" customHeight="1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41"/>
      <c r="AR152" s="2"/>
      <c r="AS152" s="2"/>
      <c r="AT152" s="2"/>
      <c r="AU152" s="2"/>
      <c r="AV152" s="2"/>
      <c r="AW152" s="2"/>
      <c r="BH152" s="2"/>
      <c r="BI152" s="2"/>
    </row>
    <row r="153" ht="14.25" customHeight="1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41"/>
      <c r="AR153" s="2"/>
      <c r="AS153" s="2"/>
      <c r="AT153" s="2"/>
      <c r="AU153" s="2"/>
      <c r="AV153" s="2"/>
      <c r="AW153" s="2"/>
      <c r="BH153" s="2"/>
      <c r="BI153" s="2"/>
    </row>
    <row r="154" ht="14.25" customHeight="1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41"/>
      <c r="AR154" s="2"/>
      <c r="AS154" s="2"/>
      <c r="AT154" s="2"/>
      <c r="AU154" s="2"/>
      <c r="AV154" s="2"/>
      <c r="AW154" s="2"/>
      <c r="BH154" s="2"/>
      <c r="BI154" s="2"/>
    </row>
    <row r="155" ht="14.25" customHeight="1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41"/>
      <c r="AR155" s="2"/>
      <c r="AS155" s="2"/>
      <c r="AT155" s="2"/>
      <c r="AU155" s="2"/>
      <c r="AV155" s="2"/>
      <c r="AW155" s="2"/>
      <c r="BH155" s="2"/>
      <c r="BI155" s="2"/>
    </row>
    <row r="156" ht="14.25" customHeight="1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41"/>
      <c r="AR156" s="2"/>
      <c r="AS156" s="2"/>
      <c r="AT156" s="2"/>
      <c r="AU156" s="2"/>
      <c r="AV156" s="2"/>
      <c r="AW156" s="2"/>
      <c r="BH156" s="2"/>
      <c r="BI156" s="2"/>
    </row>
    <row r="157" ht="14.25" customHeight="1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41"/>
      <c r="AR157" s="2"/>
      <c r="AS157" s="2"/>
      <c r="AT157" s="2"/>
      <c r="AU157" s="2"/>
      <c r="AV157" s="2"/>
      <c r="AW157" s="2"/>
      <c r="BH157" s="2"/>
      <c r="BI157" s="2"/>
    </row>
    <row r="158" ht="14.25" customHeight="1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41"/>
      <c r="AR158" s="2"/>
      <c r="AS158" s="2"/>
      <c r="AT158" s="2"/>
      <c r="AU158" s="2"/>
      <c r="AV158" s="2"/>
      <c r="AW158" s="2"/>
      <c r="BH158" s="2"/>
      <c r="BI158" s="2"/>
    </row>
    <row r="159" ht="14.25" customHeight="1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41"/>
      <c r="AR159" s="2"/>
      <c r="AS159" s="2"/>
      <c r="AT159" s="2"/>
      <c r="AU159" s="2"/>
      <c r="AV159" s="2"/>
      <c r="AW159" s="2"/>
      <c r="BH159" s="2"/>
      <c r="BI159" s="2"/>
    </row>
    <row r="160" ht="14.25" customHeight="1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41"/>
      <c r="AR160" s="2"/>
      <c r="AS160" s="2"/>
      <c r="AT160" s="2"/>
      <c r="AU160" s="2"/>
      <c r="AV160" s="2"/>
      <c r="AW160" s="2"/>
      <c r="BH160" s="2"/>
      <c r="BI160" s="2"/>
    </row>
    <row r="161" ht="14.25" customHeight="1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41"/>
      <c r="AR161" s="2"/>
      <c r="AS161" s="2"/>
      <c r="AT161" s="2"/>
      <c r="AU161" s="2"/>
      <c r="AV161" s="2"/>
      <c r="AW161" s="2"/>
      <c r="BH161" s="2"/>
      <c r="BI161" s="2"/>
    </row>
    <row r="162" ht="14.25" customHeight="1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41"/>
      <c r="AR162" s="2"/>
      <c r="AS162" s="2"/>
      <c r="AT162" s="2"/>
      <c r="AU162" s="2"/>
      <c r="AV162" s="2"/>
      <c r="AW162" s="2"/>
      <c r="BH162" s="2"/>
      <c r="BI162" s="2"/>
    </row>
    <row r="163" ht="14.25" customHeight="1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41"/>
      <c r="AR163" s="2"/>
      <c r="AS163" s="2"/>
      <c r="AT163" s="2"/>
      <c r="AU163" s="2"/>
      <c r="AV163" s="2"/>
      <c r="AW163" s="2"/>
      <c r="BH163" s="2"/>
      <c r="BI163" s="2"/>
    </row>
    <row r="164" ht="14.25" customHeight="1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41"/>
      <c r="AR164" s="2"/>
      <c r="AS164" s="2"/>
      <c r="AT164" s="2"/>
      <c r="AU164" s="2"/>
      <c r="AV164" s="2"/>
      <c r="AW164" s="2"/>
      <c r="BH164" s="2"/>
      <c r="BI164" s="2"/>
    </row>
    <row r="165" ht="14.25" customHeight="1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41"/>
      <c r="AR165" s="2"/>
      <c r="AS165" s="2"/>
      <c r="AT165" s="2"/>
      <c r="AU165" s="2"/>
      <c r="AV165" s="2"/>
      <c r="AW165" s="2"/>
      <c r="BH165" s="2"/>
      <c r="BI165" s="2"/>
    </row>
    <row r="166" ht="14.25" customHeight="1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41"/>
      <c r="AR166" s="2"/>
      <c r="AS166" s="2"/>
      <c r="AT166" s="2"/>
      <c r="AU166" s="2"/>
      <c r="AV166" s="2"/>
      <c r="AW166" s="2"/>
      <c r="BH166" s="2"/>
      <c r="BI166" s="2"/>
    </row>
    <row r="167" ht="14.25" customHeight="1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41"/>
      <c r="AR167" s="2"/>
      <c r="AS167" s="2"/>
      <c r="AT167" s="2"/>
      <c r="AU167" s="2"/>
      <c r="AV167" s="2"/>
      <c r="AW167" s="2"/>
      <c r="BH167" s="2"/>
      <c r="BI167" s="2"/>
    </row>
    <row r="168" ht="14.25" customHeight="1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41"/>
      <c r="AR168" s="2"/>
      <c r="AS168" s="2"/>
      <c r="AT168" s="2"/>
      <c r="AU168" s="2"/>
      <c r="AV168" s="2"/>
      <c r="AW168" s="2"/>
      <c r="BH168" s="2"/>
      <c r="BI168" s="2"/>
    </row>
    <row r="169" ht="14.25" customHeight="1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41"/>
      <c r="AR169" s="2"/>
      <c r="AS169" s="2"/>
      <c r="AT169" s="2"/>
      <c r="AU169" s="2"/>
      <c r="AV169" s="2"/>
      <c r="AW169" s="2"/>
      <c r="BH169" s="2"/>
      <c r="BI169" s="2"/>
    </row>
    <row r="170" ht="14.25" customHeight="1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41"/>
      <c r="AR170" s="2"/>
      <c r="AS170" s="2"/>
      <c r="AT170" s="2"/>
      <c r="AU170" s="2"/>
      <c r="AV170" s="2"/>
      <c r="AW170" s="2"/>
      <c r="BH170" s="2"/>
      <c r="BI170" s="2"/>
    </row>
    <row r="171" ht="14.25" customHeight="1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41"/>
      <c r="AR171" s="2"/>
      <c r="AS171" s="2"/>
      <c r="AT171" s="2"/>
      <c r="AU171" s="2"/>
      <c r="AV171" s="2"/>
      <c r="AW171" s="2"/>
      <c r="BH171" s="2"/>
      <c r="BI171" s="2"/>
    </row>
    <row r="172" ht="14.25" customHeight="1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41"/>
      <c r="AR172" s="2"/>
      <c r="AS172" s="2"/>
      <c r="AT172" s="2"/>
      <c r="AU172" s="2"/>
      <c r="AV172" s="2"/>
      <c r="AW172" s="2"/>
      <c r="BH172" s="2"/>
      <c r="BI172" s="2"/>
    </row>
    <row r="173" ht="14.25" customHeight="1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41"/>
      <c r="AR173" s="2"/>
      <c r="AS173" s="2"/>
      <c r="AT173" s="2"/>
      <c r="AU173" s="2"/>
      <c r="AV173" s="2"/>
      <c r="AW173" s="2"/>
      <c r="BH173" s="2"/>
      <c r="BI173" s="2"/>
    </row>
    <row r="174" ht="14.25" customHeight="1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41"/>
      <c r="AR174" s="2"/>
      <c r="AS174" s="2"/>
      <c r="AT174" s="2"/>
      <c r="AU174" s="2"/>
      <c r="AV174" s="2"/>
      <c r="AW174" s="2"/>
      <c r="BH174" s="2"/>
      <c r="BI174" s="2"/>
    </row>
    <row r="175" ht="14.25" customHeight="1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41"/>
      <c r="AR175" s="2"/>
      <c r="AS175" s="2"/>
      <c r="AT175" s="2"/>
      <c r="AU175" s="2"/>
      <c r="AV175" s="2"/>
      <c r="AW175" s="2"/>
      <c r="BH175" s="2"/>
      <c r="BI175" s="2"/>
    </row>
    <row r="176" ht="14.25" customHeight="1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41"/>
      <c r="AR176" s="2"/>
      <c r="AS176" s="2"/>
      <c r="AT176" s="2"/>
      <c r="AU176" s="2"/>
      <c r="AV176" s="2"/>
      <c r="AW176" s="2"/>
      <c r="BH176" s="2"/>
      <c r="BI176" s="2"/>
    </row>
    <row r="177" ht="14.25" customHeight="1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41"/>
      <c r="AR177" s="2"/>
      <c r="AS177" s="2"/>
      <c r="AT177" s="2"/>
      <c r="AU177" s="2"/>
      <c r="AV177" s="2"/>
      <c r="AW177" s="2"/>
      <c r="BH177" s="2"/>
      <c r="BI177" s="2"/>
    </row>
    <row r="178" ht="14.25" customHeight="1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41"/>
      <c r="AR178" s="2"/>
      <c r="AS178" s="2"/>
      <c r="AT178" s="2"/>
      <c r="AU178" s="2"/>
      <c r="AV178" s="2"/>
      <c r="AW178" s="2"/>
      <c r="BH178" s="2"/>
      <c r="BI178" s="2"/>
    </row>
    <row r="179" ht="14.25" customHeight="1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41"/>
      <c r="AR179" s="2"/>
      <c r="AS179" s="2"/>
      <c r="AT179" s="2"/>
      <c r="AU179" s="2"/>
      <c r="AV179" s="2"/>
      <c r="AW179" s="2"/>
      <c r="BH179" s="2"/>
      <c r="BI179" s="2"/>
    </row>
    <row r="180" ht="14.25" customHeight="1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41"/>
      <c r="AR180" s="2"/>
      <c r="AS180" s="2"/>
      <c r="AT180" s="2"/>
      <c r="AU180" s="2"/>
      <c r="AV180" s="2"/>
      <c r="AW180" s="2"/>
      <c r="BH180" s="2"/>
      <c r="BI180" s="2"/>
    </row>
    <row r="181" ht="14.25" customHeight="1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41"/>
      <c r="AR181" s="2"/>
      <c r="AS181" s="2"/>
      <c r="AT181" s="2"/>
      <c r="AU181" s="2"/>
      <c r="AV181" s="2"/>
      <c r="AW181" s="2"/>
      <c r="BH181" s="2"/>
      <c r="BI181" s="2"/>
    </row>
    <row r="182" ht="14.25" customHeight="1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41"/>
      <c r="AR182" s="2"/>
      <c r="AS182" s="2"/>
      <c r="AT182" s="2"/>
      <c r="AU182" s="2"/>
      <c r="AV182" s="2"/>
      <c r="AW182" s="2"/>
      <c r="BH182" s="2"/>
      <c r="BI182" s="2"/>
    </row>
    <row r="183" ht="14.25" customHeight="1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41"/>
      <c r="AR183" s="2"/>
      <c r="AS183" s="2"/>
      <c r="AT183" s="2"/>
      <c r="AU183" s="2"/>
      <c r="AV183" s="2"/>
      <c r="AW183" s="2"/>
      <c r="BH183" s="2"/>
      <c r="BI183" s="2"/>
    </row>
    <row r="184" ht="14.25" customHeight="1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41"/>
      <c r="AR184" s="2"/>
      <c r="AS184" s="2"/>
      <c r="AT184" s="2"/>
      <c r="AU184" s="2"/>
      <c r="AV184" s="2"/>
      <c r="AW184" s="2"/>
      <c r="BH184" s="2"/>
      <c r="BI184" s="2"/>
    </row>
    <row r="185" ht="14.25" customHeight="1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41"/>
      <c r="AR185" s="2"/>
      <c r="AS185" s="2"/>
      <c r="AT185" s="2"/>
      <c r="AU185" s="2"/>
      <c r="AV185" s="2"/>
      <c r="AW185" s="2"/>
      <c r="BH185" s="2"/>
      <c r="BI185" s="2"/>
    </row>
    <row r="186" ht="14.25" customHeight="1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41"/>
      <c r="AR186" s="2"/>
      <c r="AS186" s="2"/>
      <c r="AT186" s="2"/>
      <c r="AU186" s="2"/>
      <c r="AV186" s="2"/>
      <c r="AW186" s="2"/>
      <c r="BH186" s="2"/>
      <c r="BI186" s="2"/>
    </row>
    <row r="187" ht="14.25" customHeight="1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41"/>
      <c r="AR187" s="2"/>
      <c r="AS187" s="2"/>
      <c r="AT187" s="2"/>
      <c r="AU187" s="2"/>
      <c r="AV187" s="2"/>
      <c r="AW187" s="2"/>
      <c r="BH187" s="2"/>
      <c r="BI187" s="2"/>
    </row>
    <row r="188" ht="14.25" customHeight="1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41"/>
      <c r="AR188" s="2"/>
      <c r="AS188" s="2"/>
      <c r="AT188" s="2"/>
      <c r="AU188" s="2"/>
      <c r="AV188" s="2"/>
      <c r="AW188" s="2"/>
      <c r="BH188" s="2"/>
      <c r="BI188" s="2"/>
    </row>
    <row r="189" ht="14.25" customHeight="1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41"/>
      <c r="AR189" s="2"/>
      <c r="AS189" s="2"/>
      <c r="AT189" s="2"/>
      <c r="AU189" s="2"/>
      <c r="AV189" s="2"/>
      <c r="AW189" s="2"/>
      <c r="BH189" s="2"/>
      <c r="BI189" s="2"/>
    </row>
    <row r="190" ht="14.25" customHeight="1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41"/>
      <c r="AR190" s="2"/>
      <c r="AS190" s="2"/>
      <c r="AT190" s="2"/>
      <c r="AU190" s="2"/>
      <c r="AV190" s="2"/>
      <c r="AW190" s="2"/>
      <c r="BH190" s="2"/>
      <c r="BI190" s="2"/>
    </row>
    <row r="191" ht="14.25" customHeight="1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41"/>
      <c r="AR191" s="2"/>
      <c r="AS191" s="2"/>
      <c r="AT191" s="2"/>
      <c r="AU191" s="2"/>
      <c r="AV191" s="2"/>
      <c r="AW191" s="2"/>
      <c r="BH191" s="2"/>
      <c r="BI191" s="2"/>
    </row>
    <row r="192" ht="14.25" customHeight="1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41"/>
      <c r="AR192" s="2"/>
      <c r="AS192" s="2"/>
      <c r="AT192" s="2"/>
      <c r="AU192" s="2"/>
      <c r="AV192" s="2"/>
      <c r="AW192" s="2"/>
      <c r="BH192" s="2"/>
      <c r="BI192" s="2"/>
    </row>
    <row r="193" ht="14.25" customHeight="1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41"/>
      <c r="AR193" s="2"/>
      <c r="AS193" s="2"/>
      <c r="AT193" s="2"/>
      <c r="AU193" s="2"/>
      <c r="AV193" s="2"/>
      <c r="AW193" s="2"/>
      <c r="BH193" s="2"/>
      <c r="BI193" s="2"/>
    </row>
    <row r="194" ht="14.25" customHeight="1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41"/>
      <c r="AR194" s="2"/>
      <c r="AS194" s="2"/>
      <c r="AT194" s="2"/>
      <c r="AU194" s="2"/>
      <c r="AV194" s="2"/>
      <c r="AW194" s="2"/>
      <c r="BH194" s="2"/>
      <c r="BI194" s="2"/>
    </row>
    <row r="195" ht="14.25" customHeight="1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41"/>
      <c r="AR195" s="2"/>
      <c r="AS195" s="2"/>
      <c r="AT195" s="2"/>
      <c r="AU195" s="2"/>
      <c r="AV195" s="2"/>
      <c r="AW195" s="2"/>
      <c r="BH195" s="2"/>
      <c r="BI195" s="2"/>
    </row>
    <row r="196" ht="14.25" customHeight="1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41"/>
      <c r="AR196" s="2"/>
      <c r="AS196" s="2"/>
      <c r="AT196" s="2"/>
      <c r="AU196" s="2"/>
      <c r="AV196" s="2"/>
      <c r="AW196" s="2"/>
      <c r="BH196" s="2"/>
      <c r="BI196" s="2"/>
    </row>
    <row r="197" ht="14.25" customHeight="1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41"/>
      <c r="AR197" s="2"/>
      <c r="AS197" s="2"/>
      <c r="AT197" s="2"/>
      <c r="AU197" s="2"/>
      <c r="AV197" s="2"/>
      <c r="AW197" s="2"/>
      <c r="BH197" s="2"/>
      <c r="BI197" s="2"/>
    </row>
    <row r="198" ht="14.25" customHeight="1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41"/>
      <c r="AR198" s="2"/>
      <c r="AS198" s="2"/>
      <c r="AT198" s="2"/>
      <c r="AU198" s="2"/>
      <c r="AV198" s="2"/>
      <c r="AW198" s="2"/>
      <c r="BH198" s="2"/>
      <c r="BI198" s="2"/>
    </row>
    <row r="199" ht="14.25" customHeight="1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41"/>
      <c r="AR199" s="2"/>
      <c r="AS199" s="2"/>
      <c r="AT199" s="2"/>
      <c r="AU199" s="2"/>
      <c r="AV199" s="2"/>
      <c r="AW199" s="2"/>
      <c r="BH199" s="2"/>
      <c r="BI199" s="2"/>
    </row>
    <row r="200" ht="14.25" customHeight="1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41"/>
      <c r="AR200" s="2"/>
      <c r="AS200" s="2"/>
      <c r="AT200" s="2"/>
      <c r="AU200" s="2"/>
      <c r="AV200" s="2"/>
      <c r="AW200" s="2"/>
      <c r="BH200" s="2"/>
      <c r="BI200" s="2"/>
    </row>
    <row r="201" ht="14.25" customHeight="1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41"/>
      <c r="AR201" s="2"/>
      <c r="AS201" s="2"/>
      <c r="AT201" s="2"/>
      <c r="AU201" s="2"/>
      <c r="AV201" s="2"/>
      <c r="AW201" s="2"/>
      <c r="BH201" s="2"/>
      <c r="BI201" s="2"/>
    </row>
    <row r="202" ht="14.25" customHeight="1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41"/>
      <c r="AR202" s="2"/>
      <c r="AS202" s="2"/>
      <c r="AT202" s="2"/>
      <c r="AU202" s="2"/>
      <c r="AV202" s="2"/>
      <c r="AW202" s="2"/>
      <c r="BH202" s="2"/>
      <c r="BI202" s="2"/>
    </row>
    <row r="203" ht="14.25" customHeight="1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41"/>
      <c r="AR203" s="2"/>
      <c r="AS203" s="2"/>
      <c r="AT203" s="2"/>
      <c r="AU203" s="2"/>
      <c r="AV203" s="2"/>
      <c r="AW203" s="2"/>
      <c r="BH203" s="2"/>
      <c r="BI203" s="2"/>
    </row>
    <row r="204" ht="14.25" customHeight="1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41"/>
      <c r="AR204" s="2"/>
      <c r="AS204" s="2"/>
      <c r="AT204" s="2"/>
      <c r="AU204" s="2"/>
      <c r="AV204" s="2"/>
      <c r="AW204" s="2"/>
      <c r="BH204" s="2"/>
      <c r="BI204" s="2"/>
    </row>
    <row r="205" ht="14.25" customHeight="1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41"/>
      <c r="AR205" s="2"/>
      <c r="AS205" s="2"/>
      <c r="AT205" s="2"/>
      <c r="AU205" s="2"/>
      <c r="AV205" s="2"/>
      <c r="AW205" s="2"/>
      <c r="BH205" s="2"/>
      <c r="BI205" s="2"/>
    </row>
    <row r="206" ht="14.25" customHeight="1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41"/>
      <c r="AR206" s="2"/>
      <c r="AS206" s="2"/>
      <c r="AT206" s="2"/>
      <c r="AU206" s="2"/>
      <c r="AV206" s="2"/>
      <c r="AW206" s="2"/>
      <c r="BH206" s="2"/>
      <c r="BI206" s="2"/>
    </row>
    <row r="207" ht="14.25" customHeight="1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41"/>
      <c r="AR207" s="2"/>
      <c r="AS207" s="2"/>
      <c r="AT207" s="2"/>
      <c r="AU207" s="2"/>
      <c r="AV207" s="2"/>
      <c r="AW207" s="2"/>
      <c r="BH207" s="2"/>
      <c r="BI207" s="2"/>
    </row>
    <row r="208" ht="14.25" customHeight="1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41"/>
      <c r="AR208" s="2"/>
      <c r="AS208" s="2"/>
      <c r="AT208" s="2"/>
      <c r="AU208" s="2"/>
      <c r="AV208" s="2"/>
      <c r="AW208" s="2"/>
      <c r="BH208" s="2"/>
      <c r="BI208" s="2"/>
    </row>
    <row r="209" ht="14.25" customHeight="1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41"/>
      <c r="AR209" s="2"/>
      <c r="AS209" s="2"/>
      <c r="AT209" s="2"/>
      <c r="AU209" s="2"/>
      <c r="AV209" s="2"/>
      <c r="AW209" s="2"/>
      <c r="BH209" s="2"/>
      <c r="BI209" s="2"/>
    </row>
    <row r="210" ht="14.25" customHeight="1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41"/>
      <c r="AR210" s="2"/>
      <c r="AS210" s="2"/>
      <c r="AT210" s="2"/>
      <c r="AU210" s="2"/>
      <c r="AV210" s="2"/>
      <c r="AW210" s="2"/>
      <c r="BH210" s="2"/>
      <c r="BI210" s="2"/>
    </row>
    <row r="211" ht="14.25" customHeight="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41"/>
      <c r="AR211" s="2"/>
      <c r="AS211" s="2"/>
      <c r="AT211" s="2"/>
      <c r="AU211" s="2"/>
      <c r="AV211" s="2"/>
      <c r="AW211" s="2"/>
      <c r="BH211" s="2"/>
      <c r="BI211" s="2"/>
    </row>
    <row r="212" ht="14.25" customHeight="1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41"/>
      <c r="AR212" s="2"/>
      <c r="AS212" s="2"/>
      <c r="AT212" s="2"/>
      <c r="AU212" s="2"/>
      <c r="AV212" s="2"/>
      <c r="AW212" s="2"/>
      <c r="BH212" s="2"/>
      <c r="BI212" s="2"/>
    </row>
    <row r="213" ht="14.25" customHeight="1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41"/>
      <c r="AR213" s="2"/>
      <c r="AS213" s="2"/>
      <c r="AT213" s="2"/>
      <c r="AU213" s="2"/>
      <c r="AV213" s="2"/>
      <c r="AW213" s="2"/>
      <c r="BH213" s="2"/>
      <c r="BI213" s="2"/>
    </row>
    <row r="214" ht="14.25" customHeight="1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41"/>
      <c r="AR214" s="2"/>
      <c r="AS214" s="2"/>
      <c r="AT214" s="2"/>
      <c r="AU214" s="2"/>
      <c r="AV214" s="2"/>
      <c r="AW214" s="2"/>
      <c r="BH214" s="2"/>
      <c r="BI214" s="2"/>
    </row>
    <row r="215" ht="14.25" customHeight="1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41"/>
      <c r="AR215" s="2"/>
      <c r="AS215" s="2"/>
      <c r="AT215" s="2"/>
      <c r="AU215" s="2"/>
      <c r="AV215" s="2"/>
      <c r="AW215" s="2"/>
      <c r="BH215" s="2"/>
      <c r="BI215" s="2"/>
    </row>
    <row r="216" ht="14.25" customHeight="1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41"/>
      <c r="AR216" s="2"/>
      <c r="AS216" s="2"/>
      <c r="AT216" s="2"/>
      <c r="AU216" s="2"/>
      <c r="AV216" s="2"/>
      <c r="AW216" s="2"/>
      <c r="BH216" s="2"/>
      <c r="BI216" s="2"/>
    </row>
    <row r="217" ht="14.25" customHeight="1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41"/>
      <c r="AR217" s="2"/>
      <c r="AS217" s="2"/>
      <c r="AT217" s="2"/>
      <c r="AU217" s="2"/>
      <c r="AV217" s="2"/>
      <c r="AW217" s="2"/>
      <c r="BH217" s="2"/>
      <c r="BI217" s="2"/>
    </row>
    <row r="218" ht="14.25" customHeight="1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41"/>
      <c r="AR218" s="2"/>
      <c r="AS218" s="2"/>
      <c r="AT218" s="2"/>
      <c r="AU218" s="2"/>
      <c r="AV218" s="2"/>
      <c r="AW218" s="2"/>
      <c r="BH218" s="2"/>
      <c r="BI218" s="2"/>
    </row>
    <row r="219" ht="14.25" customHeight="1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41"/>
      <c r="AR219" s="2"/>
      <c r="AS219" s="2"/>
      <c r="AT219" s="2"/>
      <c r="AU219" s="2"/>
      <c r="AV219" s="2"/>
      <c r="AW219" s="2"/>
      <c r="BH219" s="2"/>
      <c r="BI219" s="2"/>
    </row>
    <row r="220" ht="14.25" customHeight="1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41"/>
      <c r="AR220" s="2"/>
      <c r="AS220" s="2"/>
      <c r="AT220" s="2"/>
      <c r="AU220" s="2"/>
      <c r="AV220" s="2"/>
      <c r="AW220" s="2"/>
      <c r="BH220" s="2"/>
      <c r="BI220" s="2"/>
    </row>
    <row r="221" ht="14.25" customHeight="1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41"/>
      <c r="AR221" s="2"/>
      <c r="AS221" s="2"/>
      <c r="AT221" s="2"/>
      <c r="AU221" s="2"/>
      <c r="AV221" s="2"/>
      <c r="AW221" s="2"/>
      <c r="BH221" s="2"/>
      <c r="BI221" s="2"/>
    </row>
    <row r="222" ht="14.25" customHeight="1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41"/>
      <c r="AR222" s="2"/>
      <c r="AS222" s="2"/>
      <c r="AT222" s="2"/>
      <c r="AU222" s="2"/>
      <c r="AV222" s="2"/>
      <c r="AW222" s="2"/>
      <c r="BH222" s="2"/>
      <c r="BI222" s="2"/>
    </row>
    <row r="223" ht="14.25" customHeight="1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41"/>
      <c r="AR223" s="2"/>
      <c r="AS223" s="2"/>
      <c r="AT223" s="2"/>
      <c r="AU223" s="2"/>
      <c r="AV223" s="2"/>
      <c r="AW223" s="2"/>
      <c r="BH223" s="2"/>
      <c r="BI223" s="2"/>
    </row>
    <row r="224" ht="14.25" customHeight="1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41"/>
      <c r="AR224" s="2"/>
      <c r="AS224" s="2"/>
      <c r="AT224" s="2"/>
      <c r="AU224" s="2"/>
      <c r="AV224" s="2"/>
      <c r="AW224" s="2"/>
      <c r="BH224" s="2"/>
      <c r="BI224" s="2"/>
    </row>
    <row r="225" ht="14.25" customHeight="1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41"/>
      <c r="AR225" s="2"/>
      <c r="AS225" s="2"/>
      <c r="AT225" s="2"/>
      <c r="AU225" s="2"/>
      <c r="AV225" s="2"/>
      <c r="AW225" s="2"/>
      <c r="BH225" s="2"/>
      <c r="BI225" s="2"/>
    </row>
    <row r="226" ht="14.25" customHeight="1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41"/>
      <c r="AR226" s="2"/>
      <c r="AS226" s="2"/>
      <c r="AT226" s="2"/>
      <c r="AU226" s="2"/>
      <c r="AV226" s="2"/>
      <c r="AW226" s="2"/>
      <c r="BH226" s="2"/>
      <c r="BI226" s="2"/>
    </row>
    <row r="227" ht="14.25" customHeight="1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41"/>
      <c r="AR227" s="2"/>
      <c r="AS227" s="2"/>
      <c r="AT227" s="2"/>
      <c r="AU227" s="2"/>
      <c r="AV227" s="2"/>
      <c r="AW227" s="2"/>
      <c r="BH227" s="2"/>
      <c r="BI227" s="2"/>
    </row>
    <row r="228" ht="14.25" customHeight="1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41"/>
      <c r="AR228" s="2"/>
      <c r="AS228" s="2"/>
      <c r="AT228" s="2"/>
      <c r="AU228" s="2"/>
      <c r="AV228" s="2"/>
      <c r="AW228" s="2"/>
      <c r="BH228" s="2"/>
      <c r="BI228" s="2"/>
    </row>
    <row r="229" ht="14.25" customHeight="1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41"/>
      <c r="AR229" s="2"/>
      <c r="AS229" s="2"/>
      <c r="AT229" s="2"/>
      <c r="AU229" s="2"/>
      <c r="AV229" s="2"/>
      <c r="AW229" s="2"/>
      <c r="BH229" s="2"/>
      <c r="BI229" s="2"/>
    </row>
    <row r="230" ht="14.25" customHeight="1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41"/>
      <c r="AR230" s="2"/>
      <c r="AS230" s="2"/>
      <c r="AT230" s="2"/>
      <c r="AU230" s="2"/>
      <c r="AV230" s="2"/>
      <c r="AW230" s="2"/>
      <c r="BH230" s="2"/>
      <c r="BI230" s="2"/>
    </row>
    <row r="231" ht="14.25" customHeight="1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41"/>
      <c r="AR231" s="2"/>
      <c r="AS231" s="2"/>
      <c r="AT231" s="2"/>
      <c r="AU231" s="2"/>
      <c r="AV231" s="2"/>
      <c r="AW231" s="2"/>
      <c r="BH231" s="2"/>
      <c r="BI231" s="2"/>
    </row>
    <row r="232" ht="14.25" customHeight="1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41"/>
      <c r="AR232" s="2"/>
      <c r="AS232" s="2"/>
      <c r="AT232" s="2"/>
      <c r="AU232" s="2"/>
      <c r="AV232" s="2"/>
      <c r="AW232" s="2"/>
      <c r="BH232" s="2"/>
      <c r="BI232" s="2"/>
    </row>
    <row r="233" ht="14.25" customHeight="1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41"/>
      <c r="AR233" s="2"/>
      <c r="AS233" s="2"/>
      <c r="AT233" s="2"/>
      <c r="AU233" s="2"/>
      <c r="AV233" s="2"/>
      <c r="AW233" s="2"/>
      <c r="BH233" s="2"/>
      <c r="BI233" s="2"/>
    </row>
    <row r="234" ht="14.25" customHeight="1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41"/>
      <c r="AR234" s="2"/>
      <c r="AS234" s="2"/>
      <c r="AT234" s="2"/>
      <c r="AU234" s="2"/>
      <c r="AV234" s="2"/>
      <c r="AW234" s="2"/>
      <c r="BH234" s="2"/>
      <c r="BI234" s="2"/>
    </row>
    <row r="235" ht="14.25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41"/>
      <c r="AR235" s="2"/>
      <c r="AS235" s="2"/>
      <c r="AT235" s="2"/>
      <c r="AU235" s="2"/>
      <c r="AV235" s="2"/>
      <c r="AW235" s="2"/>
      <c r="BH235" s="2"/>
      <c r="BI235" s="2"/>
    </row>
    <row r="236" ht="14.25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41"/>
      <c r="AR236" s="2"/>
      <c r="AS236" s="2"/>
      <c r="AT236" s="2"/>
      <c r="AU236" s="2"/>
      <c r="AV236" s="2"/>
      <c r="AW236" s="2"/>
      <c r="BH236" s="2"/>
      <c r="BI236" s="2"/>
    </row>
    <row r="237" ht="14.25" customHeight="1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41"/>
      <c r="AR237" s="2"/>
      <c r="AS237" s="2"/>
      <c r="AT237" s="2"/>
      <c r="AU237" s="2"/>
      <c r="AV237" s="2"/>
      <c r="AW237" s="2"/>
      <c r="BH237" s="2"/>
      <c r="BI237" s="2"/>
    </row>
    <row r="238" ht="14.25" customHeight="1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41"/>
      <c r="AR238" s="2"/>
      <c r="AS238" s="2"/>
      <c r="AT238" s="2"/>
      <c r="AU238" s="2"/>
      <c r="AV238" s="2"/>
      <c r="AW238" s="2"/>
      <c r="BH238" s="2"/>
      <c r="BI238" s="2"/>
    </row>
    <row r="239" ht="14.25" customHeight="1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41"/>
      <c r="AR239" s="2"/>
      <c r="AS239" s="2"/>
      <c r="AT239" s="2"/>
      <c r="AU239" s="2"/>
      <c r="AV239" s="2"/>
      <c r="AW239" s="2"/>
      <c r="BH239" s="2"/>
      <c r="BI239" s="2"/>
    </row>
    <row r="240" ht="14.25" customHeight="1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41"/>
      <c r="AR240" s="2"/>
      <c r="AS240" s="2"/>
      <c r="AT240" s="2"/>
      <c r="AU240" s="2"/>
      <c r="AV240" s="2"/>
      <c r="AW240" s="2"/>
      <c r="BH240" s="2"/>
      <c r="BI240" s="2"/>
    </row>
    <row r="241" ht="14.25" customHeight="1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41"/>
      <c r="AR241" s="2"/>
      <c r="AS241" s="2"/>
      <c r="AT241" s="2"/>
      <c r="AU241" s="2"/>
      <c r="AV241" s="2"/>
      <c r="AW241" s="2"/>
      <c r="BH241" s="2"/>
      <c r="BI241" s="2"/>
    </row>
    <row r="242" ht="14.25" customHeight="1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41"/>
      <c r="AR242" s="2"/>
      <c r="AS242" s="2"/>
      <c r="AT242" s="2"/>
      <c r="AU242" s="2"/>
      <c r="AV242" s="2"/>
      <c r="AW242" s="2"/>
      <c r="BH242" s="2"/>
      <c r="BI242" s="2"/>
    </row>
    <row r="243" ht="14.25" customHeight="1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41"/>
      <c r="AR243" s="2"/>
      <c r="AS243" s="2"/>
      <c r="AT243" s="2"/>
      <c r="AU243" s="2"/>
      <c r="AV243" s="2"/>
      <c r="AW243" s="2"/>
      <c r="BH243" s="2"/>
      <c r="BI243" s="2"/>
    </row>
    <row r="244" ht="14.25" customHeight="1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41"/>
      <c r="AR244" s="2"/>
      <c r="AS244" s="2"/>
      <c r="AT244" s="2"/>
      <c r="AU244" s="2"/>
      <c r="AV244" s="2"/>
      <c r="AW244" s="2"/>
      <c r="BH244" s="2"/>
      <c r="BI244" s="2"/>
    </row>
    <row r="245" ht="14.25" customHeight="1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41"/>
      <c r="AR245" s="2"/>
      <c r="AS245" s="2"/>
      <c r="AT245" s="2"/>
      <c r="AU245" s="2"/>
      <c r="AV245" s="2"/>
      <c r="AW245" s="2"/>
      <c r="BH245" s="2"/>
      <c r="BI245" s="2"/>
    </row>
    <row r="246" ht="14.25" customHeight="1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41"/>
      <c r="AR246" s="2"/>
      <c r="AS246" s="2"/>
      <c r="AT246" s="2"/>
      <c r="AU246" s="2"/>
      <c r="AV246" s="2"/>
      <c r="AW246" s="2"/>
      <c r="BH246" s="2"/>
      <c r="BI246" s="2"/>
    </row>
    <row r="247" ht="14.25" customHeight="1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41"/>
      <c r="AR247" s="2"/>
      <c r="AS247" s="2"/>
      <c r="AT247" s="2"/>
      <c r="AU247" s="2"/>
      <c r="AV247" s="2"/>
      <c r="AW247" s="2"/>
      <c r="BH247" s="2"/>
      <c r="BI247" s="2"/>
    </row>
    <row r="248" ht="14.25" customHeight="1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41"/>
      <c r="AR248" s="2"/>
      <c r="AS248" s="2"/>
      <c r="AT248" s="2"/>
      <c r="AU248" s="2"/>
      <c r="AV248" s="2"/>
      <c r="AW248" s="2"/>
      <c r="BH248" s="2"/>
      <c r="BI248" s="2"/>
    </row>
    <row r="249" ht="14.25" customHeight="1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41"/>
      <c r="AR249" s="2"/>
      <c r="AS249" s="2"/>
      <c r="AT249" s="2"/>
      <c r="AU249" s="2"/>
      <c r="AV249" s="2"/>
      <c r="AW249" s="2"/>
      <c r="BH249" s="2"/>
      <c r="BI249" s="2"/>
    </row>
    <row r="250" ht="14.25" customHeight="1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41"/>
      <c r="AR250" s="2"/>
      <c r="AS250" s="2"/>
      <c r="AT250" s="2"/>
      <c r="AU250" s="2"/>
      <c r="AV250" s="2"/>
      <c r="AW250" s="2"/>
      <c r="BH250" s="2"/>
      <c r="BI250" s="2"/>
    </row>
    <row r="251" ht="14.25" customHeight="1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41"/>
      <c r="AR251" s="2"/>
      <c r="AS251" s="2"/>
      <c r="AT251" s="2"/>
      <c r="AU251" s="2"/>
      <c r="AV251" s="2"/>
      <c r="AW251" s="2"/>
      <c r="BH251" s="2"/>
      <c r="BI251" s="2"/>
    </row>
    <row r="252" ht="14.25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41"/>
      <c r="AR252" s="2"/>
      <c r="AS252" s="2"/>
      <c r="AT252" s="2"/>
      <c r="AU252" s="2"/>
      <c r="AV252" s="2"/>
      <c r="AW252" s="2"/>
      <c r="BH252" s="2"/>
      <c r="BI252" s="2"/>
    </row>
    <row r="253" ht="14.25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41"/>
      <c r="AR253" s="2"/>
      <c r="AS253" s="2"/>
      <c r="AT253" s="2"/>
      <c r="AU253" s="2"/>
      <c r="AV253" s="2"/>
      <c r="AW253" s="2"/>
      <c r="BH253" s="2"/>
      <c r="BI253" s="2"/>
    </row>
    <row r="254" ht="14.25" customHeight="1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41"/>
      <c r="AR254" s="2"/>
      <c r="AS254" s="2"/>
      <c r="AT254" s="2"/>
      <c r="AU254" s="2"/>
      <c r="AV254" s="2"/>
      <c r="AW254" s="2"/>
      <c r="BH254" s="2"/>
      <c r="BI254" s="2"/>
    </row>
    <row r="255" ht="14.25" customHeight="1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41"/>
      <c r="AR255" s="2"/>
      <c r="AS255" s="2"/>
      <c r="AT255" s="2"/>
      <c r="AU255" s="2"/>
      <c r="AV255" s="2"/>
      <c r="AW255" s="2"/>
      <c r="BH255" s="2"/>
      <c r="BI255" s="2"/>
    </row>
    <row r="256" ht="14.25" customHeight="1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41"/>
      <c r="AR256" s="2"/>
      <c r="AS256" s="2"/>
      <c r="AT256" s="2"/>
      <c r="AU256" s="2"/>
      <c r="AV256" s="2"/>
      <c r="AW256" s="2"/>
      <c r="BH256" s="2"/>
      <c r="BI256" s="2"/>
    </row>
    <row r="257" ht="14.25" customHeight="1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41"/>
      <c r="AR257" s="2"/>
      <c r="AS257" s="2"/>
      <c r="AT257" s="2"/>
      <c r="AU257" s="2"/>
      <c r="AV257" s="2"/>
      <c r="AW257" s="2"/>
      <c r="BH257" s="2"/>
      <c r="BI257" s="2"/>
    </row>
    <row r="258" ht="14.25" customHeight="1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41"/>
      <c r="AR258" s="2"/>
      <c r="AS258" s="2"/>
      <c r="AT258" s="2"/>
      <c r="AU258" s="2"/>
      <c r="AV258" s="2"/>
      <c r="AW258" s="2"/>
      <c r="BH258" s="2"/>
      <c r="BI258" s="2"/>
    </row>
    <row r="259" ht="14.25" customHeight="1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41"/>
      <c r="AR259" s="2"/>
      <c r="AS259" s="2"/>
      <c r="AT259" s="2"/>
      <c r="AU259" s="2"/>
      <c r="AV259" s="2"/>
      <c r="AW259" s="2"/>
      <c r="BH259" s="2"/>
      <c r="BI259" s="2"/>
    </row>
    <row r="260" ht="14.25" customHeight="1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41"/>
      <c r="AR260" s="2"/>
      <c r="AS260" s="2"/>
      <c r="AT260" s="2"/>
      <c r="AU260" s="2"/>
      <c r="AV260" s="2"/>
      <c r="AW260" s="2"/>
      <c r="BH260" s="2"/>
      <c r="BI260" s="2"/>
    </row>
    <row r="261" ht="14.25" customHeight="1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41"/>
      <c r="AR261" s="2"/>
      <c r="AS261" s="2"/>
      <c r="AT261" s="2"/>
      <c r="AU261" s="2"/>
      <c r="AV261" s="2"/>
      <c r="AW261" s="2"/>
      <c r="BH261" s="2"/>
      <c r="BI261" s="2"/>
    </row>
    <row r="262" ht="14.25" customHeight="1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41"/>
      <c r="AR262" s="2"/>
      <c r="AS262" s="2"/>
      <c r="AT262" s="2"/>
      <c r="AU262" s="2"/>
      <c r="AV262" s="2"/>
      <c r="AW262" s="2"/>
      <c r="BH262" s="2"/>
      <c r="BI262" s="2"/>
    </row>
    <row r="263" ht="14.25" customHeight="1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41"/>
      <c r="AR263" s="2"/>
      <c r="AS263" s="2"/>
      <c r="AT263" s="2"/>
      <c r="AU263" s="2"/>
      <c r="AV263" s="2"/>
      <c r="AW263" s="2"/>
      <c r="BH263" s="2"/>
      <c r="BI263" s="2"/>
    </row>
    <row r="264" ht="14.25" customHeight="1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41"/>
      <c r="AR264" s="2"/>
      <c r="AS264" s="2"/>
      <c r="AT264" s="2"/>
      <c r="AU264" s="2"/>
      <c r="AV264" s="2"/>
      <c r="AW264" s="2"/>
      <c r="BH264" s="2"/>
      <c r="BI264" s="2"/>
    </row>
    <row r="265" ht="14.25" customHeight="1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41"/>
      <c r="AR265" s="2"/>
      <c r="AS265" s="2"/>
      <c r="AT265" s="2"/>
      <c r="AU265" s="2"/>
      <c r="AV265" s="2"/>
      <c r="AW265" s="2"/>
      <c r="BH265" s="2"/>
      <c r="BI265" s="2"/>
    </row>
    <row r="266" ht="14.25" customHeight="1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41"/>
      <c r="AR266" s="2"/>
      <c r="AS266" s="2"/>
      <c r="AT266" s="2"/>
      <c r="AU266" s="2"/>
      <c r="AV266" s="2"/>
      <c r="AW266" s="2"/>
      <c r="BH266" s="2"/>
      <c r="BI266" s="2"/>
    </row>
    <row r="267" ht="14.25" customHeight="1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41"/>
      <c r="AR267" s="2"/>
      <c r="AS267" s="2"/>
      <c r="AT267" s="2"/>
      <c r="AU267" s="2"/>
      <c r="AV267" s="2"/>
      <c r="AW267" s="2"/>
      <c r="BH267" s="2"/>
      <c r="BI267" s="2"/>
    </row>
    <row r="268" ht="14.25" customHeight="1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41"/>
      <c r="AR268" s="2"/>
      <c r="AS268" s="2"/>
      <c r="AT268" s="2"/>
      <c r="AU268" s="2"/>
      <c r="AV268" s="2"/>
      <c r="AW268" s="2"/>
      <c r="BH268" s="2"/>
      <c r="BI268" s="2"/>
    </row>
    <row r="269" ht="14.25" customHeigh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41"/>
      <c r="AR269" s="2"/>
      <c r="AS269" s="2"/>
      <c r="AT269" s="2"/>
      <c r="AU269" s="2"/>
      <c r="AV269" s="2"/>
      <c r="AW269" s="2"/>
      <c r="BH269" s="2"/>
      <c r="BI269" s="2"/>
    </row>
    <row r="270" ht="14.25" customHeight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41"/>
      <c r="AR270" s="2"/>
      <c r="AS270" s="2"/>
      <c r="AT270" s="2"/>
      <c r="AU270" s="2"/>
      <c r="AV270" s="2"/>
      <c r="AW270" s="2"/>
      <c r="BH270" s="2"/>
      <c r="BI270" s="2"/>
    </row>
    <row r="271" ht="14.25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41"/>
      <c r="AR271" s="2"/>
      <c r="AS271" s="2"/>
      <c r="AT271" s="2"/>
      <c r="AU271" s="2"/>
      <c r="AV271" s="2"/>
      <c r="AW271" s="2"/>
      <c r="BH271" s="2"/>
      <c r="BI271" s="2"/>
    </row>
    <row r="272" ht="14.25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41"/>
      <c r="AR272" s="2"/>
      <c r="AS272" s="2"/>
      <c r="AT272" s="2"/>
      <c r="AU272" s="2"/>
      <c r="AV272" s="2"/>
      <c r="AW272" s="2"/>
      <c r="BH272" s="2"/>
      <c r="BI272" s="2"/>
    </row>
    <row r="273" ht="14.25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41"/>
      <c r="AR273" s="2"/>
      <c r="AS273" s="2"/>
      <c r="AT273" s="2"/>
      <c r="AU273" s="2"/>
      <c r="AV273" s="2"/>
      <c r="AW273" s="2"/>
      <c r="BH273" s="2"/>
      <c r="BI273" s="2"/>
    </row>
    <row r="274" ht="14.25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41"/>
      <c r="AR274" s="2"/>
      <c r="AS274" s="2"/>
      <c r="AT274" s="2"/>
      <c r="AU274" s="2"/>
      <c r="AV274" s="2"/>
      <c r="AW274" s="2"/>
      <c r="BH274" s="2"/>
      <c r="BI274" s="2"/>
    </row>
    <row r="275" ht="14.25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41"/>
      <c r="AR275" s="2"/>
      <c r="AS275" s="2"/>
      <c r="AT275" s="2"/>
      <c r="AU275" s="2"/>
      <c r="AV275" s="2"/>
      <c r="AW275" s="2"/>
      <c r="BH275" s="2"/>
      <c r="BI275" s="2"/>
    </row>
    <row r="276" ht="14.25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41"/>
      <c r="AR276" s="2"/>
      <c r="AS276" s="2"/>
      <c r="AT276" s="2"/>
      <c r="AU276" s="2"/>
      <c r="AV276" s="2"/>
      <c r="AW276" s="2"/>
      <c r="BH276" s="2"/>
      <c r="BI276" s="2"/>
    </row>
    <row r="277" ht="14.25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41"/>
      <c r="AR277" s="2"/>
      <c r="AS277" s="2"/>
      <c r="AT277" s="2"/>
      <c r="AU277" s="2"/>
      <c r="AV277" s="2"/>
      <c r="AW277" s="2"/>
      <c r="BH277" s="2"/>
      <c r="BI277" s="2"/>
    </row>
    <row r="278" ht="14.25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41"/>
      <c r="AR278" s="2"/>
      <c r="AS278" s="2"/>
      <c r="AT278" s="2"/>
      <c r="AU278" s="2"/>
      <c r="AV278" s="2"/>
      <c r="AW278" s="2"/>
      <c r="BH278" s="2"/>
      <c r="BI278" s="2"/>
    </row>
    <row r="279" ht="14.25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41"/>
      <c r="AR279" s="2"/>
      <c r="AS279" s="2"/>
      <c r="AT279" s="2"/>
      <c r="AU279" s="2"/>
      <c r="AV279" s="2"/>
      <c r="AW279" s="2"/>
      <c r="BH279" s="2"/>
      <c r="BI279" s="2"/>
    </row>
    <row r="280" ht="14.25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41"/>
      <c r="AR280" s="2"/>
      <c r="AS280" s="2"/>
      <c r="AT280" s="2"/>
      <c r="AU280" s="2"/>
      <c r="AV280" s="2"/>
      <c r="AW280" s="2"/>
      <c r="BH280" s="2"/>
      <c r="BI280" s="2"/>
    </row>
    <row r="281" ht="14.25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41"/>
      <c r="AR281" s="2"/>
      <c r="AS281" s="2"/>
      <c r="AT281" s="2"/>
      <c r="AU281" s="2"/>
      <c r="AV281" s="2"/>
      <c r="AW281" s="2"/>
      <c r="BH281" s="2"/>
      <c r="BI281" s="2"/>
    </row>
    <row r="282" ht="14.25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41"/>
      <c r="AR282" s="2"/>
      <c r="AS282" s="2"/>
      <c r="AT282" s="2"/>
      <c r="AU282" s="2"/>
      <c r="AV282" s="2"/>
      <c r="AW282" s="2"/>
      <c r="BH282" s="2"/>
      <c r="BI282" s="2"/>
    </row>
    <row r="283" ht="14.25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41"/>
      <c r="AR283" s="2"/>
      <c r="AS283" s="2"/>
      <c r="AT283" s="2"/>
      <c r="AU283" s="2"/>
      <c r="AV283" s="2"/>
      <c r="AW283" s="2"/>
      <c r="BH283" s="2"/>
      <c r="BI283" s="2"/>
    </row>
    <row r="284" ht="14.25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41"/>
      <c r="AR284" s="2"/>
      <c r="AS284" s="2"/>
      <c r="AT284" s="2"/>
      <c r="AU284" s="2"/>
      <c r="AV284" s="2"/>
      <c r="AW284" s="2"/>
      <c r="BH284" s="2"/>
      <c r="BI284" s="2"/>
    </row>
    <row r="285" ht="14.25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41"/>
      <c r="AR285" s="2"/>
      <c r="AS285" s="2"/>
      <c r="AT285" s="2"/>
      <c r="AU285" s="2"/>
      <c r="AV285" s="2"/>
      <c r="AW285" s="2"/>
      <c r="BH285" s="2"/>
      <c r="BI285" s="2"/>
    </row>
    <row r="286" ht="14.25" customHeigh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41"/>
      <c r="AR286" s="2"/>
      <c r="AS286" s="2"/>
      <c r="AT286" s="2"/>
      <c r="AU286" s="2"/>
      <c r="AV286" s="2"/>
      <c r="AW286" s="2"/>
      <c r="BH286" s="2"/>
      <c r="BI286" s="2"/>
    </row>
    <row r="287" ht="14.25" customHeight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41"/>
      <c r="AR287" s="2"/>
      <c r="AS287" s="2"/>
      <c r="AT287" s="2"/>
      <c r="AU287" s="2"/>
      <c r="AV287" s="2"/>
      <c r="AW287" s="2"/>
      <c r="BH287" s="2"/>
      <c r="BI287" s="2"/>
    </row>
    <row r="288" ht="14.25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41"/>
      <c r="AR288" s="2"/>
      <c r="AS288" s="2"/>
      <c r="AT288" s="2"/>
      <c r="AU288" s="2"/>
      <c r="AV288" s="2"/>
      <c r="AW288" s="2"/>
      <c r="BH288" s="2"/>
      <c r="BI288" s="2"/>
    </row>
    <row r="289" ht="14.25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41"/>
      <c r="AR289" s="2"/>
      <c r="AS289" s="2"/>
      <c r="AT289" s="2"/>
      <c r="AU289" s="2"/>
      <c r="AV289" s="2"/>
      <c r="AW289" s="2"/>
      <c r="BH289" s="2"/>
      <c r="BI289" s="2"/>
    </row>
    <row r="290" ht="14.25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41"/>
      <c r="AR290" s="2"/>
      <c r="AS290" s="2"/>
      <c r="AT290" s="2"/>
      <c r="AU290" s="2"/>
      <c r="AV290" s="2"/>
      <c r="AW290" s="2"/>
      <c r="BH290" s="2"/>
      <c r="BI290" s="2"/>
    </row>
    <row r="291" ht="14.25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41"/>
      <c r="AR291" s="2"/>
      <c r="AS291" s="2"/>
      <c r="AT291" s="2"/>
      <c r="AU291" s="2"/>
      <c r="AV291" s="2"/>
      <c r="AW291" s="2"/>
      <c r="BH291" s="2"/>
      <c r="BI291" s="2"/>
    </row>
    <row r="292" ht="14.25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41"/>
      <c r="AR292" s="2"/>
      <c r="AS292" s="2"/>
      <c r="AT292" s="2"/>
      <c r="AU292" s="2"/>
      <c r="AV292" s="2"/>
      <c r="AW292" s="2"/>
      <c r="BH292" s="2"/>
      <c r="BI292" s="2"/>
    </row>
    <row r="293" ht="14.25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41"/>
      <c r="AR293" s="2"/>
      <c r="AS293" s="2"/>
      <c r="AT293" s="2"/>
      <c r="AU293" s="2"/>
      <c r="AV293" s="2"/>
      <c r="AW293" s="2"/>
      <c r="BH293" s="2"/>
      <c r="BI293" s="2"/>
    </row>
    <row r="294" ht="14.25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41"/>
      <c r="AR294" s="2"/>
      <c r="AS294" s="2"/>
      <c r="AT294" s="2"/>
      <c r="AU294" s="2"/>
      <c r="AV294" s="2"/>
      <c r="AW294" s="2"/>
      <c r="BH294" s="2"/>
      <c r="BI294" s="2"/>
    </row>
    <row r="295" ht="14.25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41"/>
      <c r="AR295" s="2"/>
      <c r="AS295" s="2"/>
      <c r="AT295" s="2"/>
      <c r="AU295" s="2"/>
      <c r="AV295" s="2"/>
      <c r="AW295" s="2"/>
      <c r="BH295" s="2"/>
      <c r="BI295" s="2"/>
    </row>
    <row r="296" ht="14.25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41"/>
      <c r="AR296" s="2"/>
      <c r="AS296" s="2"/>
      <c r="AT296" s="2"/>
      <c r="AU296" s="2"/>
      <c r="AV296" s="2"/>
      <c r="AW296" s="2"/>
      <c r="BH296" s="2"/>
      <c r="BI296" s="2"/>
    </row>
    <row r="297" ht="14.25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41"/>
      <c r="AR297" s="2"/>
      <c r="AS297" s="2"/>
      <c r="AT297" s="2"/>
      <c r="AU297" s="2"/>
      <c r="AV297" s="2"/>
      <c r="AW297" s="2"/>
      <c r="BH297" s="2"/>
      <c r="BI297" s="2"/>
    </row>
    <row r="298" ht="14.25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41"/>
      <c r="AR298" s="2"/>
      <c r="AS298" s="2"/>
      <c r="AT298" s="2"/>
      <c r="AU298" s="2"/>
      <c r="AV298" s="2"/>
      <c r="AW298" s="2"/>
      <c r="BH298" s="2"/>
      <c r="BI298" s="2"/>
    </row>
    <row r="299" ht="14.25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41"/>
      <c r="AR299" s="2"/>
      <c r="AS299" s="2"/>
      <c r="AT299" s="2"/>
      <c r="AU299" s="2"/>
      <c r="AV299" s="2"/>
      <c r="AW299" s="2"/>
      <c r="BH299" s="2"/>
      <c r="BI299" s="2"/>
    </row>
    <row r="300" ht="14.25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41"/>
      <c r="AR300" s="2"/>
      <c r="AS300" s="2"/>
      <c r="AT300" s="2"/>
      <c r="AU300" s="2"/>
      <c r="AV300" s="2"/>
      <c r="AW300" s="2"/>
      <c r="BH300" s="2"/>
      <c r="BI300" s="2"/>
    </row>
    <row r="301" ht="14.25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41"/>
      <c r="AR301" s="2"/>
      <c r="AS301" s="2"/>
      <c r="AT301" s="2"/>
      <c r="AU301" s="2"/>
      <c r="AV301" s="2"/>
      <c r="AW301" s="2"/>
      <c r="BH301" s="2"/>
      <c r="BI301" s="2"/>
    </row>
    <row r="302" ht="14.25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41"/>
      <c r="AR302" s="2"/>
      <c r="AS302" s="2"/>
      <c r="AT302" s="2"/>
      <c r="AU302" s="2"/>
      <c r="AV302" s="2"/>
      <c r="AW302" s="2"/>
      <c r="BH302" s="2"/>
      <c r="BI302" s="2"/>
    </row>
    <row r="303" ht="14.25" customHeigh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41"/>
      <c r="AR303" s="2"/>
      <c r="AS303" s="2"/>
      <c r="AT303" s="2"/>
      <c r="AU303" s="2"/>
      <c r="AV303" s="2"/>
      <c r="AW303" s="2"/>
      <c r="BH303" s="2"/>
      <c r="BI303" s="2"/>
    </row>
    <row r="304" ht="14.25" customHeight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41"/>
      <c r="AR304" s="2"/>
      <c r="AS304" s="2"/>
      <c r="AT304" s="2"/>
      <c r="AU304" s="2"/>
      <c r="AV304" s="2"/>
      <c r="AW304" s="2"/>
      <c r="BH304" s="2"/>
      <c r="BI304" s="2"/>
    </row>
    <row r="305" ht="14.25" customHeight="1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41"/>
      <c r="AR305" s="2"/>
      <c r="AS305" s="2"/>
      <c r="AT305" s="2"/>
      <c r="AU305" s="2"/>
      <c r="AV305" s="2"/>
      <c r="AW305" s="2"/>
      <c r="BH305" s="2"/>
      <c r="BI305" s="2"/>
    </row>
    <row r="306" ht="14.25" customHeight="1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41"/>
      <c r="AR306" s="2"/>
      <c r="AS306" s="2"/>
      <c r="AT306" s="2"/>
      <c r="AU306" s="2"/>
      <c r="AV306" s="2"/>
      <c r="AW306" s="2"/>
      <c r="BH306" s="2"/>
      <c r="BI306" s="2"/>
    </row>
    <row r="307" ht="14.25" customHeight="1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41"/>
      <c r="AR307" s="2"/>
      <c r="AS307" s="2"/>
      <c r="AT307" s="2"/>
      <c r="AU307" s="2"/>
      <c r="AV307" s="2"/>
      <c r="AW307" s="2"/>
      <c r="BH307" s="2"/>
      <c r="BI307" s="2"/>
    </row>
    <row r="308" ht="14.25" customHeight="1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41"/>
      <c r="AR308" s="2"/>
      <c r="AS308" s="2"/>
      <c r="AT308" s="2"/>
      <c r="AU308" s="2"/>
      <c r="AV308" s="2"/>
      <c r="AW308" s="2"/>
      <c r="BH308" s="2"/>
      <c r="BI308" s="2"/>
    </row>
    <row r="309" ht="14.25" customHeight="1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41"/>
      <c r="AR309" s="2"/>
      <c r="AS309" s="2"/>
      <c r="AT309" s="2"/>
      <c r="AU309" s="2"/>
      <c r="AV309" s="2"/>
      <c r="AW309" s="2"/>
      <c r="BH309" s="2"/>
      <c r="BI309" s="2"/>
    </row>
    <row r="310" ht="14.25" customHeight="1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41"/>
      <c r="AR310" s="2"/>
      <c r="AS310" s="2"/>
      <c r="AT310" s="2"/>
      <c r="AU310" s="2"/>
      <c r="AV310" s="2"/>
      <c r="AW310" s="2"/>
      <c r="BH310" s="2"/>
      <c r="BI310" s="2"/>
    </row>
    <row r="311" ht="14.25" customHeight="1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41"/>
      <c r="AR311" s="2"/>
      <c r="AS311" s="2"/>
      <c r="AT311" s="2"/>
      <c r="AU311" s="2"/>
      <c r="AV311" s="2"/>
      <c r="AW311" s="2"/>
      <c r="BH311" s="2"/>
      <c r="BI311" s="2"/>
    </row>
    <row r="312" ht="14.25" customHeight="1">
      <c r="AQ312" s="1"/>
      <c r="BH312" s="2"/>
      <c r="BI312" s="2"/>
    </row>
    <row r="313" ht="14.25" customHeight="1">
      <c r="AQ313" s="1"/>
      <c r="BH313" s="2"/>
      <c r="BI313" s="2"/>
    </row>
    <row r="314" ht="14.25" customHeight="1">
      <c r="AQ314" s="1"/>
      <c r="BH314" s="2"/>
      <c r="BI314" s="2"/>
    </row>
    <row r="315" ht="14.25" customHeight="1">
      <c r="AQ315" s="1"/>
      <c r="BH315" s="2"/>
      <c r="BI315" s="2"/>
    </row>
    <row r="316" ht="14.25" customHeight="1">
      <c r="AQ316" s="1"/>
      <c r="BH316" s="2"/>
      <c r="BI316" s="2"/>
    </row>
    <row r="317" ht="14.25" customHeight="1">
      <c r="AQ317" s="1"/>
      <c r="BH317" s="2"/>
      <c r="BI317" s="2"/>
    </row>
    <row r="318" ht="14.25" customHeight="1">
      <c r="AQ318" s="1"/>
      <c r="BH318" s="2"/>
      <c r="BI318" s="2"/>
    </row>
    <row r="319" ht="14.25" customHeight="1">
      <c r="AQ319" s="1"/>
      <c r="BH319" s="2"/>
      <c r="BI319" s="2"/>
    </row>
    <row r="320" ht="14.25" customHeight="1">
      <c r="AQ320" s="1"/>
      <c r="BH320" s="2"/>
      <c r="BI320" s="2"/>
    </row>
    <row r="321" ht="14.25" customHeight="1">
      <c r="AQ321" s="1"/>
      <c r="BH321" s="2"/>
      <c r="BI321" s="2"/>
    </row>
    <row r="322" ht="14.25" customHeight="1">
      <c r="AQ322" s="1"/>
      <c r="BH322" s="2"/>
      <c r="BI322" s="2"/>
    </row>
    <row r="323" ht="14.25" customHeight="1">
      <c r="AQ323" s="1"/>
      <c r="BH323" s="2"/>
      <c r="BI323" s="2"/>
    </row>
    <row r="324" ht="14.25" customHeight="1">
      <c r="AQ324" s="1"/>
      <c r="BH324" s="2"/>
      <c r="BI324" s="2"/>
    </row>
    <row r="325" ht="14.25" customHeight="1">
      <c r="AQ325" s="1"/>
      <c r="BH325" s="2"/>
      <c r="BI325" s="2"/>
    </row>
    <row r="326" ht="14.25" customHeight="1">
      <c r="AQ326" s="1"/>
      <c r="BH326" s="2"/>
      <c r="BI326" s="2"/>
    </row>
    <row r="327" ht="14.25" customHeight="1">
      <c r="AQ327" s="1"/>
      <c r="BH327" s="2"/>
      <c r="BI327" s="2"/>
    </row>
    <row r="328" ht="14.25" customHeight="1">
      <c r="AQ328" s="1"/>
      <c r="BH328" s="2"/>
      <c r="BI328" s="2"/>
    </row>
    <row r="329" ht="14.25" customHeight="1">
      <c r="AQ329" s="1"/>
      <c r="BH329" s="2"/>
      <c r="BI329" s="2"/>
    </row>
    <row r="330" ht="14.25" customHeight="1">
      <c r="AQ330" s="1"/>
      <c r="BH330" s="2"/>
      <c r="BI330" s="2"/>
    </row>
    <row r="331" ht="14.25" customHeight="1">
      <c r="AQ331" s="1"/>
      <c r="BH331" s="2"/>
      <c r="BI331" s="2"/>
    </row>
    <row r="332" ht="14.25" customHeight="1">
      <c r="AQ332" s="1"/>
      <c r="BH332" s="2"/>
      <c r="BI332" s="2"/>
    </row>
    <row r="333" ht="14.25" customHeight="1">
      <c r="AQ333" s="1"/>
      <c r="BH333" s="2"/>
      <c r="BI333" s="2"/>
    </row>
    <row r="334" ht="14.25" customHeight="1">
      <c r="AQ334" s="1"/>
      <c r="BH334" s="2"/>
      <c r="BI334" s="2"/>
    </row>
    <row r="335" ht="14.25" customHeight="1">
      <c r="AQ335" s="1"/>
      <c r="BH335" s="2"/>
      <c r="BI335" s="2"/>
    </row>
    <row r="336" ht="14.25" customHeight="1">
      <c r="AQ336" s="1"/>
      <c r="BH336" s="2"/>
      <c r="BI336" s="2"/>
    </row>
    <row r="337" ht="14.25" customHeight="1">
      <c r="AQ337" s="1"/>
      <c r="BH337" s="2"/>
      <c r="BI337" s="2"/>
    </row>
    <row r="338" ht="14.25" customHeight="1">
      <c r="AQ338" s="1"/>
      <c r="BH338" s="2"/>
      <c r="BI338" s="2"/>
    </row>
    <row r="339" ht="14.25" customHeight="1">
      <c r="AQ339" s="1"/>
      <c r="BH339" s="2"/>
      <c r="BI339" s="2"/>
    </row>
    <row r="340" ht="14.25" customHeight="1">
      <c r="AQ340" s="1"/>
      <c r="BH340" s="2"/>
      <c r="BI340" s="2"/>
    </row>
    <row r="341" ht="14.25" customHeight="1">
      <c r="AQ341" s="1"/>
      <c r="BH341" s="2"/>
      <c r="BI341" s="2"/>
    </row>
    <row r="342" ht="14.25" customHeight="1">
      <c r="AQ342" s="1"/>
      <c r="BH342" s="2"/>
      <c r="BI342" s="2"/>
    </row>
    <row r="343" ht="14.25" customHeight="1">
      <c r="AQ343" s="1"/>
      <c r="BH343" s="2"/>
      <c r="BI343" s="2"/>
    </row>
    <row r="344" ht="14.25" customHeight="1">
      <c r="AQ344" s="1"/>
      <c r="BH344" s="2"/>
      <c r="BI344" s="2"/>
    </row>
    <row r="345" ht="14.25" customHeight="1">
      <c r="AQ345" s="1"/>
      <c r="BH345" s="2"/>
      <c r="BI345" s="2"/>
    </row>
    <row r="346" ht="14.25" customHeight="1">
      <c r="AQ346" s="1"/>
      <c r="BH346" s="2"/>
      <c r="BI346" s="2"/>
    </row>
    <row r="347" ht="14.25" customHeight="1">
      <c r="AQ347" s="1"/>
      <c r="BH347" s="2"/>
      <c r="BI347" s="2"/>
    </row>
    <row r="348" ht="14.25" customHeight="1">
      <c r="AQ348" s="1"/>
      <c r="BH348" s="2"/>
      <c r="BI348" s="2"/>
    </row>
    <row r="349" ht="14.25" customHeight="1">
      <c r="AQ349" s="1"/>
      <c r="BH349" s="2"/>
      <c r="BI349" s="2"/>
    </row>
    <row r="350" ht="14.25" customHeight="1">
      <c r="AQ350" s="1"/>
      <c r="BH350" s="2"/>
      <c r="BI350" s="2"/>
    </row>
    <row r="351" ht="14.25" customHeight="1">
      <c r="AQ351" s="1"/>
      <c r="BH351" s="2"/>
      <c r="BI351" s="2"/>
    </row>
    <row r="352" ht="14.25" customHeight="1">
      <c r="AQ352" s="1"/>
      <c r="BH352" s="2"/>
      <c r="BI352" s="2"/>
    </row>
    <row r="353" ht="14.25" customHeight="1">
      <c r="AQ353" s="1"/>
      <c r="BH353" s="2"/>
      <c r="BI353" s="2"/>
    </row>
    <row r="354" ht="14.25" customHeight="1">
      <c r="AQ354" s="1"/>
      <c r="BH354" s="2"/>
      <c r="BI354" s="2"/>
    </row>
    <row r="355" ht="14.25" customHeight="1">
      <c r="AQ355" s="1"/>
      <c r="BH355" s="2"/>
      <c r="BI355" s="2"/>
    </row>
    <row r="356" ht="14.25" customHeight="1">
      <c r="AQ356" s="1"/>
      <c r="BH356" s="2"/>
      <c r="BI356" s="2"/>
    </row>
    <row r="357" ht="14.25" customHeight="1">
      <c r="AQ357" s="1"/>
      <c r="BH357" s="2"/>
      <c r="BI357" s="2"/>
    </row>
    <row r="358" ht="14.25" customHeight="1">
      <c r="AQ358" s="1"/>
      <c r="BH358" s="2"/>
      <c r="BI358" s="2"/>
    </row>
    <row r="359" ht="14.25" customHeight="1">
      <c r="AQ359" s="1"/>
      <c r="BH359" s="2"/>
      <c r="BI359" s="2"/>
    </row>
    <row r="360" ht="14.25" customHeight="1">
      <c r="AQ360" s="1"/>
      <c r="BH360" s="2"/>
      <c r="BI360" s="2"/>
    </row>
    <row r="361" ht="14.25" customHeight="1">
      <c r="AQ361" s="1"/>
      <c r="BH361" s="2"/>
      <c r="BI361" s="2"/>
    </row>
    <row r="362" ht="14.25" customHeight="1">
      <c r="AQ362" s="1"/>
      <c r="BH362" s="2"/>
      <c r="BI362" s="2"/>
    </row>
    <row r="363" ht="14.25" customHeight="1">
      <c r="AQ363" s="1"/>
      <c r="BH363" s="2"/>
      <c r="BI363" s="2"/>
    </row>
    <row r="364" ht="14.25" customHeight="1">
      <c r="AQ364" s="1"/>
      <c r="BH364" s="2"/>
      <c r="BI364" s="2"/>
    </row>
    <row r="365" ht="14.25" customHeight="1">
      <c r="AQ365" s="1"/>
      <c r="BH365" s="2"/>
      <c r="BI365" s="2"/>
    </row>
    <row r="366" ht="14.25" customHeight="1">
      <c r="AQ366" s="1"/>
      <c r="BH366" s="2"/>
      <c r="BI366" s="2"/>
    </row>
    <row r="367" ht="14.25" customHeight="1">
      <c r="AQ367" s="1"/>
      <c r="BH367" s="2"/>
      <c r="BI367" s="2"/>
    </row>
    <row r="368" ht="14.25" customHeight="1">
      <c r="AQ368" s="1"/>
      <c r="BH368" s="2"/>
      <c r="BI368" s="2"/>
    </row>
    <row r="369" ht="14.25" customHeight="1">
      <c r="AQ369" s="1"/>
      <c r="BH369" s="2"/>
      <c r="BI369" s="2"/>
    </row>
    <row r="370" ht="14.25" customHeight="1">
      <c r="AQ370" s="1"/>
      <c r="BH370" s="2"/>
      <c r="BI370" s="2"/>
    </row>
    <row r="371" ht="14.25" customHeight="1">
      <c r="AQ371" s="1"/>
      <c r="BH371" s="2"/>
      <c r="BI371" s="2"/>
    </row>
    <row r="372" ht="14.25" customHeight="1">
      <c r="AQ372" s="1"/>
      <c r="BH372" s="2"/>
      <c r="BI372" s="2"/>
    </row>
    <row r="373" ht="14.25" customHeight="1">
      <c r="AQ373" s="1"/>
      <c r="BH373" s="2"/>
      <c r="BI373" s="2"/>
    </row>
    <row r="374" ht="14.25" customHeight="1">
      <c r="AQ374" s="1"/>
      <c r="BH374" s="2"/>
      <c r="BI374" s="2"/>
    </row>
    <row r="375" ht="14.25" customHeight="1">
      <c r="AQ375" s="1"/>
      <c r="BH375" s="2"/>
      <c r="BI375" s="2"/>
    </row>
    <row r="376" ht="14.25" customHeight="1">
      <c r="AQ376" s="1"/>
      <c r="BH376" s="2"/>
      <c r="BI376" s="2"/>
    </row>
    <row r="377" ht="14.25" customHeight="1">
      <c r="AQ377" s="1"/>
      <c r="BH377" s="2"/>
      <c r="BI377" s="2"/>
    </row>
    <row r="378" ht="14.25" customHeight="1">
      <c r="AQ378" s="1"/>
      <c r="BH378" s="2"/>
      <c r="BI378" s="2"/>
    </row>
    <row r="379" ht="14.25" customHeight="1">
      <c r="AQ379" s="1"/>
      <c r="BH379" s="2"/>
      <c r="BI379" s="2"/>
    </row>
    <row r="380" ht="14.25" customHeight="1">
      <c r="AQ380" s="1"/>
      <c r="BH380" s="2"/>
      <c r="BI380" s="2"/>
    </row>
    <row r="381" ht="14.25" customHeight="1">
      <c r="AQ381" s="1"/>
      <c r="BH381" s="2"/>
      <c r="BI381" s="2"/>
    </row>
    <row r="382" ht="14.25" customHeight="1">
      <c r="AQ382" s="1"/>
      <c r="BH382" s="2"/>
      <c r="BI382" s="2"/>
    </row>
    <row r="383" ht="14.25" customHeight="1">
      <c r="AQ383" s="1"/>
      <c r="BH383" s="2"/>
      <c r="BI383" s="2"/>
    </row>
    <row r="384" ht="14.25" customHeight="1">
      <c r="AQ384" s="1"/>
      <c r="BH384" s="2"/>
      <c r="BI384" s="2"/>
    </row>
    <row r="385" ht="14.25" customHeight="1">
      <c r="AQ385" s="1"/>
      <c r="BH385" s="2"/>
      <c r="BI385" s="2"/>
    </row>
    <row r="386" ht="14.25" customHeight="1">
      <c r="AQ386" s="1"/>
      <c r="BH386" s="2"/>
      <c r="BI386" s="2"/>
    </row>
    <row r="387" ht="14.25" customHeight="1">
      <c r="AQ387" s="1"/>
      <c r="BH387" s="2"/>
      <c r="BI387" s="2"/>
    </row>
    <row r="388" ht="14.25" customHeight="1">
      <c r="AQ388" s="1"/>
      <c r="BH388" s="2"/>
      <c r="BI388" s="2"/>
    </row>
    <row r="389" ht="14.25" customHeight="1">
      <c r="AQ389" s="1"/>
      <c r="BH389" s="2"/>
      <c r="BI389" s="2"/>
    </row>
    <row r="390" ht="14.25" customHeight="1">
      <c r="AQ390" s="1"/>
      <c r="BH390" s="2"/>
      <c r="BI390" s="2"/>
    </row>
    <row r="391" ht="14.25" customHeight="1">
      <c r="AQ391" s="1"/>
      <c r="BH391" s="2"/>
      <c r="BI391" s="2"/>
    </row>
    <row r="392" ht="14.25" customHeight="1">
      <c r="AQ392" s="1"/>
      <c r="BH392" s="2"/>
      <c r="BI392" s="2"/>
    </row>
    <row r="393" ht="14.25" customHeight="1">
      <c r="AQ393" s="1"/>
      <c r="BH393" s="2"/>
      <c r="BI393" s="2"/>
    </row>
    <row r="394" ht="14.25" customHeight="1">
      <c r="AQ394" s="1"/>
      <c r="BH394" s="2"/>
      <c r="BI394" s="2"/>
    </row>
    <row r="395" ht="14.25" customHeight="1">
      <c r="AQ395" s="1"/>
      <c r="BH395" s="2"/>
      <c r="BI395" s="2"/>
    </row>
    <row r="396" ht="14.25" customHeight="1">
      <c r="AQ396" s="1"/>
      <c r="BH396" s="2"/>
      <c r="BI396" s="2"/>
    </row>
    <row r="397" ht="14.25" customHeight="1">
      <c r="AQ397" s="1"/>
      <c r="BH397" s="2"/>
      <c r="BI397" s="2"/>
    </row>
    <row r="398" ht="14.25" customHeight="1">
      <c r="AQ398" s="1"/>
      <c r="BH398" s="2"/>
      <c r="BI398" s="2"/>
    </row>
    <row r="399" ht="14.25" customHeight="1">
      <c r="AQ399" s="1"/>
      <c r="BH399" s="2"/>
      <c r="BI399" s="2"/>
    </row>
    <row r="400" ht="14.25" customHeight="1">
      <c r="AQ400" s="1"/>
      <c r="BH400" s="2"/>
      <c r="BI400" s="2"/>
    </row>
    <row r="401" ht="14.25" customHeight="1">
      <c r="AQ401" s="1"/>
      <c r="BH401" s="2"/>
      <c r="BI401" s="2"/>
    </row>
    <row r="402" ht="14.25" customHeight="1">
      <c r="AQ402" s="1"/>
      <c r="BH402" s="2"/>
      <c r="BI402" s="2"/>
    </row>
    <row r="403" ht="14.25" customHeight="1">
      <c r="AQ403" s="1"/>
      <c r="BH403" s="2"/>
      <c r="BI403" s="2"/>
    </row>
    <row r="404" ht="14.25" customHeight="1">
      <c r="AQ404" s="1"/>
      <c r="BH404" s="2"/>
      <c r="BI404" s="2"/>
    </row>
    <row r="405" ht="14.25" customHeight="1">
      <c r="AQ405" s="1"/>
      <c r="BH405" s="2"/>
      <c r="BI405" s="2"/>
    </row>
    <row r="406" ht="14.25" customHeight="1">
      <c r="AQ406" s="1"/>
      <c r="BH406" s="2"/>
      <c r="BI406" s="2"/>
    </row>
    <row r="407" ht="14.25" customHeight="1">
      <c r="AQ407" s="1"/>
      <c r="BH407" s="2"/>
      <c r="BI407" s="2"/>
    </row>
    <row r="408" ht="14.25" customHeight="1">
      <c r="AQ408" s="1"/>
      <c r="BH408" s="2"/>
      <c r="BI408" s="2"/>
    </row>
    <row r="409" ht="14.25" customHeight="1">
      <c r="AQ409" s="1"/>
      <c r="BH409" s="2"/>
      <c r="BI409" s="2"/>
    </row>
    <row r="410" ht="14.25" customHeight="1">
      <c r="AQ410" s="1"/>
      <c r="BH410" s="2"/>
      <c r="BI410" s="2"/>
    </row>
    <row r="411" ht="14.25" customHeight="1">
      <c r="AQ411" s="1"/>
      <c r="BH411" s="2"/>
      <c r="BI411" s="2"/>
    </row>
    <row r="412" ht="14.25" customHeight="1">
      <c r="AQ412" s="1"/>
      <c r="BH412" s="2"/>
      <c r="BI412" s="2"/>
    </row>
    <row r="413" ht="14.25" customHeight="1">
      <c r="AQ413" s="1"/>
      <c r="BH413" s="2"/>
      <c r="BI413" s="2"/>
    </row>
    <row r="414" ht="14.25" customHeight="1">
      <c r="AQ414" s="1"/>
      <c r="BH414" s="2"/>
      <c r="BI414" s="2"/>
    </row>
    <row r="415" ht="14.25" customHeight="1">
      <c r="AQ415" s="1"/>
      <c r="BH415" s="2"/>
      <c r="BI415" s="2"/>
    </row>
    <row r="416" ht="14.25" customHeight="1">
      <c r="AQ416" s="1"/>
      <c r="BH416" s="2"/>
      <c r="BI416" s="2"/>
    </row>
    <row r="417" ht="14.25" customHeight="1">
      <c r="AQ417" s="1"/>
      <c r="BH417" s="2"/>
      <c r="BI417" s="2"/>
    </row>
    <row r="418" ht="14.25" customHeight="1">
      <c r="AQ418" s="1"/>
      <c r="BH418" s="2"/>
      <c r="BI418" s="2"/>
    </row>
    <row r="419" ht="14.25" customHeight="1">
      <c r="AQ419" s="1"/>
      <c r="BH419" s="2"/>
      <c r="BI419" s="2"/>
    </row>
    <row r="420" ht="14.25" customHeight="1">
      <c r="AQ420" s="1"/>
      <c r="BH420" s="2"/>
      <c r="BI420" s="2"/>
    </row>
    <row r="421" ht="14.25" customHeight="1">
      <c r="AQ421" s="1"/>
      <c r="BH421" s="2"/>
      <c r="BI421" s="2"/>
    </row>
    <row r="422" ht="14.25" customHeight="1">
      <c r="AQ422" s="1"/>
      <c r="BH422" s="2"/>
      <c r="BI422" s="2"/>
    </row>
    <row r="423" ht="14.25" customHeight="1">
      <c r="AQ423" s="1"/>
      <c r="BH423" s="2"/>
      <c r="BI423" s="2"/>
    </row>
    <row r="424" ht="14.25" customHeight="1">
      <c r="AQ424" s="1"/>
      <c r="BH424" s="2"/>
      <c r="BI424" s="2"/>
    </row>
    <row r="425" ht="14.25" customHeight="1">
      <c r="AQ425" s="1"/>
      <c r="BH425" s="2"/>
      <c r="BI425" s="2"/>
    </row>
    <row r="426" ht="14.25" customHeight="1">
      <c r="AQ426" s="1"/>
      <c r="BH426" s="2"/>
      <c r="BI426" s="2"/>
    </row>
    <row r="427" ht="14.25" customHeight="1">
      <c r="AQ427" s="1"/>
      <c r="BH427" s="2"/>
      <c r="BI427" s="2"/>
    </row>
    <row r="428" ht="14.25" customHeight="1">
      <c r="AQ428" s="1"/>
      <c r="BH428" s="2"/>
      <c r="BI428" s="2"/>
    </row>
    <row r="429" ht="14.25" customHeight="1">
      <c r="AQ429" s="1"/>
      <c r="BH429" s="2"/>
      <c r="BI429" s="2"/>
    </row>
    <row r="430" ht="14.25" customHeight="1">
      <c r="AQ430" s="1"/>
      <c r="BH430" s="2"/>
      <c r="BI430" s="2"/>
    </row>
    <row r="431" ht="14.25" customHeight="1">
      <c r="AQ431" s="1"/>
      <c r="BH431" s="2"/>
      <c r="BI431" s="2"/>
    </row>
    <row r="432" ht="14.25" customHeight="1">
      <c r="AQ432" s="1"/>
      <c r="BH432" s="2"/>
      <c r="BI432" s="2"/>
    </row>
    <row r="433" ht="14.25" customHeight="1">
      <c r="AQ433" s="1"/>
      <c r="BH433" s="2"/>
      <c r="BI433" s="2"/>
    </row>
    <row r="434" ht="14.25" customHeight="1">
      <c r="AQ434" s="1"/>
      <c r="BH434" s="2"/>
      <c r="BI434" s="2"/>
    </row>
    <row r="435" ht="14.25" customHeight="1">
      <c r="AQ435" s="1"/>
      <c r="BH435" s="2"/>
      <c r="BI435" s="2"/>
    </row>
    <row r="436" ht="14.25" customHeight="1">
      <c r="AQ436" s="1"/>
      <c r="BH436" s="2"/>
      <c r="BI436" s="2"/>
    </row>
    <row r="437" ht="14.25" customHeight="1">
      <c r="AQ437" s="1"/>
      <c r="BH437" s="2"/>
      <c r="BI437" s="2"/>
    </row>
    <row r="438" ht="14.25" customHeight="1">
      <c r="AQ438" s="1"/>
      <c r="BH438" s="2"/>
      <c r="BI438" s="2"/>
    </row>
    <row r="439" ht="14.25" customHeight="1">
      <c r="AQ439" s="1"/>
      <c r="BH439" s="2"/>
      <c r="BI439" s="2"/>
    </row>
    <row r="440" ht="14.25" customHeight="1">
      <c r="AQ440" s="1"/>
      <c r="BH440" s="2"/>
      <c r="BI440" s="2"/>
    </row>
    <row r="441" ht="14.25" customHeight="1">
      <c r="AQ441" s="1"/>
      <c r="BH441" s="2"/>
      <c r="BI441" s="2"/>
    </row>
    <row r="442" ht="14.25" customHeight="1">
      <c r="AQ442" s="1"/>
      <c r="BH442" s="2"/>
      <c r="BI442" s="2"/>
    </row>
    <row r="443" ht="14.25" customHeight="1">
      <c r="AQ443" s="1"/>
      <c r="BH443" s="2"/>
      <c r="BI443" s="2"/>
    </row>
    <row r="444" ht="14.25" customHeight="1">
      <c r="AQ444" s="1"/>
      <c r="BH444" s="2"/>
      <c r="BI444" s="2"/>
    </row>
    <row r="445" ht="14.25" customHeight="1">
      <c r="AQ445" s="1"/>
      <c r="BH445" s="2"/>
      <c r="BI445" s="2"/>
    </row>
    <row r="446" ht="14.25" customHeight="1">
      <c r="AQ446" s="1"/>
      <c r="BH446" s="2"/>
      <c r="BI446" s="2"/>
    </row>
    <row r="447" ht="14.25" customHeight="1">
      <c r="AQ447" s="1"/>
      <c r="BH447" s="2"/>
      <c r="BI447" s="2"/>
    </row>
    <row r="448" ht="14.25" customHeight="1">
      <c r="AQ448" s="1"/>
      <c r="BH448" s="2"/>
      <c r="BI448" s="2"/>
    </row>
    <row r="449" ht="14.25" customHeight="1">
      <c r="AQ449" s="1"/>
      <c r="BH449" s="2"/>
      <c r="BI449" s="2"/>
    </row>
    <row r="450" ht="14.25" customHeight="1">
      <c r="AQ450" s="1"/>
      <c r="BH450" s="2"/>
      <c r="BI450" s="2"/>
    </row>
    <row r="451" ht="14.25" customHeight="1">
      <c r="AQ451" s="1"/>
      <c r="BH451" s="2"/>
      <c r="BI451" s="2"/>
    </row>
    <row r="452" ht="14.25" customHeight="1">
      <c r="AQ452" s="1"/>
      <c r="BH452" s="2"/>
      <c r="BI452" s="2"/>
    </row>
    <row r="453" ht="14.25" customHeight="1">
      <c r="AQ453" s="1"/>
      <c r="BH453" s="2"/>
      <c r="BI453" s="2"/>
    </row>
    <row r="454" ht="14.25" customHeight="1">
      <c r="AQ454" s="1"/>
      <c r="BH454" s="2"/>
      <c r="BI454" s="2"/>
    </row>
    <row r="455" ht="14.25" customHeight="1">
      <c r="AQ455" s="1"/>
      <c r="BH455" s="2"/>
      <c r="BI455" s="2"/>
    </row>
    <row r="456" ht="14.25" customHeight="1">
      <c r="AQ456" s="1"/>
      <c r="BH456" s="2"/>
      <c r="BI456" s="2"/>
    </row>
    <row r="457" ht="14.25" customHeight="1">
      <c r="AQ457" s="1"/>
      <c r="BH457" s="2"/>
      <c r="BI457" s="2"/>
    </row>
    <row r="458" ht="14.25" customHeight="1">
      <c r="AQ458" s="1"/>
      <c r="BH458" s="2"/>
      <c r="BI458" s="2"/>
    </row>
    <row r="459" ht="14.25" customHeight="1">
      <c r="AQ459" s="1"/>
      <c r="BH459" s="2"/>
      <c r="BI459" s="2"/>
    </row>
    <row r="460" ht="14.25" customHeight="1">
      <c r="AQ460" s="1"/>
      <c r="BH460" s="2"/>
      <c r="BI460" s="2"/>
    </row>
    <row r="461" ht="14.25" customHeight="1">
      <c r="AQ461" s="1"/>
      <c r="BH461" s="2"/>
      <c r="BI461" s="2"/>
    </row>
    <row r="462" ht="14.25" customHeight="1">
      <c r="AQ462" s="1"/>
      <c r="BH462" s="2"/>
      <c r="BI462" s="2"/>
    </row>
    <row r="463" ht="14.25" customHeight="1">
      <c r="AQ463" s="1"/>
      <c r="BH463" s="2"/>
      <c r="BI463" s="2"/>
    </row>
    <row r="464" ht="14.25" customHeight="1">
      <c r="AQ464" s="1"/>
      <c r="BH464" s="2"/>
      <c r="BI464" s="2"/>
    </row>
    <row r="465" ht="14.25" customHeight="1">
      <c r="AQ465" s="1"/>
      <c r="BH465" s="2"/>
      <c r="BI465" s="2"/>
    </row>
    <row r="466" ht="14.25" customHeight="1">
      <c r="AQ466" s="1"/>
      <c r="BH466" s="2"/>
      <c r="BI466" s="2"/>
    </row>
    <row r="467" ht="14.25" customHeight="1">
      <c r="AQ467" s="1"/>
      <c r="BH467" s="2"/>
      <c r="BI467" s="2"/>
    </row>
    <row r="468" ht="14.25" customHeight="1">
      <c r="AQ468" s="1"/>
      <c r="BH468" s="2"/>
      <c r="BI468" s="2"/>
    </row>
    <row r="469" ht="14.25" customHeight="1">
      <c r="AQ469" s="1"/>
      <c r="BH469" s="2"/>
      <c r="BI469" s="2"/>
    </row>
    <row r="470" ht="14.25" customHeight="1">
      <c r="AQ470" s="1"/>
      <c r="BH470" s="2"/>
      <c r="BI470" s="2"/>
    </row>
    <row r="471" ht="14.25" customHeight="1">
      <c r="AQ471" s="1"/>
      <c r="BH471" s="2"/>
      <c r="BI471" s="2"/>
    </row>
    <row r="472" ht="14.25" customHeight="1">
      <c r="AQ472" s="1"/>
      <c r="BH472" s="2"/>
      <c r="BI472" s="2"/>
    </row>
    <row r="473" ht="14.25" customHeight="1">
      <c r="AQ473" s="1"/>
      <c r="BH473" s="2"/>
      <c r="BI473" s="2"/>
    </row>
    <row r="474" ht="14.25" customHeight="1">
      <c r="AQ474" s="1"/>
      <c r="BH474" s="2"/>
      <c r="BI474" s="2"/>
    </row>
    <row r="475" ht="14.25" customHeight="1">
      <c r="AQ475" s="1"/>
      <c r="BH475" s="2"/>
      <c r="BI475" s="2"/>
    </row>
    <row r="476" ht="14.25" customHeight="1">
      <c r="AQ476" s="1"/>
      <c r="BH476" s="2"/>
      <c r="BI476" s="2"/>
    </row>
    <row r="477" ht="14.25" customHeight="1">
      <c r="AQ477" s="1"/>
      <c r="BH477" s="2"/>
      <c r="BI477" s="2"/>
    </row>
    <row r="478" ht="14.25" customHeight="1">
      <c r="AQ478" s="1"/>
      <c r="BH478" s="2"/>
      <c r="BI478" s="2"/>
    </row>
    <row r="479" ht="14.25" customHeight="1">
      <c r="AQ479" s="1"/>
      <c r="BH479" s="2"/>
      <c r="BI479" s="2"/>
    </row>
    <row r="480" ht="14.25" customHeight="1">
      <c r="AQ480" s="1"/>
      <c r="BH480" s="2"/>
      <c r="BI480" s="2"/>
    </row>
    <row r="481" ht="14.25" customHeight="1">
      <c r="AQ481" s="1"/>
      <c r="BH481" s="2"/>
      <c r="BI481" s="2"/>
    </row>
    <row r="482" ht="14.25" customHeight="1">
      <c r="AQ482" s="1"/>
      <c r="BH482" s="2"/>
      <c r="BI482" s="2"/>
    </row>
    <row r="483" ht="14.25" customHeight="1">
      <c r="AQ483" s="1"/>
      <c r="BH483" s="2"/>
      <c r="BI483" s="2"/>
    </row>
    <row r="484" ht="14.25" customHeight="1">
      <c r="AQ484" s="1"/>
      <c r="BH484" s="2"/>
      <c r="BI484" s="2"/>
    </row>
    <row r="485" ht="14.25" customHeight="1">
      <c r="AQ485" s="1"/>
      <c r="BH485" s="2"/>
      <c r="BI485" s="2"/>
    </row>
    <row r="486" ht="14.25" customHeight="1">
      <c r="AQ486" s="1"/>
      <c r="BH486" s="2"/>
      <c r="BI486" s="2"/>
    </row>
    <row r="487" ht="14.25" customHeight="1">
      <c r="AQ487" s="1"/>
      <c r="BH487" s="2"/>
      <c r="BI487" s="2"/>
    </row>
    <row r="488" ht="14.25" customHeight="1">
      <c r="AQ488" s="1"/>
      <c r="BH488" s="2"/>
      <c r="BI488" s="2"/>
    </row>
    <row r="489" ht="14.25" customHeight="1">
      <c r="AQ489" s="1"/>
      <c r="BH489" s="2"/>
      <c r="BI489" s="2"/>
    </row>
    <row r="490" ht="14.25" customHeight="1">
      <c r="AQ490" s="1"/>
      <c r="BH490" s="2"/>
      <c r="BI490" s="2"/>
    </row>
    <row r="491" ht="14.25" customHeight="1">
      <c r="AQ491" s="1"/>
      <c r="BH491" s="2"/>
      <c r="BI491" s="2"/>
    </row>
    <row r="492" ht="14.25" customHeight="1">
      <c r="AQ492" s="1"/>
      <c r="BH492" s="2"/>
      <c r="BI492" s="2"/>
    </row>
    <row r="493" ht="14.25" customHeight="1">
      <c r="AQ493" s="1"/>
      <c r="BH493" s="2"/>
      <c r="BI493" s="2"/>
    </row>
    <row r="494" ht="14.25" customHeight="1">
      <c r="AQ494" s="1"/>
      <c r="BH494" s="2"/>
      <c r="BI494" s="2"/>
    </row>
    <row r="495" ht="14.25" customHeight="1">
      <c r="AQ495" s="1"/>
      <c r="BH495" s="2"/>
      <c r="BI495" s="2"/>
    </row>
    <row r="496" ht="14.25" customHeight="1">
      <c r="AQ496" s="1"/>
      <c r="BH496" s="2"/>
      <c r="BI496" s="2"/>
    </row>
    <row r="497" ht="14.25" customHeight="1">
      <c r="AQ497" s="1"/>
      <c r="BH497" s="2"/>
      <c r="BI497" s="2"/>
    </row>
    <row r="498" ht="14.25" customHeight="1">
      <c r="AQ498" s="1"/>
      <c r="BH498" s="2"/>
      <c r="BI498" s="2"/>
    </row>
    <row r="499" ht="14.25" customHeight="1">
      <c r="AQ499" s="1"/>
      <c r="BH499" s="2"/>
      <c r="BI499" s="2"/>
    </row>
    <row r="500" ht="14.25" customHeight="1">
      <c r="AQ500" s="1"/>
      <c r="BH500" s="2"/>
      <c r="BI500" s="2"/>
    </row>
    <row r="501" ht="14.25" customHeight="1">
      <c r="AQ501" s="1"/>
      <c r="BH501" s="2"/>
      <c r="BI501" s="2"/>
    </row>
    <row r="502" ht="14.25" customHeight="1">
      <c r="AQ502" s="1"/>
      <c r="BH502" s="2"/>
      <c r="BI502" s="2"/>
    </row>
    <row r="503" ht="14.25" customHeight="1">
      <c r="AQ503" s="1"/>
      <c r="BH503" s="2"/>
      <c r="BI503" s="2"/>
    </row>
    <row r="504" ht="14.25" customHeight="1">
      <c r="AQ504" s="1"/>
      <c r="BH504" s="2"/>
      <c r="BI504" s="2"/>
    </row>
    <row r="505" ht="14.25" customHeight="1">
      <c r="AQ505" s="1"/>
      <c r="BH505" s="2"/>
      <c r="BI505" s="2"/>
    </row>
    <row r="506" ht="14.25" customHeight="1">
      <c r="AQ506" s="1"/>
      <c r="BH506" s="2"/>
      <c r="BI506" s="2"/>
    </row>
    <row r="507" ht="14.25" customHeight="1">
      <c r="AQ507" s="1"/>
      <c r="BH507" s="2"/>
      <c r="BI507" s="2"/>
    </row>
    <row r="508" ht="14.25" customHeight="1">
      <c r="AQ508" s="1"/>
      <c r="BH508" s="2"/>
      <c r="BI508" s="2"/>
    </row>
    <row r="509" ht="14.25" customHeight="1">
      <c r="AQ509" s="1"/>
      <c r="BH509" s="2"/>
      <c r="BI509" s="2"/>
    </row>
    <row r="510" ht="14.25" customHeight="1">
      <c r="AQ510" s="1"/>
      <c r="BH510" s="2"/>
      <c r="BI510" s="2"/>
    </row>
    <row r="511" ht="14.25" customHeight="1">
      <c r="AQ511" s="1"/>
      <c r="BH511" s="2"/>
      <c r="BI511" s="2"/>
    </row>
    <row r="512" ht="14.25" customHeight="1">
      <c r="AQ512" s="1"/>
      <c r="BH512" s="2"/>
      <c r="BI512" s="2"/>
    </row>
    <row r="513" ht="14.25" customHeight="1">
      <c r="AQ513" s="1"/>
      <c r="BH513" s="2"/>
      <c r="BI513" s="2"/>
    </row>
    <row r="514" ht="14.25" customHeight="1">
      <c r="AQ514" s="1"/>
      <c r="BH514" s="2"/>
      <c r="BI514" s="2"/>
    </row>
    <row r="515" ht="14.25" customHeight="1">
      <c r="AQ515" s="1"/>
      <c r="BH515" s="2"/>
      <c r="BI515" s="2"/>
    </row>
    <row r="516" ht="14.25" customHeight="1">
      <c r="AQ516" s="1"/>
      <c r="BH516" s="2"/>
      <c r="BI516" s="2"/>
    </row>
    <row r="517" ht="14.25" customHeight="1">
      <c r="AQ517" s="1"/>
      <c r="BH517" s="2"/>
      <c r="BI517" s="2"/>
    </row>
    <row r="518" ht="14.25" customHeight="1">
      <c r="AQ518" s="1"/>
      <c r="BH518" s="2"/>
      <c r="BI518" s="2"/>
    </row>
    <row r="519" ht="14.25" customHeight="1">
      <c r="AQ519" s="1"/>
      <c r="BH519" s="2"/>
      <c r="BI519" s="2"/>
    </row>
    <row r="520" ht="14.25" customHeight="1">
      <c r="AQ520" s="1"/>
      <c r="BH520" s="2"/>
      <c r="BI520" s="2"/>
    </row>
    <row r="521" ht="14.25" customHeight="1">
      <c r="AQ521" s="1"/>
      <c r="BH521" s="2"/>
      <c r="BI521" s="2"/>
    </row>
    <row r="522" ht="14.25" customHeight="1">
      <c r="AQ522" s="1"/>
      <c r="BH522" s="2"/>
      <c r="BI522" s="2"/>
    </row>
    <row r="523" ht="14.25" customHeight="1">
      <c r="AQ523" s="1"/>
      <c r="BH523" s="2"/>
      <c r="BI523" s="2"/>
    </row>
    <row r="524" ht="14.25" customHeight="1">
      <c r="AQ524" s="1"/>
      <c r="BH524" s="2"/>
      <c r="BI524" s="2"/>
    </row>
    <row r="525" ht="14.25" customHeight="1">
      <c r="AQ525" s="1"/>
      <c r="BH525" s="2"/>
      <c r="BI525" s="2"/>
    </row>
    <row r="526" ht="14.25" customHeight="1">
      <c r="AQ526" s="1"/>
      <c r="BH526" s="2"/>
      <c r="BI526" s="2"/>
    </row>
    <row r="527" ht="14.25" customHeight="1">
      <c r="AQ527" s="1"/>
      <c r="BH527" s="2"/>
      <c r="BI527" s="2"/>
    </row>
    <row r="528" ht="14.25" customHeight="1">
      <c r="AQ528" s="1"/>
      <c r="BH528" s="2"/>
      <c r="BI528" s="2"/>
    </row>
    <row r="529" ht="14.25" customHeight="1">
      <c r="AQ529" s="1"/>
      <c r="BH529" s="2"/>
      <c r="BI529" s="2"/>
    </row>
    <row r="530" ht="14.25" customHeight="1">
      <c r="AQ530" s="1"/>
      <c r="BH530" s="2"/>
      <c r="BI530" s="2"/>
    </row>
    <row r="531" ht="14.25" customHeight="1">
      <c r="AQ531" s="1"/>
      <c r="BH531" s="2"/>
      <c r="BI531" s="2"/>
    </row>
    <row r="532" ht="14.25" customHeight="1">
      <c r="AQ532" s="1"/>
      <c r="BH532" s="2"/>
      <c r="BI532" s="2"/>
    </row>
    <row r="533" ht="14.25" customHeight="1">
      <c r="AQ533" s="1"/>
      <c r="BH533" s="2"/>
      <c r="BI533" s="2"/>
    </row>
    <row r="534" ht="14.25" customHeight="1">
      <c r="AQ534" s="1"/>
      <c r="BH534" s="2"/>
      <c r="BI534" s="2"/>
    </row>
    <row r="535" ht="14.25" customHeight="1">
      <c r="AQ535" s="1"/>
      <c r="BH535" s="2"/>
      <c r="BI535" s="2"/>
    </row>
    <row r="536" ht="14.25" customHeight="1">
      <c r="AQ536" s="1"/>
      <c r="BH536" s="2"/>
      <c r="BI536" s="2"/>
    </row>
    <row r="537" ht="14.25" customHeight="1">
      <c r="AQ537" s="1"/>
      <c r="BH537" s="2"/>
      <c r="BI537" s="2"/>
    </row>
    <row r="538" ht="14.25" customHeight="1">
      <c r="AQ538" s="1"/>
      <c r="BH538" s="2"/>
      <c r="BI538" s="2"/>
    </row>
    <row r="539" ht="14.25" customHeight="1">
      <c r="AQ539" s="1"/>
      <c r="BH539" s="2"/>
      <c r="BI539" s="2"/>
    </row>
    <row r="540" ht="14.25" customHeight="1">
      <c r="AQ540" s="1"/>
      <c r="BH540" s="2"/>
      <c r="BI540" s="2"/>
    </row>
    <row r="541" ht="14.25" customHeight="1">
      <c r="AQ541" s="1"/>
      <c r="BH541" s="2"/>
      <c r="BI541" s="2"/>
    </row>
    <row r="542" ht="14.25" customHeight="1">
      <c r="AQ542" s="1"/>
      <c r="BH542" s="2"/>
      <c r="BI542" s="2"/>
    </row>
    <row r="543" ht="14.25" customHeight="1">
      <c r="AQ543" s="1"/>
      <c r="BH543" s="2"/>
      <c r="BI543" s="2"/>
    </row>
    <row r="544" ht="14.25" customHeight="1">
      <c r="AQ544" s="1"/>
      <c r="BH544" s="2"/>
      <c r="BI544" s="2"/>
    </row>
    <row r="545" ht="14.25" customHeight="1">
      <c r="AQ545" s="1"/>
      <c r="BH545" s="2"/>
      <c r="BI545" s="2"/>
    </row>
    <row r="546" ht="14.25" customHeight="1">
      <c r="AQ546" s="1"/>
      <c r="BH546" s="2"/>
      <c r="BI546" s="2"/>
    </row>
    <row r="547" ht="14.25" customHeight="1">
      <c r="AQ547" s="1"/>
      <c r="BH547" s="2"/>
      <c r="BI547" s="2"/>
    </row>
    <row r="548" ht="14.25" customHeight="1">
      <c r="AQ548" s="1"/>
      <c r="BH548" s="2"/>
      <c r="BI548" s="2"/>
    </row>
    <row r="549" ht="14.25" customHeight="1">
      <c r="AQ549" s="1"/>
      <c r="BH549" s="2"/>
      <c r="BI549" s="2"/>
    </row>
    <row r="550" ht="14.25" customHeight="1">
      <c r="AQ550" s="1"/>
      <c r="BH550" s="2"/>
      <c r="BI550" s="2"/>
    </row>
    <row r="551" ht="14.25" customHeight="1">
      <c r="AQ551" s="1"/>
      <c r="BH551" s="2"/>
      <c r="BI551" s="2"/>
    </row>
    <row r="552" ht="14.25" customHeight="1">
      <c r="AQ552" s="1"/>
      <c r="BH552" s="2"/>
      <c r="BI552" s="2"/>
    </row>
    <row r="553" ht="14.25" customHeight="1">
      <c r="AQ553" s="1"/>
      <c r="BH553" s="2"/>
      <c r="BI553" s="2"/>
    </row>
    <row r="554" ht="14.25" customHeight="1">
      <c r="AQ554" s="1"/>
      <c r="BH554" s="2"/>
      <c r="BI554" s="2"/>
    </row>
    <row r="555" ht="14.25" customHeight="1">
      <c r="AQ555" s="1"/>
      <c r="BH555" s="2"/>
      <c r="BI555" s="2"/>
    </row>
    <row r="556" ht="14.25" customHeight="1">
      <c r="AQ556" s="1"/>
      <c r="BH556" s="2"/>
      <c r="BI556" s="2"/>
    </row>
    <row r="557" ht="14.25" customHeight="1">
      <c r="AQ557" s="1"/>
      <c r="BH557" s="2"/>
      <c r="BI557" s="2"/>
    </row>
    <row r="558" ht="14.25" customHeight="1">
      <c r="AQ558" s="1"/>
      <c r="BH558" s="2"/>
      <c r="BI558" s="2"/>
    </row>
    <row r="559" ht="14.25" customHeight="1">
      <c r="AQ559" s="1"/>
      <c r="BH559" s="2"/>
      <c r="BI559" s="2"/>
    </row>
    <row r="560" ht="14.25" customHeight="1">
      <c r="AQ560" s="1"/>
      <c r="BH560" s="2"/>
      <c r="BI560" s="2"/>
    </row>
    <row r="561" ht="14.25" customHeight="1">
      <c r="AQ561" s="1"/>
      <c r="BH561" s="2"/>
      <c r="BI561" s="2"/>
    </row>
    <row r="562" ht="14.25" customHeight="1">
      <c r="AQ562" s="1"/>
      <c r="BH562" s="2"/>
      <c r="BI562" s="2"/>
    </row>
    <row r="563" ht="14.25" customHeight="1">
      <c r="AQ563" s="1"/>
      <c r="BH563" s="2"/>
      <c r="BI563" s="2"/>
    </row>
    <row r="564" ht="14.25" customHeight="1">
      <c r="AQ564" s="1"/>
      <c r="BH564" s="2"/>
      <c r="BI564" s="2"/>
    </row>
    <row r="565" ht="14.25" customHeight="1">
      <c r="AQ565" s="1"/>
      <c r="BH565" s="2"/>
      <c r="BI565" s="2"/>
    </row>
    <row r="566" ht="14.25" customHeight="1">
      <c r="AQ566" s="1"/>
      <c r="BH566" s="2"/>
      <c r="BI566" s="2"/>
    </row>
    <row r="567" ht="14.25" customHeight="1">
      <c r="AQ567" s="1"/>
      <c r="BH567" s="2"/>
      <c r="BI567" s="2"/>
    </row>
    <row r="568" ht="14.25" customHeight="1">
      <c r="AQ568" s="1"/>
      <c r="BH568" s="2"/>
      <c r="BI568" s="2"/>
    </row>
    <row r="569" ht="14.25" customHeight="1">
      <c r="AQ569" s="1"/>
      <c r="BH569" s="2"/>
      <c r="BI569" s="2"/>
    </row>
    <row r="570" ht="14.25" customHeight="1">
      <c r="AQ570" s="1"/>
      <c r="BH570" s="2"/>
      <c r="BI570" s="2"/>
    </row>
    <row r="571" ht="14.25" customHeight="1">
      <c r="AQ571" s="1"/>
      <c r="BH571" s="2"/>
      <c r="BI571" s="2"/>
    </row>
    <row r="572" ht="14.25" customHeight="1">
      <c r="AQ572" s="1"/>
      <c r="BH572" s="2"/>
      <c r="BI572" s="2"/>
    </row>
    <row r="573" ht="14.25" customHeight="1">
      <c r="AQ573" s="1"/>
      <c r="BH573" s="2"/>
      <c r="BI573" s="2"/>
    </row>
    <row r="574" ht="14.25" customHeight="1">
      <c r="AQ574" s="1"/>
      <c r="BH574" s="2"/>
      <c r="BI574" s="2"/>
    </row>
    <row r="575" ht="14.25" customHeight="1">
      <c r="AQ575" s="1"/>
      <c r="BH575" s="2"/>
      <c r="BI575" s="2"/>
    </row>
    <row r="576" ht="14.25" customHeight="1">
      <c r="AQ576" s="1"/>
      <c r="BH576" s="2"/>
      <c r="BI576" s="2"/>
    </row>
    <row r="577" ht="14.25" customHeight="1">
      <c r="AQ577" s="1"/>
      <c r="BH577" s="2"/>
      <c r="BI577" s="2"/>
    </row>
    <row r="578" ht="14.25" customHeight="1">
      <c r="AQ578" s="1"/>
      <c r="BH578" s="2"/>
      <c r="BI578" s="2"/>
    </row>
    <row r="579" ht="14.25" customHeight="1">
      <c r="AQ579" s="1"/>
      <c r="BH579" s="2"/>
      <c r="BI579" s="2"/>
    </row>
    <row r="580" ht="14.25" customHeight="1">
      <c r="AQ580" s="1"/>
      <c r="BH580" s="2"/>
      <c r="BI580" s="2"/>
    </row>
    <row r="581" ht="14.25" customHeight="1">
      <c r="AQ581" s="1"/>
      <c r="BH581" s="2"/>
      <c r="BI581" s="2"/>
    </row>
    <row r="582" ht="14.25" customHeight="1">
      <c r="AQ582" s="1"/>
      <c r="BH582" s="2"/>
      <c r="BI582" s="2"/>
    </row>
    <row r="583" ht="14.25" customHeight="1">
      <c r="AQ583" s="1"/>
      <c r="BH583" s="2"/>
      <c r="BI583" s="2"/>
    </row>
    <row r="584" ht="14.25" customHeight="1">
      <c r="AQ584" s="1"/>
      <c r="BH584" s="2"/>
      <c r="BI584" s="2"/>
    </row>
    <row r="585" ht="14.25" customHeight="1">
      <c r="AQ585" s="1"/>
      <c r="BH585" s="2"/>
      <c r="BI585" s="2"/>
    </row>
    <row r="586" ht="14.25" customHeight="1">
      <c r="AQ586" s="1"/>
      <c r="BH586" s="2"/>
      <c r="BI586" s="2"/>
    </row>
    <row r="587" ht="14.25" customHeight="1">
      <c r="AQ587" s="1"/>
      <c r="BH587" s="2"/>
      <c r="BI587" s="2"/>
    </row>
    <row r="588" ht="14.25" customHeight="1">
      <c r="AQ588" s="1"/>
      <c r="BH588" s="2"/>
      <c r="BI588" s="2"/>
    </row>
    <row r="589" ht="14.25" customHeight="1">
      <c r="AQ589" s="1"/>
      <c r="BH589" s="2"/>
      <c r="BI589" s="2"/>
    </row>
    <row r="590" ht="14.25" customHeight="1">
      <c r="AQ590" s="1"/>
      <c r="BH590" s="2"/>
      <c r="BI590" s="2"/>
    </row>
    <row r="591" ht="14.25" customHeight="1">
      <c r="AQ591" s="1"/>
      <c r="BH591" s="2"/>
      <c r="BI591" s="2"/>
    </row>
    <row r="592" ht="14.25" customHeight="1">
      <c r="AQ592" s="1"/>
      <c r="BH592" s="2"/>
      <c r="BI592" s="2"/>
    </row>
    <row r="593" ht="14.25" customHeight="1">
      <c r="AQ593" s="1"/>
      <c r="BH593" s="2"/>
      <c r="BI593" s="2"/>
    </row>
    <row r="594" ht="14.25" customHeight="1">
      <c r="AQ594" s="1"/>
      <c r="BH594" s="2"/>
      <c r="BI594" s="2"/>
    </row>
    <row r="595" ht="14.25" customHeight="1">
      <c r="AQ595" s="1"/>
      <c r="BH595" s="2"/>
      <c r="BI595" s="2"/>
    </row>
    <row r="596" ht="14.25" customHeight="1">
      <c r="AQ596" s="1"/>
      <c r="BH596" s="2"/>
      <c r="BI596" s="2"/>
    </row>
    <row r="597" ht="14.25" customHeight="1">
      <c r="AQ597" s="1"/>
      <c r="BH597" s="2"/>
      <c r="BI597" s="2"/>
    </row>
    <row r="598" ht="14.25" customHeight="1">
      <c r="AQ598" s="1"/>
      <c r="BH598" s="2"/>
      <c r="BI598" s="2"/>
    </row>
    <row r="599" ht="14.25" customHeight="1">
      <c r="AQ599" s="1"/>
      <c r="BH599" s="2"/>
      <c r="BI599" s="2"/>
    </row>
    <row r="600" ht="14.25" customHeight="1">
      <c r="AQ600" s="1"/>
      <c r="BH600" s="2"/>
      <c r="BI600" s="2"/>
    </row>
    <row r="601" ht="14.25" customHeight="1">
      <c r="AQ601" s="1"/>
      <c r="BH601" s="2"/>
      <c r="BI601" s="2"/>
    </row>
    <row r="602" ht="14.25" customHeight="1">
      <c r="AQ602" s="1"/>
      <c r="BH602" s="2"/>
      <c r="BI602" s="2"/>
    </row>
    <row r="603" ht="14.25" customHeight="1">
      <c r="AQ603" s="1"/>
      <c r="BH603" s="2"/>
      <c r="BI603" s="2"/>
    </row>
    <row r="604" ht="14.25" customHeight="1">
      <c r="AQ604" s="1"/>
      <c r="BH604" s="2"/>
      <c r="BI604" s="2"/>
    </row>
    <row r="605" ht="14.25" customHeight="1">
      <c r="AQ605" s="1"/>
      <c r="BH605" s="2"/>
      <c r="BI605" s="2"/>
    </row>
    <row r="606" ht="14.25" customHeight="1">
      <c r="AQ606" s="1"/>
      <c r="BH606" s="2"/>
      <c r="BI606" s="2"/>
    </row>
    <row r="607" ht="14.25" customHeight="1">
      <c r="AQ607" s="1"/>
      <c r="BH607" s="2"/>
      <c r="BI607" s="2"/>
    </row>
    <row r="608" ht="14.25" customHeight="1">
      <c r="AQ608" s="1"/>
      <c r="BH608" s="2"/>
      <c r="BI608" s="2"/>
    </row>
    <row r="609" ht="14.25" customHeight="1">
      <c r="AQ609" s="1"/>
      <c r="BH609" s="2"/>
      <c r="BI609" s="2"/>
    </row>
    <row r="610" ht="14.25" customHeight="1">
      <c r="AQ610" s="1"/>
      <c r="BH610" s="2"/>
      <c r="BI610" s="2"/>
    </row>
    <row r="611" ht="14.25" customHeight="1">
      <c r="AQ611" s="1"/>
      <c r="BH611" s="2"/>
      <c r="BI611" s="2"/>
    </row>
    <row r="612" ht="14.25" customHeight="1">
      <c r="AQ612" s="1"/>
      <c r="BH612" s="2"/>
      <c r="BI612" s="2"/>
    </row>
    <row r="613" ht="14.25" customHeight="1">
      <c r="AQ613" s="1"/>
      <c r="BH613" s="2"/>
      <c r="BI613" s="2"/>
    </row>
    <row r="614" ht="14.25" customHeight="1">
      <c r="AQ614" s="1"/>
      <c r="BH614" s="2"/>
      <c r="BI614" s="2"/>
    </row>
    <row r="615" ht="14.25" customHeight="1">
      <c r="AQ615" s="1"/>
      <c r="BH615" s="2"/>
      <c r="BI615" s="2"/>
    </row>
    <row r="616" ht="14.25" customHeight="1">
      <c r="AQ616" s="1"/>
      <c r="BH616" s="2"/>
      <c r="BI616" s="2"/>
    </row>
    <row r="617" ht="14.25" customHeight="1">
      <c r="AQ617" s="1"/>
      <c r="BH617" s="2"/>
      <c r="BI617" s="2"/>
    </row>
    <row r="618" ht="14.25" customHeight="1">
      <c r="AQ618" s="1"/>
      <c r="BH618" s="2"/>
      <c r="BI618" s="2"/>
    </row>
    <row r="619" ht="14.25" customHeight="1">
      <c r="AQ619" s="1"/>
      <c r="BH619" s="2"/>
      <c r="BI619" s="2"/>
    </row>
    <row r="620" ht="14.25" customHeight="1">
      <c r="AQ620" s="1"/>
      <c r="BH620" s="2"/>
      <c r="BI620" s="2"/>
    </row>
    <row r="621" ht="14.25" customHeight="1">
      <c r="AQ621" s="1"/>
      <c r="BH621" s="2"/>
      <c r="BI621" s="2"/>
    </row>
    <row r="622" ht="14.25" customHeight="1">
      <c r="AQ622" s="1"/>
      <c r="BH622" s="2"/>
      <c r="BI622" s="2"/>
    </row>
    <row r="623" ht="14.25" customHeight="1">
      <c r="AQ623" s="1"/>
      <c r="BH623" s="2"/>
      <c r="BI623" s="2"/>
    </row>
    <row r="624" ht="14.25" customHeight="1">
      <c r="AQ624" s="1"/>
      <c r="BH624" s="2"/>
      <c r="BI624" s="2"/>
    </row>
    <row r="625" ht="14.25" customHeight="1">
      <c r="AQ625" s="1"/>
      <c r="BH625" s="2"/>
      <c r="BI625" s="2"/>
    </row>
    <row r="626" ht="14.25" customHeight="1">
      <c r="AQ626" s="1"/>
      <c r="BH626" s="2"/>
      <c r="BI626" s="2"/>
    </row>
    <row r="627" ht="14.25" customHeight="1">
      <c r="AQ627" s="1"/>
      <c r="BH627" s="2"/>
      <c r="BI627" s="2"/>
    </row>
    <row r="628" ht="14.25" customHeight="1">
      <c r="AQ628" s="1"/>
      <c r="BH628" s="2"/>
      <c r="BI628" s="2"/>
    </row>
    <row r="629" ht="14.25" customHeight="1">
      <c r="AQ629" s="1"/>
      <c r="BH629" s="2"/>
      <c r="BI629" s="2"/>
    </row>
    <row r="630" ht="14.25" customHeight="1">
      <c r="AQ630" s="1"/>
      <c r="BH630" s="2"/>
      <c r="BI630" s="2"/>
    </row>
    <row r="631" ht="14.25" customHeight="1">
      <c r="AQ631" s="1"/>
      <c r="BH631" s="2"/>
      <c r="BI631" s="2"/>
    </row>
    <row r="632" ht="14.25" customHeight="1">
      <c r="AQ632" s="1"/>
      <c r="BH632" s="2"/>
      <c r="BI632" s="2"/>
    </row>
    <row r="633" ht="14.25" customHeight="1">
      <c r="AQ633" s="1"/>
      <c r="BH633" s="2"/>
      <c r="BI633" s="2"/>
    </row>
    <row r="634" ht="14.25" customHeight="1">
      <c r="AQ634" s="1"/>
      <c r="BH634" s="2"/>
      <c r="BI634" s="2"/>
    </row>
    <row r="635" ht="14.25" customHeight="1">
      <c r="AQ635" s="1"/>
      <c r="BH635" s="2"/>
      <c r="BI635" s="2"/>
    </row>
    <row r="636" ht="14.25" customHeight="1">
      <c r="AQ636" s="1"/>
      <c r="BH636" s="2"/>
      <c r="BI636" s="2"/>
    </row>
    <row r="637" ht="14.25" customHeight="1">
      <c r="AQ637" s="1"/>
      <c r="BH637" s="2"/>
      <c r="BI637" s="2"/>
    </row>
    <row r="638" ht="14.25" customHeight="1">
      <c r="AQ638" s="1"/>
      <c r="BH638" s="2"/>
      <c r="BI638" s="2"/>
    </row>
    <row r="639" ht="14.25" customHeight="1">
      <c r="AQ639" s="1"/>
      <c r="BH639" s="2"/>
      <c r="BI639" s="2"/>
    </row>
    <row r="640" ht="14.25" customHeight="1">
      <c r="AQ640" s="1"/>
      <c r="BH640" s="2"/>
      <c r="BI640" s="2"/>
    </row>
    <row r="641" ht="14.25" customHeight="1">
      <c r="AQ641" s="1"/>
      <c r="BH641" s="2"/>
      <c r="BI641" s="2"/>
    </row>
    <row r="642" ht="14.25" customHeight="1">
      <c r="AQ642" s="1"/>
      <c r="BH642" s="2"/>
      <c r="BI642" s="2"/>
    </row>
    <row r="643" ht="14.25" customHeight="1">
      <c r="AQ643" s="1"/>
      <c r="BH643" s="2"/>
      <c r="BI643" s="2"/>
    </row>
    <row r="644" ht="14.25" customHeight="1">
      <c r="AQ644" s="1"/>
      <c r="BH644" s="2"/>
      <c r="BI644" s="2"/>
    </row>
    <row r="645" ht="14.25" customHeight="1">
      <c r="AQ645" s="1"/>
      <c r="BH645" s="2"/>
      <c r="BI645" s="2"/>
    </row>
    <row r="646" ht="14.25" customHeight="1">
      <c r="AQ646" s="1"/>
      <c r="BH646" s="2"/>
      <c r="BI646" s="2"/>
    </row>
    <row r="647" ht="14.25" customHeight="1">
      <c r="AQ647" s="1"/>
      <c r="BH647" s="2"/>
      <c r="BI647" s="2"/>
    </row>
    <row r="648" ht="14.25" customHeight="1">
      <c r="AQ648" s="1"/>
      <c r="BH648" s="2"/>
      <c r="BI648" s="2"/>
    </row>
    <row r="649" ht="14.25" customHeight="1">
      <c r="AQ649" s="1"/>
      <c r="BH649" s="2"/>
      <c r="BI649" s="2"/>
    </row>
    <row r="650" ht="14.25" customHeight="1">
      <c r="AQ650" s="1"/>
      <c r="BH650" s="2"/>
      <c r="BI650" s="2"/>
    </row>
    <row r="651" ht="14.25" customHeight="1">
      <c r="AQ651" s="1"/>
      <c r="BH651" s="2"/>
      <c r="BI651" s="2"/>
    </row>
    <row r="652" ht="14.25" customHeight="1">
      <c r="AQ652" s="1"/>
      <c r="BH652" s="2"/>
      <c r="BI652" s="2"/>
    </row>
    <row r="653" ht="14.25" customHeight="1">
      <c r="AQ653" s="1"/>
      <c r="BH653" s="2"/>
      <c r="BI653" s="2"/>
    </row>
    <row r="654" ht="14.25" customHeight="1">
      <c r="AQ654" s="1"/>
      <c r="BH654" s="2"/>
      <c r="BI654" s="2"/>
    </row>
    <row r="655" ht="14.25" customHeight="1">
      <c r="AQ655" s="1"/>
      <c r="BH655" s="2"/>
      <c r="BI655" s="2"/>
    </row>
    <row r="656" ht="14.25" customHeight="1">
      <c r="AQ656" s="1"/>
      <c r="BH656" s="2"/>
      <c r="BI656" s="2"/>
    </row>
    <row r="657" ht="14.25" customHeight="1">
      <c r="AQ657" s="1"/>
      <c r="BH657" s="2"/>
      <c r="BI657" s="2"/>
    </row>
    <row r="658" ht="14.25" customHeight="1">
      <c r="AQ658" s="1"/>
      <c r="BH658" s="2"/>
      <c r="BI658" s="2"/>
    </row>
    <row r="659" ht="14.25" customHeight="1">
      <c r="AQ659" s="1"/>
      <c r="BH659" s="2"/>
      <c r="BI659" s="2"/>
    </row>
    <row r="660" ht="14.25" customHeight="1">
      <c r="AQ660" s="1"/>
      <c r="BH660" s="2"/>
      <c r="BI660" s="2"/>
    </row>
    <row r="661" ht="14.25" customHeight="1">
      <c r="AQ661" s="1"/>
      <c r="BH661" s="2"/>
      <c r="BI661" s="2"/>
    </row>
    <row r="662" ht="14.25" customHeight="1">
      <c r="AQ662" s="1"/>
      <c r="BH662" s="2"/>
      <c r="BI662" s="2"/>
    </row>
    <row r="663" ht="14.25" customHeight="1">
      <c r="AQ663" s="1"/>
      <c r="BH663" s="2"/>
      <c r="BI663" s="2"/>
    </row>
    <row r="664" ht="14.25" customHeight="1">
      <c r="AQ664" s="1"/>
      <c r="BH664" s="2"/>
      <c r="BI664" s="2"/>
    </row>
    <row r="665" ht="14.25" customHeight="1">
      <c r="AQ665" s="1"/>
      <c r="BH665" s="2"/>
      <c r="BI665" s="2"/>
    </row>
    <row r="666" ht="14.25" customHeight="1">
      <c r="AQ666" s="1"/>
      <c r="BH666" s="2"/>
      <c r="BI666" s="2"/>
    </row>
    <row r="667" ht="14.25" customHeight="1">
      <c r="AQ667" s="1"/>
      <c r="BH667" s="2"/>
      <c r="BI667" s="2"/>
    </row>
    <row r="668" ht="14.25" customHeight="1">
      <c r="AQ668" s="1"/>
      <c r="BH668" s="2"/>
      <c r="BI668" s="2"/>
    </row>
    <row r="669" ht="14.25" customHeight="1">
      <c r="AQ669" s="1"/>
      <c r="BH669" s="2"/>
      <c r="BI669" s="2"/>
    </row>
    <row r="670" ht="14.25" customHeight="1">
      <c r="AQ670" s="1"/>
      <c r="BH670" s="2"/>
      <c r="BI670" s="2"/>
    </row>
    <row r="671" ht="14.25" customHeight="1">
      <c r="AQ671" s="1"/>
      <c r="BH671" s="2"/>
      <c r="BI671" s="2"/>
    </row>
    <row r="672" ht="14.25" customHeight="1">
      <c r="AQ672" s="1"/>
      <c r="BH672" s="2"/>
      <c r="BI672" s="2"/>
    </row>
    <row r="673" ht="14.25" customHeight="1">
      <c r="AQ673" s="1"/>
      <c r="BH673" s="2"/>
      <c r="BI673" s="2"/>
    </row>
    <row r="674" ht="14.25" customHeight="1">
      <c r="AQ674" s="1"/>
      <c r="BH674" s="2"/>
      <c r="BI674" s="2"/>
    </row>
    <row r="675" ht="14.25" customHeight="1">
      <c r="AQ675" s="1"/>
      <c r="BH675" s="2"/>
      <c r="BI675" s="2"/>
    </row>
    <row r="676" ht="14.25" customHeight="1">
      <c r="AQ676" s="1"/>
      <c r="BH676" s="2"/>
      <c r="BI676" s="2"/>
    </row>
    <row r="677" ht="14.25" customHeight="1">
      <c r="AQ677" s="1"/>
      <c r="BH677" s="2"/>
      <c r="BI677" s="2"/>
    </row>
    <row r="678" ht="14.25" customHeight="1">
      <c r="AQ678" s="1"/>
      <c r="BH678" s="2"/>
      <c r="BI678" s="2"/>
    </row>
    <row r="679" ht="14.25" customHeight="1">
      <c r="AQ679" s="1"/>
      <c r="BH679" s="2"/>
      <c r="BI679" s="2"/>
    </row>
    <row r="680" ht="14.25" customHeight="1">
      <c r="AQ680" s="1"/>
      <c r="BH680" s="2"/>
      <c r="BI680" s="2"/>
    </row>
    <row r="681" ht="14.25" customHeight="1">
      <c r="AQ681" s="1"/>
      <c r="BH681" s="2"/>
      <c r="BI681" s="2"/>
    </row>
    <row r="682" ht="14.25" customHeight="1">
      <c r="AQ682" s="1"/>
      <c r="BH682" s="2"/>
      <c r="BI682" s="2"/>
    </row>
    <row r="683" ht="14.25" customHeight="1">
      <c r="AQ683" s="1"/>
      <c r="BH683" s="2"/>
      <c r="BI683" s="2"/>
    </row>
    <row r="684" ht="14.25" customHeight="1">
      <c r="AQ684" s="1"/>
      <c r="BH684" s="2"/>
      <c r="BI684" s="2"/>
    </row>
    <row r="685" ht="14.25" customHeight="1">
      <c r="AQ685" s="1"/>
      <c r="BH685" s="2"/>
      <c r="BI685" s="2"/>
    </row>
    <row r="686" ht="14.25" customHeight="1">
      <c r="AQ686" s="1"/>
      <c r="BH686" s="2"/>
      <c r="BI686" s="2"/>
    </row>
    <row r="687" ht="14.25" customHeight="1">
      <c r="AQ687" s="1"/>
      <c r="BH687" s="2"/>
      <c r="BI687" s="2"/>
    </row>
    <row r="688" ht="14.25" customHeight="1">
      <c r="AQ688" s="1"/>
      <c r="BH688" s="2"/>
      <c r="BI688" s="2"/>
    </row>
    <row r="689" ht="14.25" customHeight="1">
      <c r="AQ689" s="1"/>
      <c r="BH689" s="2"/>
      <c r="BI689" s="2"/>
    </row>
    <row r="690" ht="14.25" customHeight="1">
      <c r="AQ690" s="1"/>
      <c r="BH690" s="2"/>
      <c r="BI690" s="2"/>
    </row>
    <row r="691" ht="14.25" customHeight="1">
      <c r="AQ691" s="1"/>
      <c r="BH691" s="2"/>
      <c r="BI691" s="2"/>
    </row>
    <row r="692" ht="14.25" customHeight="1">
      <c r="AQ692" s="1"/>
      <c r="BH692" s="2"/>
      <c r="BI692" s="2"/>
    </row>
    <row r="693" ht="14.25" customHeight="1">
      <c r="AQ693" s="1"/>
      <c r="BH693" s="2"/>
      <c r="BI693" s="2"/>
    </row>
    <row r="694" ht="14.25" customHeight="1">
      <c r="AQ694" s="1"/>
      <c r="BH694" s="2"/>
      <c r="BI694" s="2"/>
    </row>
    <row r="695" ht="14.25" customHeight="1">
      <c r="AQ695" s="1"/>
      <c r="BH695" s="2"/>
      <c r="BI695" s="2"/>
    </row>
    <row r="696" ht="14.25" customHeight="1">
      <c r="AQ696" s="1"/>
      <c r="BH696" s="2"/>
      <c r="BI696" s="2"/>
    </row>
    <row r="697" ht="14.25" customHeight="1">
      <c r="AQ697" s="1"/>
      <c r="BH697" s="2"/>
      <c r="BI697" s="2"/>
    </row>
    <row r="698" ht="14.25" customHeight="1">
      <c r="AQ698" s="1"/>
      <c r="BH698" s="2"/>
      <c r="BI698" s="2"/>
    </row>
    <row r="699" ht="14.25" customHeight="1">
      <c r="AQ699" s="1"/>
      <c r="BH699" s="2"/>
      <c r="BI699" s="2"/>
    </row>
    <row r="700" ht="14.25" customHeight="1">
      <c r="AQ700" s="1"/>
      <c r="BH700" s="2"/>
      <c r="BI700" s="2"/>
    </row>
    <row r="701" ht="14.25" customHeight="1">
      <c r="AQ701" s="1"/>
      <c r="BH701" s="2"/>
      <c r="BI701" s="2"/>
    </row>
    <row r="702" ht="14.25" customHeight="1">
      <c r="AQ702" s="1"/>
      <c r="BH702" s="2"/>
      <c r="BI702" s="2"/>
    </row>
    <row r="703" ht="14.25" customHeight="1">
      <c r="AQ703" s="1"/>
      <c r="BH703" s="2"/>
      <c r="BI703" s="2"/>
    </row>
    <row r="704" ht="14.25" customHeight="1">
      <c r="AQ704" s="1"/>
      <c r="BH704" s="2"/>
      <c r="BI704" s="2"/>
    </row>
    <row r="705" ht="14.25" customHeight="1">
      <c r="AQ705" s="1"/>
      <c r="BH705" s="2"/>
      <c r="BI705" s="2"/>
    </row>
    <row r="706" ht="14.25" customHeight="1">
      <c r="AQ706" s="1"/>
      <c r="BH706" s="2"/>
      <c r="BI706" s="2"/>
    </row>
    <row r="707" ht="14.25" customHeight="1">
      <c r="AQ707" s="1"/>
      <c r="BH707" s="2"/>
      <c r="BI707" s="2"/>
    </row>
    <row r="708" ht="14.25" customHeight="1">
      <c r="AQ708" s="1"/>
      <c r="BH708" s="2"/>
      <c r="BI708" s="2"/>
    </row>
    <row r="709" ht="14.25" customHeight="1">
      <c r="AQ709" s="1"/>
      <c r="BH709" s="2"/>
      <c r="BI709" s="2"/>
    </row>
    <row r="710" ht="14.25" customHeight="1">
      <c r="AQ710" s="1"/>
      <c r="BH710" s="2"/>
      <c r="BI710" s="2"/>
    </row>
    <row r="711" ht="14.25" customHeight="1">
      <c r="AQ711" s="1"/>
      <c r="BH711" s="2"/>
      <c r="BI711" s="2"/>
    </row>
    <row r="712" ht="14.25" customHeight="1">
      <c r="AQ712" s="1"/>
      <c r="BH712" s="2"/>
      <c r="BI712" s="2"/>
    </row>
    <row r="713" ht="14.25" customHeight="1">
      <c r="AQ713" s="1"/>
      <c r="BH713" s="2"/>
      <c r="BI713" s="2"/>
    </row>
    <row r="714" ht="14.25" customHeight="1">
      <c r="AQ714" s="1"/>
      <c r="BH714" s="2"/>
      <c r="BI714" s="2"/>
    </row>
    <row r="715" ht="14.25" customHeight="1">
      <c r="AQ715" s="1"/>
      <c r="BH715" s="2"/>
      <c r="BI715" s="2"/>
    </row>
    <row r="716" ht="14.25" customHeight="1">
      <c r="AQ716" s="1"/>
      <c r="BH716" s="2"/>
      <c r="BI716" s="2"/>
    </row>
    <row r="717" ht="14.25" customHeight="1">
      <c r="AQ717" s="1"/>
      <c r="BH717" s="2"/>
      <c r="BI717" s="2"/>
    </row>
    <row r="718" ht="14.25" customHeight="1">
      <c r="AQ718" s="1"/>
      <c r="BH718" s="2"/>
      <c r="BI718" s="2"/>
    </row>
    <row r="719" ht="14.25" customHeight="1">
      <c r="AQ719" s="1"/>
      <c r="BH719" s="2"/>
      <c r="BI719" s="2"/>
    </row>
    <row r="720" ht="14.25" customHeight="1">
      <c r="AQ720" s="1"/>
      <c r="BH720" s="2"/>
      <c r="BI720" s="2"/>
    </row>
    <row r="721" ht="14.25" customHeight="1">
      <c r="AQ721" s="1"/>
      <c r="BH721" s="2"/>
      <c r="BI721" s="2"/>
    </row>
    <row r="722" ht="14.25" customHeight="1">
      <c r="AQ722" s="1"/>
      <c r="BH722" s="2"/>
      <c r="BI722" s="2"/>
    </row>
    <row r="723" ht="14.25" customHeight="1">
      <c r="AQ723" s="1"/>
      <c r="BH723" s="2"/>
      <c r="BI723" s="2"/>
    </row>
    <row r="724" ht="14.25" customHeight="1">
      <c r="AQ724" s="1"/>
      <c r="BH724" s="2"/>
      <c r="BI724" s="2"/>
    </row>
    <row r="725" ht="14.25" customHeight="1">
      <c r="AQ725" s="1"/>
      <c r="BH725" s="2"/>
      <c r="BI725" s="2"/>
    </row>
    <row r="726" ht="14.25" customHeight="1">
      <c r="AQ726" s="1"/>
      <c r="BH726" s="2"/>
      <c r="BI726" s="2"/>
    </row>
    <row r="727" ht="14.25" customHeight="1">
      <c r="AQ727" s="1"/>
      <c r="BH727" s="2"/>
      <c r="BI727" s="2"/>
    </row>
    <row r="728" ht="14.25" customHeight="1">
      <c r="AQ728" s="1"/>
      <c r="BH728" s="2"/>
      <c r="BI728" s="2"/>
    </row>
    <row r="729" ht="14.25" customHeight="1">
      <c r="AQ729" s="1"/>
      <c r="BH729" s="2"/>
      <c r="BI729" s="2"/>
    </row>
    <row r="730" ht="14.25" customHeight="1">
      <c r="AQ730" s="1"/>
      <c r="BH730" s="2"/>
      <c r="BI730" s="2"/>
    </row>
    <row r="731" ht="14.25" customHeight="1">
      <c r="AQ731" s="1"/>
      <c r="BH731" s="2"/>
      <c r="BI731" s="2"/>
    </row>
    <row r="732" ht="14.25" customHeight="1">
      <c r="AQ732" s="1"/>
      <c r="BH732" s="2"/>
      <c r="BI732" s="2"/>
    </row>
    <row r="733" ht="14.25" customHeight="1">
      <c r="AQ733" s="1"/>
      <c r="BH733" s="2"/>
      <c r="BI733" s="2"/>
    </row>
    <row r="734" ht="14.25" customHeight="1">
      <c r="AQ734" s="1"/>
      <c r="BH734" s="2"/>
      <c r="BI734" s="2"/>
    </row>
    <row r="735" ht="14.25" customHeight="1">
      <c r="AQ735" s="1"/>
      <c r="BH735" s="2"/>
      <c r="BI735" s="2"/>
    </row>
    <row r="736" ht="14.25" customHeight="1">
      <c r="AQ736" s="1"/>
      <c r="BH736" s="2"/>
      <c r="BI736" s="2"/>
    </row>
    <row r="737" ht="14.25" customHeight="1">
      <c r="AQ737" s="1"/>
      <c r="BH737" s="2"/>
      <c r="BI737" s="2"/>
    </row>
    <row r="738" ht="14.25" customHeight="1">
      <c r="AQ738" s="1"/>
      <c r="BH738" s="2"/>
      <c r="BI738" s="2"/>
    </row>
    <row r="739" ht="14.25" customHeight="1">
      <c r="AQ739" s="1"/>
      <c r="BH739" s="2"/>
      <c r="BI739" s="2"/>
    </row>
    <row r="740" ht="14.25" customHeight="1">
      <c r="AQ740" s="1"/>
      <c r="BH740" s="2"/>
      <c r="BI740" s="2"/>
    </row>
    <row r="741" ht="14.25" customHeight="1">
      <c r="AQ741" s="1"/>
      <c r="BH741" s="2"/>
      <c r="BI741" s="2"/>
    </row>
    <row r="742" ht="14.25" customHeight="1">
      <c r="AQ742" s="1"/>
      <c r="BH742" s="2"/>
      <c r="BI742" s="2"/>
    </row>
    <row r="743" ht="14.25" customHeight="1">
      <c r="AQ743" s="1"/>
      <c r="BH743" s="2"/>
      <c r="BI743" s="2"/>
    </row>
    <row r="744" ht="14.25" customHeight="1">
      <c r="AQ744" s="1"/>
      <c r="BH744" s="2"/>
      <c r="BI744" s="2"/>
    </row>
    <row r="745" ht="14.25" customHeight="1">
      <c r="AQ745" s="1"/>
      <c r="BH745" s="2"/>
      <c r="BI745" s="2"/>
    </row>
    <row r="746" ht="14.25" customHeight="1">
      <c r="AQ746" s="1"/>
      <c r="BH746" s="2"/>
      <c r="BI746" s="2"/>
    </row>
    <row r="747" ht="14.25" customHeight="1">
      <c r="AQ747" s="1"/>
      <c r="BH747" s="2"/>
      <c r="BI747" s="2"/>
    </row>
    <row r="748" ht="14.25" customHeight="1">
      <c r="AQ748" s="1"/>
      <c r="BH748" s="2"/>
      <c r="BI748" s="2"/>
    </row>
    <row r="749" ht="14.25" customHeight="1">
      <c r="AQ749" s="1"/>
      <c r="BH749" s="2"/>
      <c r="BI749" s="2"/>
    </row>
    <row r="750" ht="14.25" customHeight="1">
      <c r="AQ750" s="1"/>
      <c r="BH750" s="2"/>
      <c r="BI750" s="2"/>
    </row>
    <row r="751" ht="14.25" customHeight="1">
      <c r="AQ751" s="1"/>
      <c r="BH751" s="2"/>
      <c r="BI751" s="2"/>
    </row>
    <row r="752" ht="14.25" customHeight="1">
      <c r="AQ752" s="1"/>
      <c r="BH752" s="2"/>
      <c r="BI752" s="2"/>
    </row>
    <row r="753" ht="14.25" customHeight="1">
      <c r="AQ753" s="1"/>
      <c r="BH753" s="2"/>
      <c r="BI753" s="2"/>
    </row>
    <row r="754" ht="14.25" customHeight="1">
      <c r="AQ754" s="1"/>
      <c r="BH754" s="2"/>
      <c r="BI754" s="2"/>
    </row>
    <row r="755" ht="14.25" customHeight="1">
      <c r="AQ755" s="1"/>
      <c r="BH755" s="2"/>
      <c r="BI755" s="2"/>
    </row>
    <row r="756" ht="14.25" customHeight="1">
      <c r="AQ756" s="1"/>
      <c r="BH756" s="2"/>
      <c r="BI756" s="2"/>
    </row>
    <row r="757" ht="14.25" customHeight="1">
      <c r="AQ757" s="1"/>
      <c r="BH757" s="2"/>
      <c r="BI757" s="2"/>
    </row>
    <row r="758" ht="14.25" customHeight="1">
      <c r="AQ758" s="1"/>
      <c r="BH758" s="2"/>
      <c r="BI758" s="2"/>
    </row>
    <row r="759" ht="14.25" customHeight="1">
      <c r="AQ759" s="1"/>
      <c r="BH759" s="2"/>
      <c r="BI759" s="2"/>
    </row>
    <row r="760" ht="14.25" customHeight="1">
      <c r="AQ760" s="1"/>
      <c r="BH760" s="2"/>
      <c r="BI760" s="2"/>
    </row>
    <row r="761" ht="14.25" customHeight="1">
      <c r="AQ761" s="1"/>
      <c r="BH761" s="2"/>
      <c r="BI761" s="2"/>
    </row>
    <row r="762" ht="14.25" customHeight="1">
      <c r="AQ762" s="1"/>
      <c r="BH762" s="2"/>
      <c r="BI762" s="2"/>
    </row>
    <row r="763" ht="14.25" customHeight="1">
      <c r="AQ763" s="1"/>
      <c r="BH763" s="2"/>
      <c r="BI763" s="2"/>
    </row>
    <row r="764" ht="14.25" customHeight="1">
      <c r="AQ764" s="1"/>
      <c r="BH764" s="2"/>
      <c r="BI764" s="2"/>
    </row>
    <row r="765" ht="14.25" customHeight="1">
      <c r="AQ765" s="1"/>
      <c r="BH765" s="2"/>
      <c r="BI765" s="2"/>
    </row>
    <row r="766" ht="14.25" customHeight="1">
      <c r="AQ766" s="1"/>
      <c r="BH766" s="2"/>
      <c r="BI766" s="2"/>
    </row>
    <row r="767" ht="14.25" customHeight="1">
      <c r="AQ767" s="1"/>
      <c r="BH767" s="2"/>
      <c r="BI767" s="2"/>
    </row>
    <row r="768" ht="14.25" customHeight="1">
      <c r="AQ768" s="1"/>
      <c r="BH768" s="2"/>
      <c r="BI768" s="2"/>
    </row>
    <row r="769" ht="14.25" customHeight="1">
      <c r="AQ769" s="1"/>
      <c r="BH769" s="2"/>
      <c r="BI769" s="2"/>
    </row>
    <row r="770" ht="14.25" customHeight="1">
      <c r="AQ770" s="1"/>
      <c r="BH770" s="2"/>
      <c r="BI770" s="2"/>
    </row>
    <row r="771" ht="14.25" customHeight="1">
      <c r="AQ771" s="1"/>
      <c r="BH771" s="2"/>
      <c r="BI771" s="2"/>
    </row>
    <row r="772" ht="14.25" customHeight="1">
      <c r="AQ772" s="1"/>
      <c r="BH772" s="2"/>
      <c r="BI772" s="2"/>
    </row>
    <row r="773" ht="14.25" customHeight="1">
      <c r="AQ773" s="1"/>
      <c r="BH773" s="2"/>
      <c r="BI773" s="2"/>
    </row>
    <row r="774" ht="14.25" customHeight="1">
      <c r="AQ774" s="1"/>
      <c r="BH774" s="2"/>
      <c r="BI774" s="2"/>
    </row>
    <row r="775" ht="14.25" customHeight="1">
      <c r="AQ775" s="1"/>
      <c r="BH775" s="2"/>
      <c r="BI775" s="2"/>
    </row>
    <row r="776" ht="14.25" customHeight="1">
      <c r="AQ776" s="1"/>
      <c r="BH776" s="2"/>
      <c r="BI776" s="2"/>
    </row>
    <row r="777" ht="14.25" customHeight="1">
      <c r="AQ777" s="1"/>
      <c r="BH777" s="2"/>
      <c r="BI777" s="2"/>
    </row>
    <row r="778" ht="14.25" customHeight="1">
      <c r="AQ778" s="1"/>
      <c r="BH778" s="2"/>
      <c r="BI778" s="2"/>
    </row>
    <row r="779" ht="14.25" customHeight="1">
      <c r="AQ779" s="1"/>
      <c r="BH779" s="2"/>
      <c r="BI779" s="2"/>
    </row>
    <row r="780" ht="14.25" customHeight="1">
      <c r="AQ780" s="1"/>
      <c r="BH780" s="2"/>
      <c r="BI780" s="2"/>
    </row>
    <row r="781" ht="14.25" customHeight="1">
      <c r="AQ781" s="1"/>
      <c r="BH781" s="2"/>
      <c r="BI781" s="2"/>
    </row>
    <row r="782" ht="14.25" customHeight="1">
      <c r="AQ782" s="1"/>
      <c r="BH782" s="2"/>
      <c r="BI782" s="2"/>
    </row>
    <row r="783" ht="14.25" customHeight="1">
      <c r="AQ783" s="1"/>
      <c r="BH783" s="2"/>
      <c r="BI783" s="2"/>
    </row>
    <row r="784" ht="14.25" customHeight="1">
      <c r="AQ784" s="1"/>
      <c r="BH784" s="2"/>
      <c r="BI784" s="2"/>
    </row>
    <row r="785" ht="14.25" customHeight="1">
      <c r="AQ785" s="1"/>
      <c r="BH785" s="2"/>
      <c r="BI785" s="2"/>
    </row>
    <row r="786" ht="14.25" customHeight="1">
      <c r="AQ786" s="1"/>
      <c r="BH786" s="2"/>
      <c r="BI786" s="2"/>
    </row>
    <row r="787" ht="14.25" customHeight="1">
      <c r="AQ787" s="1"/>
      <c r="BH787" s="2"/>
      <c r="BI787" s="2"/>
    </row>
    <row r="788" ht="14.25" customHeight="1">
      <c r="AQ788" s="1"/>
      <c r="BH788" s="2"/>
      <c r="BI788" s="2"/>
    </row>
    <row r="789" ht="14.25" customHeight="1">
      <c r="AQ789" s="1"/>
      <c r="BH789" s="2"/>
      <c r="BI789" s="2"/>
    </row>
    <row r="790" ht="14.25" customHeight="1">
      <c r="AQ790" s="1"/>
      <c r="BH790" s="2"/>
      <c r="BI790" s="2"/>
    </row>
    <row r="791" ht="14.25" customHeight="1">
      <c r="AQ791" s="1"/>
      <c r="BH791" s="2"/>
      <c r="BI791" s="2"/>
    </row>
    <row r="792" ht="14.25" customHeight="1">
      <c r="AQ792" s="1"/>
      <c r="BH792" s="2"/>
      <c r="BI792" s="2"/>
    </row>
    <row r="793" ht="14.25" customHeight="1">
      <c r="AQ793" s="1"/>
      <c r="BH793" s="2"/>
      <c r="BI793" s="2"/>
    </row>
    <row r="794" ht="14.25" customHeight="1">
      <c r="AQ794" s="1"/>
      <c r="BH794" s="2"/>
      <c r="BI794" s="2"/>
    </row>
    <row r="795" ht="14.25" customHeight="1">
      <c r="AQ795" s="1"/>
      <c r="BH795" s="2"/>
      <c r="BI795" s="2"/>
    </row>
    <row r="796" ht="14.25" customHeight="1">
      <c r="AQ796" s="1"/>
      <c r="BH796" s="2"/>
      <c r="BI796" s="2"/>
    </row>
    <row r="797" ht="14.25" customHeight="1">
      <c r="AQ797" s="1"/>
      <c r="BH797" s="2"/>
      <c r="BI797" s="2"/>
    </row>
    <row r="798" ht="14.25" customHeight="1">
      <c r="AQ798" s="1"/>
      <c r="BH798" s="2"/>
      <c r="BI798" s="2"/>
    </row>
    <row r="799" ht="14.25" customHeight="1">
      <c r="AQ799" s="1"/>
      <c r="BH799" s="2"/>
      <c r="BI799" s="2"/>
    </row>
    <row r="800" ht="14.25" customHeight="1">
      <c r="AQ800" s="1"/>
      <c r="BH800" s="2"/>
      <c r="BI800" s="2"/>
    </row>
    <row r="801" ht="14.25" customHeight="1">
      <c r="AQ801" s="1"/>
      <c r="BH801" s="2"/>
      <c r="BI801" s="2"/>
    </row>
    <row r="802" ht="14.25" customHeight="1">
      <c r="AQ802" s="1"/>
      <c r="BH802" s="2"/>
      <c r="BI802" s="2"/>
    </row>
    <row r="803" ht="14.25" customHeight="1">
      <c r="AQ803" s="1"/>
      <c r="BH803" s="2"/>
      <c r="BI803" s="2"/>
    </row>
    <row r="804" ht="14.25" customHeight="1">
      <c r="AQ804" s="1"/>
      <c r="BH804" s="2"/>
      <c r="BI804" s="2"/>
    </row>
    <row r="805" ht="14.25" customHeight="1">
      <c r="AQ805" s="1"/>
      <c r="BH805" s="2"/>
      <c r="BI805" s="2"/>
    </row>
    <row r="806" ht="14.25" customHeight="1">
      <c r="AQ806" s="1"/>
      <c r="BH806" s="2"/>
      <c r="BI806" s="2"/>
    </row>
    <row r="807" ht="14.25" customHeight="1">
      <c r="AQ807" s="1"/>
      <c r="BH807" s="2"/>
      <c r="BI807" s="2"/>
    </row>
    <row r="808" ht="14.25" customHeight="1">
      <c r="AQ808" s="1"/>
      <c r="BH808" s="2"/>
      <c r="BI808" s="2"/>
    </row>
    <row r="809" ht="14.25" customHeight="1">
      <c r="AQ809" s="1"/>
      <c r="BH809" s="2"/>
      <c r="BI809" s="2"/>
    </row>
    <row r="810" ht="14.25" customHeight="1">
      <c r="AQ810" s="1"/>
      <c r="BH810" s="2"/>
      <c r="BI810" s="2"/>
    </row>
    <row r="811" ht="14.25" customHeight="1">
      <c r="AQ811" s="1"/>
      <c r="BH811" s="2"/>
      <c r="BI811" s="2"/>
    </row>
    <row r="812" ht="14.25" customHeight="1">
      <c r="AQ812" s="1"/>
      <c r="BH812" s="2"/>
      <c r="BI812" s="2"/>
    </row>
    <row r="813" ht="14.25" customHeight="1">
      <c r="AQ813" s="1"/>
      <c r="BH813" s="2"/>
      <c r="BI813" s="2"/>
    </row>
    <row r="814" ht="14.25" customHeight="1">
      <c r="AQ814" s="1"/>
      <c r="BH814" s="2"/>
      <c r="BI814" s="2"/>
    </row>
    <row r="815" ht="14.25" customHeight="1">
      <c r="AQ815" s="1"/>
      <c r="BH815" s="2"/>
      <c r="BI815" s="2"/>
    </row>
    <row r="816" ht="14.25" customHeight="1">
      <c r="AQ816" s="1"/>
      <c r="BH816" s="2"/>
      <c r="BI816" s="2"/>
    </row>
    <row r="817" ht="14.25" customHeight="1">
      <c r="AQ817" s="1"/>
      <c r="BH817" s="2"/>
      <c r="BI817" s="2"/>
    </row>
    <row r="818" ht="14.25" customHeight="1">
      <c r="AQ818" s="1"/>
      <c r="BH818" s="2"/>
      <c r="BI818" s="2"/>
    </row>
    <row r="819" ht="14.25" customHeight="1">
      <c r="AQ819" s="1"/>
      <c r="BH819" s="2"/>
      <c r="BI819" s="2"/>
    </row>
    <row r="820" ht="14.25" customHeight="1">
      <c r="AQ820" s="1"/>
      <c r="BH820" s="2"/>
      <c r="BI820" s="2"/>
    </row>
    <row r="821" ht="14.25" customHeight="1">
      <c r="AQ821" s="1"/>
      <c r="BH821" s="2"/>
      <c r="BI821" s="2"/>
    </row>
    <row r="822" ht="14.25" customHeight="1">
      <c r="AQ822" s="1"/>
      <c r="BH822" s="2"/>
      <c r="BI822" s="2"/>
    </row>
    <row r="823" ht="14.25" customHeight="1">
      <c r="AQ823" s="1"/>
      <c r="BH823" s="2"/>
      <c r="BI823" s="2"/>
    </row>
    <row r="824" ht="14.25" customHeight="1">
      <c r="AQ824" s="1"/>
      <c r="BH824" s="2"/>
      <c r="BI824" s="2"/>
    </row>
    <row r="825" ht="14.25" customHeight="1">
      <c r="AQ825" s="1"/>
      <c r="BH825" s="2"/>
      <c r="BI825" s="2"/>
    </row>
    <row r="826" ht="14.25" customHeight="1">
      <c r="AQ826" s="1"/>
      <c r="BH826" s="2"/>
      <c r="BI826" s="2"/>
    </row>
    <row r="827" ht="14.25" customHeight="1">
      <c r="AQ827" s="1"/>
      <c r="BH827" s="2"/>
      <c r="BI827" s="2"/>
    </row>
    <row r="828" ht="14.25" customHeight="1">
      <c r="AQ828" s="1"/>
      <c r="BH828" s="2"/>
      <c r="BI828" s="2"/>
    </row>
    <row r="829" ht="14.25" customHeight="1">
      <c r="AQ829" s="1"/>
      <c r="BH829" s="2"/>
      <c r="BI829" s="2"/>
    </row>
    <row r="830" ht="14.25" customHeight="1">
      <c r="AQ830" s="1"/>
      <c r="BH830" s="2"/>
      <c r="BI830" s="2"/>
    </row>
    <row r="831" ht="14.25" customHeight="1">
      <c r="AQ831" s="1"/>
      <c r="BH831" s="2"/>
      <c r="BI831" s="2"/>
    </row>
    <row r="832" ht="14.25" customHeight="1">
      <c r="AQ832" s="1"/>
      <c r="BH832" s="2"/>
      <c r="BI832" s="2"/>
    </row>
    <row r="833" ht="14.25" customHeight="1">
      <c r="AQ833" s="1"/>
      <c r="BH833" s="2"/>
      <c r="BI833" s="2"/>
    </row>
    <row r="834" ht="14.25" customHeight="1">
      <c r="AQ834" s="1"/>
      <c r="BH834" s="2"/>
      <c r="BI834" s="2"/>
    </row>
    <row r="835" ht="14.25" customHeight="1">
      <c r="AQ835" s="1"/>
      <c r="BH835" s="2"/>
      <c r="BI835" s="2"/>
    </row>
    <row r="836" ht="14.25" customHeight="1">
      <c r="AQ836" s="1"/>
      <c r="BH836" s="2"/>
      <c r="BI836" s="2"/>
    </row>
    <row r="837" ht="14.25" customHeight="1">
      <c r="AQ837" s="1"/>
      <c r="BH837" s="2"/>
      <c r="BI837" s="2"/>
    </row>
    <row r="838" ht="14.25" customHeight="1">
      <c r="AQ838" s="1"/>
      <c r="BH838" s="2"/>
      <c r="BI838" s="2"/>
    </row>
    <row r="839" ht="14.25" customHeight="1">
      <c r="AQ839" s="1"/>
      <c r="BH839" s="2"/>
      <c r="BI839" s="2"/>
    </row>
    <row r="840" ht="14.25" customHeight="1">
      <c r="AQ840" s="1"/>
      <c r="BH840" s="2"/>
      <c r="BI840" s="2"/>
    </row>
    <row r="841" ht="14.25" customHeight="1">
      <c r="AQ841" s="1"/>
      <c r="BH841" s="2"/>
      <c r="BI841" s="2"/>
    </row>
    <row r="842" ht="14.25" customHeight="1">
      <c r="AQ842" s="1"/>
      <c r="BH842" s="2"/>
      <c r="BI842" s="2"/>
    </row>
    <row r="843" ht="14.25" customHeight="1">
      <c r="AQ843" s="1"/>
      <c r="BH843" s="2"/>
      <c r="BI843" s="2"/>
    </row>
    <row r="844" ht="14.25" customHeight="1">
      <c r="AQ844" s="1"/>
      <c r="BH844" s="2"/>
      <c r="BI844" s="2"/>
    </row>
    <row r="845" ht="14.25" customHeight="1">
      <c r="AQ845" s="1"/>
      <c r="BH845" s="2"/>
      <c r="BI845" s="2"/>
    </row>
    <row r="846" ht="14.25" customHeight="1">
      <c r="AQ846" s="1"/>
      <c r="BH846" s="2"/>
      <c r="BI846" s="2"/>
    </row>
    <row r="847" ht="14.25" customHeight="1">
      <c r="AQ847" s="1"/>
      <c r="BH847" s="2"/>
      <c r="BI847" s="2"/>
    </row>
    <row r="848" ht="14.25" customHeight="1">
      <c r="AQ848" s="1"/>
      <c r="BH848" s="2"/>
      <c r="BI848" s="2"/>
    </row>
    <row r="849" ht="14.25" customHeight="1">
      <c r="AQ849" s="1"/>
      <c r="BH849" s="2"/>
      <c r="BI849" s="2"/>
    </row>
    <row r="850" ht="14.25" customHeight="1">
      <c r="AQ850" s="1"/>
      <c r="BH850" s="2"/>
      <c r="BI850" s="2"/>
    </row>
    <row r="851" ht="14.25" customHeight="1">
      <c r="AQ851" s="1"/>
      <c r="BH851" s="2"/>
      <c r="BI851" s="2"/>
    </row>
    <row r="852" ht="14.25" customHeight="1">
      <c r="AQ852" s="1"/>
      <c r="BH852" s="2"/>
      <c r="BI852" s="2"/>
    </row>
    <row r="853" ht="14.25" customHeight="1">
      <c r="AQ853" s="1"/>
      <c r="BH853" s="2"/>
      <c r="BI853" s="2"/>
    </row>
    <row r="854" ht="14.25" customHeight="1">
      <c r="AQ854" s="1"/>
      <c r="BH854" s="2"/>
      <c r="BI854" s="2"/>
    </row>
    <row r="855" ht="14.25" customHeight="1">
      <c r="AQ855" s="1"/>
      <c r="BH855" s="2"/>
      <c r="BI855" s="2"/>
    </row>
    <row r="856" ht="14.25" customHeight="1">
      <c r="AQ856" s="1"/>
      <c r="BH856" s="2"/>
      <c r="BI856" s="2"/>
    </row>
    <row r="857" ht="14.25" customHeight="1">
      <c r="AQ857" s="1"/>
      <c r="BH857" s="2"/>
      <c r="BI857" s="2"/>
    </row>
    <row r="858" ht="14.25" customHeight="1">
      <c r="AQ858" s="1"/>
      <c r="BH858" s="2"/>
      <c r="BI858" s="2"/>
    </row>
    <row r="859" ht="14.25" customHeight="1">
      <c r="AQ859" s="1"/>
      <c r="BH859" s="2"/>
      <c r="BI859" s="2"/>
    </row>
    <row r="860" ht="14.25" customHeight="1">
      <c r="AQ860" s="1"/>
      <c r="BH860" s="2"/>
      <c r="BI860" s="2"/>
    </row>
    <row r="861" ht="14.25" customHeight="1">
      <c r="AQ861" s="1"/>
      <c r="BH861" s="2"/>
      <c r="BI861" s="2"/>
    </row>
    <row r="862" ht="14.25" customHeight="1">
      <c r="AQ862" s="1"/>
      <c r="BH862" s="2"/>
      <c r="BI862" s="2"/>
    </row>
    <row r="863" ht="14.25" customHeight="1">
      <c r="AQ863" s="1"/>
      <c r="BH863" s="2"/>
      <c r="BI863" s="2"/>
    </row>
    <row r="864" ht="14.25" customHeight="1">
      <c r="AQ864" s="1"/>
      <c r="BH864" s="2"/>
      <c r="BI864" s="2"/>
    </row>
    <row r="865" ht="14.25" customHeight="1">
      <c r="AQ865" s="1"/>
      <c r="BH865" s="2"/>
      <c r="BI865" s="2"/>
    </row>
    <row r="866" ht="14.25" customHeight="1">
      <c r="AQ866" s="1"/>
      <c r="BH866" s="2"/>
      <c r="BI866" s="2"/>
    </row>
    <row r="867" ht="14.25" customHeight="1">
      <c r="AQ867" s="1"/>
      <c r="BH867" s="2"/>
      <c r="BI867" s="2"/>
    </row>
    <row r="868" ht="14.25" customHeight="1">
      <c r="AQ868" s="1"/>
      <c r="BH868" s="2"/>
      <c r="BI868" s="2"/>
    </row>
    <row r="869" ht="14.25" customHeight="1">
      <c r="AQ869" s="1"/>
      <c r="BH869" s="2"/>
      <c r="BI869" s="2"/>
    </row>
    <row r="870" ht="14.25" customHeight="1">
      <c r="AQ870" s="1"/>
      <c r="BH870" s="2"/>
      <c r="BI870" s="2"/>
    </row>
    <row r="871" ht="14.25" customHeight="1">
      <c r="AQ871" s="1"/>
      <c r="BH871" s="2"/>
      <c r="BI871" s="2"/>
    </row>
    <row r="872" ht="14.25" customHeight="1">
      <c r="AQ872" s="1"/>
      <c r="BH872" s="2"/>
      <c r="BI872" s="2"/>
    </row>
    <row r="873" ht="14.25" customHeight="1">
      <c r="AQ873" s="1"/>
      <c r="BH873" s="2"/>
      <c r="BI873" s="2"/>
    </row>
    <row r="874" ht="14.25" customHeight="1">
      <c r="AQ874" s="1"/>
      <c r="BH874" s="2"/>
      <c r="BI874" s="2"/>
    </row>
    <row r="875" ht="14.25" customHeight="1">
      <c r="AQ875" s="1"/>
      <c r="BH875" s="2"/>
      <c r="BI875" s="2"/>
    </row>
    <row r="876" ht="14.25" customHeight="1">
      <c r="AQ876" s="1"/>
      <c r="BH876" s="2"/>
      <c r="BI876" s="2"/>
    </row>
    <row r="877" ht="14.25" customHeight="1">
      <c r="AQ877" s="1"/>
      <c r="BH877" s="2"/>
      <c r="BI877" s="2"/>
    </row>
    <row r="878" ht="14.25" customHeight="1">
      <c r="AQ878" s="1"/>
      <c r="BH878" s="2"/>
      <c r="BI878" s="2"/>
    </row>
    <row r="879" ht="14.25" customHeight="1">
      <c r="AQ879" s="1"/>
      <c r="BH879" s="2"/>
      <c r="BI879" s="2"/>
    </row>
    <row r="880" ht="14.25" customHeight="1">
      <c r="AQ880" s="1"/>
      <c r="BH880" s="2"/>
      <c r="BI880" s="2"/>
    </row>
    <row r="881" ht="14.25" customHeight="1">
      <c r="AQ881" s="1"/>
      <c r="BH881" s="2"/>
      <c r="BI881" s="2"/>
    </row>
    <row r="882" ht="14.25" customHeight="1">
      <c r="AQ882" s="1"/>
      <c r="BH882" s="2"/>
      <c r="BI882" s="2"/>
    </row>
    <row r="883" ht="14.25" customHeight="1">
      <c r="AQ883" s="1"/>
      <c r="BH883" s="2"/>
      <c r="BI883" s="2"/>
    </row>
    <row r="884" ht="14.25" customHeight="1">
      <c r="AQ884" s="1"/>
      <c r="BH884" s="2"/>
      <c r="BI884" s="2"/>
    </row>
    <row r="885" ht="14.25" customHeight="1">
      <c r="AQ885" s="1"/>
      <c r="BH885" s="2"/>
      <c r="BI885" s="2"/>
    </row>
    <row r="886" ht="14.25" customHeight="1">
      <c r="AQ886" s="1"/>
      <c r="BH886" s="2"/>
      <c r="BI886" s="2"/>
    </row>
    <row r="887" ht="14.25" customHeight="1">
      <c r="AQ887" s="1"/>
      <c r="BH887" s="2"/>
      <c r="BI887" s="2"/>
    </row>
    <row r="888" ht="14.25" customHeight="1">
      <c r="AQ888" s="1"/>
      <c r="BH888" s="2"/>
      <c r="BI888" s="2"/>
    </row>
    <row r="889" ht="14.25" customHeight="1">
      <c r="AQ889" s="1"/>
      <c r="BH889" s="2"/>
      <c r="BI889" s="2"/>
    </row>
    <row r="890" ht="14.25" customHeight="1">
      <c r="AQ890" s="1"/>
      <c r="BH890" s="2"/>
      <c r="BI890" s="2"/>
    </row>
    <row r="891" ht="14.25" customHeight="1">
      <c r="AQ891" s="1"/>
      <c r="BH891" s="2"/>
      <c r="BI891" s="2"/>
    </row>
    <row r="892" ht="14.25" customHeight="1">
      <c r="AQ892" s="1"/>
      <c r="BH892" s="2"/>
      <c r="BI892" s="2"/>
    </row>
    <row r="893" ht="14.25" customHeight="1">
      <c r="AQ893" s="1"/>
      <c r="BH893" s="2"/>
      <c r="BI893" s="2"/>
    </row>
    <row r="894" ht="14.25" customHeight="1">
      <c r="AQ894" s="1"/>
      <c r="BH894" s="2"/>
      <c r="BI894" s="2"/>
    </row>
    <row r="895" ht="14.25" customHeight="1">
      <c r="AQ895" s="1"/>
      <c r="BH895" s="2"/>
      <c r="BI895" s="2"/>
    </row>
    <row r="896" ht="14.25" customHeight="1">
      <c r="AQ896" s="1"/>
      <c r="BH896" s="2"/>
      <c r="BI896" s="2"/>
    </row>
    <row r="897" ht="14.25" customHeight="1">
      <c r="AQ897" s="1"/>
      <c r="BH897" s="2"/>
      <c r="BI897" s="2"/>
    </row>
    <row r="898" ht="14.25" customHeight="1">
      <c r="AQ898" s="1"/>
      <c r="BH898" s="2"/>
      <c r="BI898" s="2"/>
    </row>
    <row r="899" ht="14.25" customHeight="1">
      <c r="AQ899" s="1"/>
      <c r="BH899" s="2"/>
      <c r="BI899" s="2"/>
    </row>
    <row r="900" ht="14.25" customHeight="1">
      <c r="AQ900" s="1"/>
      <c r="BH900" s="2"/>
      <c r="BI900" s="2"/>
    </row>
    <row r="901" ht="14.25" customHeight="1">
      <c r="AQ901" s="1"/>
      <c r="BH901" s="2"/>
      <c r="BI901" s="2"/>
    </row>
    <row r="902" ht="14.25" customHeight="1">
      <c r="AQ902" s="1"/>
      <c r="BH902" s="2"/>
      <c r="BI902" s="2"/>
    </row>
    <row r="903" ht="14.25" customHeight="1">
      <c r="AQ903" s="1"/>
      <c r="BH903" s="2"/>
      <c r="BI903" s="2"/>
    </row>
    <row r="904" ht="14.25" customHeight="1">
      <c r="AQ904" s="1"/>
      <c r="BH904" s="2"/>
      <c r="BI904" s="2"/>
    </row>
    <row r="905" ht="14.25" customHeight="1">
      <c r="AQ905" s="1"/>
      <c r="BH905" s="2"/>
      <c r="BI905" s="2"/>
    </row>
    <row r="906" ht="14.25" customHeight="1">
      <c r="AQ906" s="1"/>
      <c r="BH906" s="2"/>
      <c r="BI906" s="2"/>
    </row>
    <row r="907" ht="14.25" customHeight="1">
      <c r="AQ907" s="1"/>
      <c r="BH907" s="2"/>
      <c r="BI907" s="2"/>
    </row>
    <row r="908" ht="14.25" customHeight="1">
      <c r="AQ908" s="1"/>
      <c r="BH908" s="2"/>
      <c r="BI908" s="2"/>
    </row>
    <row r="909" ht="14.25" customHeight="1">
      <c r="AQ909" s="1"/>
      <c r="BH909" s="2"/>
      <c r="BI909" s="2"/>
    </row>
    <row r="910" ht="14.25" customHeight="1">
      <c r="AQ910" s="1"/>
      <c r="BH910" s="2"/>
      <c r="BI910" s="2"/>
    </row>
    <row r="911" ht="14.25" customHeight="1">
      <c r="AQ911" s="1"/>
      <c r="BH911" s="2"/>
      <c r="BI911" s="2"/>
    </row>
    <row r="912" ht="14.25" customHeight="1">
      <c r="AQ912" s="1"/>
      <c r="BH912" s="2"/>
      <c r="BI912" s="2"/>
    </row>
    <row r="913" ht="14.25" customHeight="1">
      <c r="AQ913" s="1"/>
      <c r="BH913" s="2"/>
      <c r="BI913" s="2"/>
    </row>
    <row r="914" ht="14.25" customHeight="1">
      <c r="AQ914" s="1"/>
      <c r="BH914" s="2"/>
      <c r="BI914" s="2"/>
    </row>
    <row r="915" ht="14.25" customHeight="1">
      <c r="AQ915" s="1"/>
      <c r="BH915" s="2"/>
      <c r="BI915" s="2"/>
    </row>
    <row r="916" ht="14.25" customHeight="1">
      <c r="AQ916" s="1"/>
      <c r="BH916" s="2"/>
      <c r="BI916" s="2"/>
    </row>
    <row r="917" ht="14.25" customHeight="1">
      <c r="AQ917" s="1"/>
      <c r="BH917" s="2"/>
      <c r="BI917" s="2"/>
    </row>
    <row r="918" ht="14.25" customHeight="1">
      <c r="AQ918" s="1"/>
      <c r="BH918" s="2"/>
      <c r="BI918" s="2"/>
    </row>
    <row r="919" ht="14.25" customHeight="1">
      <c r="AQ919" s="1"/>
      <c r="BH919" s="2"/>
      <c r="BI919" s="2"/>
    </row>
    <row r="920" ht="14.25" customHeight="1">
      <c r="AQ920" s="1"/>
      <c r="BH920" s="2"/>
      <c r="BI920" s="2"/>
    </row>
    <row r="921" ht="14.25" customHeight="1">
      <c r="AQ921" s="1"/>
      <c r="BH921" s="2"/>
      <c r="BI921" s="2"/>
    </row>
    <row r="922" ht="14.25" customHeight="1">
      <c r="AQ922" s="1"/>
      <c r="BH922" s="2"/>
      <c r="BI922" s="2"/>
    </row>
    <row r="923" ht="14.25" customHeight="1">
      <c r="AQ923" s="1"/>
      <c r="BH923" s="2"/>
      <c r="BI923" s="2"/>
    </row>
    <row r="924" ht="14.25" customHeight="1">
      <c r="AQ924" s="1"/>
      <c r="BH924" s="2"/>
      <c r="BI924" s="2"/>
    </row>
    <row r="925" ht="14.25" customHeight="1">
      <c r="AQ925" s="1"/>
      <c r="BH925" s="2"/>
      <c r="BI925" s="2"/>
    </row>
    <row r="926" ht="14.25" customHeight="1">
      <c r="AQ926" s="1"/>
      <c r="BH926" s="2"/>
      <c r="BI926" s="2"/>
    </row>
    <row r="927" ht="14.25" customHeight="1">
      <c r="AQ927" s="1"/>
      <c r="BH927" s="2"/>
      <c r="BI927" s="2"/>
    </row>
    <row r="928" ht="14.25" customHeight="1">
      <c r="AQ928" s="1"/>
      <c r="BH928" s="2"/>
      <c r="BI928" s="2"/>
    </row>
    <row r="929" ht="14.25" customHeight="1">
      <c r="AQ929" s="1"/>
      <c r="BH929" s="2"/>
      <c r="BI929" s="2"/>
    </row>
    <row r="930" ht="14.25" customHeight="1">
      <c r="AQ930" s="1"/>
      <c r="BH930" s="2"/>
      <c r="BI930" s="2"/>
    </row>
    <row r="931" ht="14.25" customHeight="1">
      <c r="AQ931" s="1"/>
      <c r="BH931" s="2"/>
      <c r="BI931" s="2"/>
    </row>
    <row r="932" ht="14.25" customHeight="1">
      <c r="AQ932" s="1"/>
      <c r="BH932" s="2"/>
      <c r="BI932" s="2"/>
    </row>
    <row r="933" ht="14.25" customHeight="1">
      <c r="AQ933" s="1"/>
      <c r="BH933" s="2"/>
      <c r="BI933" s="2"/>
    </row>
    <row r="934" ht="14.25" customHeight="1">
      <c r="AQ934" s="1"/>
      <c r="BH934" s="2"/>
      <c r="BI934" s="2"/>
    </row>
    <row r="935" ht="14.25" customHeight="1">
      <c r="AQ935" s="1"/>
      <c r="BH935" s="2"/>
      <c r="BI935" s="2"/>
    </row>
    <row r="936" ht="14.25" customHeight="1">
      <c r="AQ936" s="1"/>
      <c r="BH936" s="2"/>
      <c r="BI936" s="2"/>
    </row>
    <row r="937" ht="14.25" customHeight="1">
      <c r="AQ937" s="1"/>
      <c r="BH937" s="2"/>
      <c r="BI937" s="2"/>
    </row>
    <row r="938" ht="14.25" customHeight="1">
      <c r="AQ938" s="1"/>
      <c r="BH938" s="2"/>
      <c r="BI938" s="2"/>
    </row>
    <row r="939" ht="14.25" customHeight="1">
      <c r="AQ939" s="1"/>
      <c r="BH939" s="2"/>
      <c r="BI939" s="2"/>
    </row>
    <row r="940" ht="14.25" customHeight="1">
      <c r="AQ940" s="1"/>
      <c r="BH940" s="2"/>
      <c r="BI940" s="2"/>
    </row>
    <row r="941" ht="14.25" customHeight="1">
      <c r="AQ941" s="1"/>
      <c r="BH941" s="2"/>
      <c r="BI941" s="2"/>
    </row>
    <row r="942" ht="14.25" customHeight="1">
      <c r="AQ942" s="1"/>
      <c r="BH942" s="2"/>
      <c r="BI942" s="2"/>
    </row>
    <row r="943" ht="14.25" customHeight="1">
      <c r="AQ943" s="1"/>
      <c r="BH943" s="2"/>
      <c r="BI943" s="2"/>
    </row>
    <row r="944" ht="14.25" customHeight="1">
      <c r="AQ944" s="1"/>
      <c r="BH944" s="2"/>
      <c r="BI944" s="2"/>
    </row>
    <row r="945" ht="14.25" customHeight="1">
      <c r="AQ945" s="1"/>
      <c r="BH945" s="2"/>
      <c r="BI945" s="2"/>
    </row>
    <row r="946" ht="14.25" customHeight="1">
      <c r="AQ946" s="1"/>
      <c r="BH946" s="2"/>
      <c r="BI946" s="2"/>
    </row>
    <row r="947" ht="14.25" customHeight="1">
      <c r="AQ947" s="1"/>
      <c r="BH947" s="2"/>
      <c r="BI947" s="2"/>
    </row>
    <row r="948" ht="14.25" customHeight="1">
      <c r="AQ948" s="1"/>
      <c r="BH948" s="2"/>
      <c r="BI948" s="2"/>
    </row>
    <row r="949" ht="14.25" customHeight="1">
      <c r="AQ949" s="1"/>
      <c r="BH949" s="2"/>
      <c r="BI949" s="2"/>
    </row>
    <row r="950" ht="14.25" customHeight="1">
      <c r="AQ950" s="1"/>
      <c r="BH950" s="2"/>
      <c r="BI950" s="2"/>
    </row>
    <row r="951" ht="14.25" customHeight="1">
      <c r="AQ951" s="1"/>
      <c r="BH951" s="2"/>
      <c r="BI951" s="2"/>
    </row>
    <row r="952" ht="14.25" customHeight="1">
      <c r="AQ952" s="1"/>
      <c r="BH952" s="2"/>
      <c r="BI952" s="2"/>
    </row>
    <row r="953" ht="14.25" customHeight="1">
      <c r="AQ953" s="1"/>
      <c r="BH953" s="2"/>
      <c r="BI953" s="2"/>
    </row>
    <row r="954" ht="14.25" customHeight="1">
      <c r="AQ954" s="1"/>
      <c r="BH954" s="2"/>
      <c r="BI954" s="2"/>
    </row>
    <row r="955" ht="14.25" customHeight="1">
      <c r="AQ955" s="1"/>
      <c r="BH955" s="2"/>
      <c r="BI955" s="2"/>
    </row>
    <row r="956" ht="14.25" customHeight="1">
      <c r="AQ956" s="1"/>
      <c r="BH956" s="2"/>
      <c r="BI956" s="2"/>
    </row>
    <row r="957" ht="14.25" customHeight="1">
      <c r="AQ957" s="1"/>
      <c r="BH957" s="2"/>
      <c r="BI957" s="2"/>
    </row>
    <row r="958" ht="14.25" customHeight="1">
      <c r="AQ958" s="1"/>
      <c r="BH958" s="2"/>
      <c r="BI958" s="2"/>
    </row>
    <row r="959" ht="14.25" customHeight="1">
      <c r="AQ959" s="1"/>
      <c r="BH959" s="2"/>
      <c r="BI959" s="2"/>
    </row>
    <row r="960" ht="14.25" customHeight="1">
      <c r="AQ960" s="1"/>
      <c r="BH960" s="2"/>
      <c r="BI960" s="2"/>
    </row>
    <row r="961" ht="14.25" customHeight="1">
      <c r="AQ961" s="1"/>
      <c r="BH961" s="2"/>
      <c r="BI961" s="2"/>
    </row>
    <row r="962" ht="14.25" customHeight="1">
      <c r="AQ962" s="1"/>
      <c r="BH962" s="2"/>
      <c r="BI962" s="2"/>
    </row>
    <row r="963" ht="14.25" customHeight="1">
      <c r="AQ963" s="1"/>
      <c r="BH963" s="2"/>
      <c r="BI963" s="2"/>
    </row>
    <row r="964" ht="14.25" customHeight="1">
      <c r="AQ964" s="1"/>
      <c r="BH964" s="2"/>
      <c r="BI964" s="2"/>
    </row>
    <row r="965" ht="14.25" customHeight="1">
      <c r="AQ965" s="1"/>
      <c r="BH965" s="2"/>
      <c r="BI965" s="2"/>
    </row>
    <row r="966" ht="14.25" customHeight="1">
      <c r="AQ966" s="1"/>
      <c r="BH966" s="2"/>
      <c r="BI966" s="2"/>
    </row>
    <row r="967" ht="14.25" customHeight="1">
      <c r="AQ967" s="1"/>
      <c r="BH967" s="2"/>
      <c r="BI967" s="2"/>
    </row>
    <row r="968" ht="14.25" customHeight="1">
      <c r="AQ968" s="1"/>
      <c r="BH968" s="2"/>
      <c r="BI968" s="2"/>
    </row>
    <row r="969" ht="14.25" customHeight="1">
      <c r="AQ969" s="1"/>
      <c r="BH969" s="2"/>
      <c r="BI969" s="2"/>
    </row>
    <row r="970" ht="14.25" customHeight="1">
      <c r="AQ970" s="1"/>
      <c r="BH970" s="2"/>
      <c r="BI970" s="2"/>
    </row>
    <row r="971" ht="14.25" customHeight="1">
      <c r="AQ971" s="1"/>
      <c r="BH971" s="2"/>
      <c r="BI971" s="2"/>
    </row>
    <row r="972" ht="14.25" customHeight="1">
      <c r="AQ972" s="1"/>
      <c r="BH972" s="2"/>
      <c r="BI972" s="2"/>
    </row>
    <row r="973" ht="14.25" customHeight="1">
      <c r="AQ973" s="1"/>
      <c r="BH973" s="2"/>
      <c r="BI973" s="2"/>
    </row>
    <row r="974" ht="14.25" customHeight="1">
      <c r="AQ974" s="1"/>
      <c r="BH974" s="2"/>
      <c r="BI974" s="2"/>
    </row>
    <row r="975" ht="14.25" customHeight="1">
      <c r="AQ975" s="1"/>
      <c r="BH975" s="2"/>
      <c r="BI975" s="2"/>
    </row>
    <row r="976" ht="14.25" customHeight="1">
      <c r="AQ976" s="1"/>
      <c r="BH976" s="2"/>
      <c r="BI976" s="2"/>
    </row>
    <row r="977" ht="14.25" customHeight="1">
      <c r="AQ977" s="1"/>
      <c r="BH977" s="2"/>
      <c r="BI977" s="2"/>
    </row>
    <row r="978" ht="14.25" customHeight="1">
      <c r="AQ978" s="1"/>
      <c r="BH978" s="2"/>
      <c r="BI978" s="2"/>
    </row>
    <row r="979" ht="14.25" customHeight="1">
      <c r="AQ979" s="1"/>
      <c r="BH979" s="2"/>
      <c r="BI979" s="2"/>
    </row>
    <row r="980" ht="14.25" customHeight="1">
      <c r="AQ980" s="1"/>
      <c r="BH980" s="2"/>
      <c r="BI980" s="2"/>
    </row>
    <row r="981" ht="14.25" customHeight="1">
      <c r="AQ981" s="1"/>
      <c r="BH981" s="2"/>
      <c r="BI981" s="2"/>
    </row>
    <row r="982" ht="14.25" customHeight="1">
      <c r="AQ982" s="1"/>
      <c r="BH982" s="2"/>
      <c r="BI982" s="2"/>
    </row>
    <row r="983" ht="14.25" customHeight="1">
      <c r="AQ983" s="1"/>
      <c r="BH983" s="2"/>
      <c r="BI983" s="2"/>
    </row>
    <row r="984" ht="14.25" customHeight="1">
      <c r="AQ984" s="1"/>
      <c r="BH984" s="2"/>
      <c r="BI984" s="2"/>
    </row>
    <row r="985" ht="14.25" customHeight="1">
      <c r="AQ985" s="1"/>
      <c r="BH985" s="2"/>
      <c r="BI985" s="2"/>
    </row>
    <row r="986" ht="14.25" customHeight="1">
      <c r="AQ986" s="1"/>
      <c r="BH986" s="2"/>
      <c r="BI986" s="2"/>
    </row>
    <row r="987" ht="14.25" customHeight="1">
      <c r="AQ987" s="1"/>
      <c r="BH987" s="2"/>
      <c r="BI987" s="2"/>
    </row>
    <row r="988" ht="14.25" customHeight="1">
      <c r="AQ988" s="1"/>
      <c r="BH988" s="2"/>
      <c r="BI988" s="2"/>
    </row>
    <row r="989" ht="14.25" customHeight="1">
      <c r="AQ989" s="1"/>
      <c r="BH989" s="2"/>
      <c r="BI989" s="2"/>
    </row>
    <row r="990" ht="14.25" customHeight="1">
      <c r="AQ990" s="1"/>
      <c r="BH990" s="2"/>
      <c r="BI990" s="2"/>
    </row>
    <row r="991" ht="14.25" customHeight="1">
      <c r="AQ991" s="1"/>
      <c r="BH991" s="2"/>
      <c r="BI991" s="2"/>
    </row>
    <row r="992" ht="14.25" customHeight="1">
      <c r="AQ992" s="1"/>
      <c r="BH992" s="2"/>
      <c r="BI992" s="2"/>
    </row>
    <row r="993" ht="14.25" customHeight="1">
      <c r="AQ993" s="1"/>
      <c r="BH993" s="2"/>
      <c r="BI993" s="2"/>
    </row>
    <row r="994" ht="14.25" customHeight="1">
      <c r="AQ994" s="1"/>
      <c r="BH994" s="2"/>
      <c r="BI994" s="2"/>
    </row>
    <row r="995" ht="14.25" customHeight="1">
      <c r="AQ995" s="1"/>
      <c r="BH995" s="2"/>
      <c r="BI995" s="2"/>
    </row>
    <row r="996" ht="14.25" customHeight="1">
      <c r="AQ996" s="1"/>
      <c r="BH996" s="2"/>
      <c r="BI996" s="2"/>
    </row>
    <row r="997" ht="14.25" customHeight="1">
      <c r="AQ997" s="1"/>
      <c r="BH997" s="2"/>
      <c r="BI997" s="2"/>
    </row>
    <row r="998" ht="14.25" customHeight="1">
      <c r="AQ998" s="1"/>
      <c r="BH998" s="2"/>
      <c r="BI998" s="2"/>
    </row>
    <row r="999" ht="14.25" customHeight="1">
      <c r="AQ999" s="1"/>
      <c r="BH999" s="2"/>
      <c r="BI999" s="2"/>
    </row>
    <row r="1000" ht="14.25" customHeight="1">
      <c r="AQ1000" s="1"/>
      <c r="BH1000" s="2"/>
      <c r="BI1000" s="2"/>
    </row>
  </sheetData>
  <mergeCells count="3">
    <mergeCell ref="B2:C2"/>
    <mergeCell ref="I2:L2"/>
    <mergeCell ref="P2:Q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2024-05-31T10:35:53Z</dcterms:created>
  <dc:creator>Tran Trung</dc:creator>
</cp:coreProperties>
</file>