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Banking\Research\GMD\"/>
    </mc:Choice>
  </mc:AlternateContent>
  <xr:revisionPtr revIDLastSave="0" documentId="13_ncr:1_{106CD8A7-23B0-4952-89E7-65EA7A24561D}" xr6:coauthVersionLast="47" xr6:coauthVersionMax="47" xr10:uidLastSave="{00000000-0000-0000-0000-000000000000}"/>
  <bookViews>
    <workbookView xWindow="-98" yWindow="-98" windowWidth="21795" windowHeight="13695" firstSheet="6" activeTab="16" xr2:uid="{00000000-000D-0000-FFFF-FFFF00000000}"/>
  </bookViews>
  <sheets>
    <sheet name="Assumption" sheetId="8" r:id="rId1"/>
    <sheet name="Macro-US" sheetId="16" r:id="rId2"/>
    <sheet name="Macro - Chin, Kor, Jap" sheetId="17" r:id="rId3"/>
    <sheet name="VN volume" sheetId="2" r:id="rId4"/>
    <sheet name="Global impo - expo TEU volume" sheetId="1" r:id="rId5"/>
    <sheet name="Global throughput TEU volume" sheetId="3" r:id="rId6"/>
    <sheet name="Giá cả" sheetId="6" r:id="rId7"/>
    <sheet name="BS" sheetId="19" r:id="rId8"/>
    <sheet name="IS" sheetId="20" r:id="rId9"/>
    <sheet name="CF" sheetId="21" r:id="rId10"/>
    <sheet name="WC" sheetId="25" r:id="rId11"/>
    <sheet name="Loan" sheetId="26" r:id="rId12"/>
    <sheet name="Kế hoạch đầu tư" sheetId="24" r:id="rId13"/>
    <sheet name="Ratio" sheetId="22" r:id="rId14"/>
    <sheet name="Dự báo tiêu thụ" sheetId="7" r:id="rId15"/>
    <sheet name="WACC" sheetId="13" r:id="rId16"/>
    <sheet name="FCFF" sheetId="14" r:id="rId17"/>
  </sheets>
  <externalReferences>
    <externalReference r:id="rId18"/>
  </externalReferences>
  <definedNames>
    <definedName name="_xlnm._FilterDatabase" localSheetId="3" hidden="1">'VN volume'!$A$13:$D$17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4" l="1"/>
  <c r="B23" i="14"/>
  <c r="B22" i="14"/>
  <c r="C6" i="14"/>
  <c r="D6" i="14"/>
  <c r="E6" i="14"/>
  <c r="F6" i="14"/>
  <c r="G6" i="14"/>
  <c r="H6" i="14"/>
  <c r="B6" i="14"/>
  <c r="C5" i="14"/>
  <c r="D5" i="14"/>
  <c r="E5" i="14"/>
  <c r="F5" i="14"/>
  <c r="G5" i="14"/>
  <c r="H5" i="14"/>
  <c r="B5" i="14"/>
  <c r="B7" i="14" s="1"/>
  <c r="E4" i="14"/>
  <c r="F4" i="14"/>
  <c r="G4" i="14"/>
  <c r="H4" i="14"/>
  <c r="D4" i="14"/>
  <c r="G10" i="19"/>
  <c r="D52" i="24"/>
  <c r="E52" i="24"/>
  <c r="F52" i="24"/>
  <c r="C52" i="24"/>
  <c r="C3" i="14"/>
  <c r="D3" i="14"/>
  <c r="E3" i="14"/>
  <c r="F3" i="14"/>
  <c r="G3" i="14"/>
  <c r="H3" i="14"/>
  <c r="B3" i="14"/>
  <c r="C2" i="14"/>
  <c r="D2" i="14"/>
  <c r="E2" i="14"/>
  <c r="F2" i="14"/>
  <c r="G2" i="14"/>
  <c r="H2" i="14"/>
  <c r="B2" i="14"/>
  <c r="D9" i="14"/>
  <c r="E9" i="14"/>
  <c r="F9" i="14"/>
  <c r="G9" i="14"/>
  <c r="H9" i="14"/>
  <c r="F8" i="26"/>
  <c r="B11" i="26"/>
  <c r="C11" i="26"/>
  <c r="B8" i="26"/>
  <c r="C7" i="26" s="1"/>
  <c r="C8" i="26"/>
  <c r="D8" i="26"/>
  <c r="E8" i="26"/>
  <c r="G8" i="26"/>
  <c r="F57" i="26"/>
  <c r="F55" i="26"/>
  <c r="F54" i="26" s="1"/>
  <c r="F49" i="26"/>
  <c r="C52" i="26"/>
  <c r="H35" i="19"/>
  <c r="I35" i="19"/>
  <c r="J35" i="19"/>
  <c r="G35" i="19"/>
  <c r="G34" i="19" s="1"/>
  <c r="G66" i="19"/>
  <c r="H71" i="19"/>
  <c r="I71" i="19"/>
  <c r="J71" i="19"/>
  <c r="K71" i="19"/>
  <c r="G71" i="19"/>
  <c r="H68" i="19"/>
  <c r="I68" i="19"/>
  <c r="J68" i="19"/>
  <c r="K68" i="19" s="1"/>
  <c r="G68" i="19"/>
  <c r="H67" i="19"/>
  <c r="H66" i="19" s="1"/>
  <c r="I67" i="19"/>
  <c r="I66" i="19" s="1"/>
  <c r="G67" i="19"/>
  <c r="G59" i="19"/>
  <c r="H62" i="19"/>
  <c r="I62" i="19" s="1"/>
  <c r="J62" i="19" s="1"/>
  <c r="K62" i="19" s="1"/>
  <c r="G62" i="19"/>
  <c r="G61" i="19"/>
  <c r="H61" i="19" s="1"/>
  <c r="I61" i="19" s="1"/>
  <c r="J61" i="19" s="1"/>
  <c r="K61" i="19" s="1"/>
  <c r="K59" i="19" s="1"/>
  <c r="H56" i="19"/>
  <c r="I56" i="19"/>
  <c r="J56" i="19"/>
  <c r="K56" i="19"/>
  <c r="G56" i="19"/>
  <c r="H58" i="19"/>
  <c r="I58" i="19"/>
  <c r="J58" i="19"/>
  <c r="K58" i="19"/>
  <c r="G58" i="19"/>
  <c r="G44" i="19"/>
  <c r="G43" i="19" s="1"/>
  <c r="H46" i="19"/>
  <c r="I46" i="19"/>
  <c r="I44" i="19" s="1"/>
  <c r="J46" i="19"/>
  <c r="J44" i="19" s="1"/>
  <c r="K46" i="19"/>
  <c r="K44" i="19" s="1"/>
  <c r="G46" i="19"/>
  <c r="H45" i="19"/>
  <c r="I45" i="19"/>
  <c r="J45" i="19"/>
  <c r="K45" i="19"/>
  <c r="G45" i="19"/>
  <c r="G50" i="19"/>
  <c r="H51" i="19"/>
  <c r="I51" i="19" s="1"/>
  <c r="H52" i="19"/>
  <c r="I52" i="19" s="1"/>
  <c r="J52" i="19" s="1"/>
  <c r="K52" i="19" s="1"/>
  <c r="G52" i="19"/>
  <c r="G51" i="19"/>
  <c r="H40" i="19"/>
  <c r="I40" i="19"/>
  <c r="J40" i="19"/>
  <c r="K40" i="19"/>
  <c r="H41" i="19"/>
  <c r="I41" i="19"/>
  <c r="J41" i="19"/>
  <c r="K41" i="19"/>
  <c r="K35" i="19" s="1"/>
  <c r="G41" i="19"/>
  <c r="G40" i="19"/>
  <c r="H31" i="19"/>
  <c r="I31" i="19" s="1"/>
  <c r="G31" i="19"/>
  <c r="H124" i="19"/>
  <c r="I124" i="19"/>
  <c r="J124" i="19"/>
  <c r="K124" i="19"/>
  <c r="G124" i="19"/>
  <c r="G121" i="19"/>
  <c r="H21" i="20"/>
  <c r="G21" i="20"/>
  <c r="H19" i="20"/>
  <c r="I19" i="20"/>
  <c r="I21" i="20" s="1"/>
  <c r="J19" i="20"/>
  <c r="J21" i="20" s="1"/>
  <c r="K19" i="20"/>
  <c r="K21" i="20" s="1"/>
  <c r="H20" i="20"/>
  <c r="I20" i="20"/>
  <c r="J20" i="20"/>
  <c r="K20" i="20"/>
  <c r="G20" i="20"/>
  <c r="G19" i="20"/>
  <c r="B57" i="26"/>
  <c r="B46" i="26"/>
  <c r="C35" i="26"/>
  <c r="B35" i="26"/>
  <c r="B24" i="26"/>
  <c r="K7" i="26"/>
  <c r="L7" i="26" s="1"/>
  <c r="L6" i="26" s="1"/>
  <c r="H119" i="19"/>
  <c r="I119" i="19" s="1"/>
  <c r="J119" i="19" s="1"/>
  <c r="K119" i="19" s="1"/>
  <c r="G119" i="19"/>
  <c r="H117" i="19"/>
  <c r="I117" i="19"/>
  <c r="J117" i="19"/>
  <c r="K117" i="19"/>
  <c r="G117" i="19"/>
  <c r="H116" i="19"/>
  <c r="I116" i="19" s="1"/>
  <c r="G116" i="19"/>
  <c r="H113" i="19"/>
  <c r="I113" i="19"/>
  <c r="J113" i="19"/>
  <c r="K113" i="19"/>
  <c r="G113" i="19"/>
  <c r="H111" i="19"/>
  <c r="I111" i="19" s="1"/>
  <c r="J111" i="19" s="1"/>
  <c r="K111" i="19" s="1"/>
  <c r="G111" i="19"/>
  <c r="H108" i="19"/>
  <c r="I108" i="19"/>
  <c r="J108" i="19"/>
  <c r="K108" i="19"/>
  <c r="H109" i="19"/>
  <c r="I109" i="19"/>
  <c r="J109" i="19" s="1"/>
  <c r="K109" i="19" s="1"/>
  <c r="G109" i="19"/>
  <c r="G108" i="19"/>
  <c r="H84" i="19"/>
  <c r="I84" i="19"/>
  <c r="J84" i="19"/>
  <c r="K84" i="19"/>
  <c r="H21" i="19"/>
  <c r="I21" i="19"/>
  <c r="J21" i="19"/>
  <c r="K21" i="19"/>
  <c r="K13" i="19"/>
  <c r="G21" i="19"/>
  <c r="H98" i="19"/>
  <c r="J98" i="19" s="1"/>
  <c r="I98" i="19"/>
  <c r="G98" i="19"/>
  <c r="H97" i="19"/>
  <c r="I97" i="19"/>
  <c r="J97" i="19"/>
  <c r="K97" i="19"/>
  <c r="G97" i="19"/>
  <c r="H12" i="19"/>
  <c r="I12" i="19"/>
  <c r="J12" i="19"/>
  <c r="K12" i="19"/>
  <c r="H13" i="19"/>
  <c r="I13" i="19"/>
  <c r="J13" i="19"/>
  <c r="H14" i="19"/>
  <c r="I14" i="19"/>
  <c r="J14" i="19"/>
  <c r="K14" i="19"/>
  <c r="H15" i="19"/>
  <c r="I15" i="19"/>
  <c r="J15" i="19"/>
  <c r="K15" i="19"/>
  <c r="G14" i="19"/>
  <c r="G15" i="19"/>
  <c r="D32" i="26"/>
  <c r="B32" i="26"/>
  <c r="E55" i="26"/>
  <c r="D55" i="26"/>
  <c r="B50" i="26"/>
  <c r="C55" i="26"/>
  <c r="C49" i="26"/>
  <c r="C57" i="26" s="1"/>
  <c r="C30" i="26"/>
  <c r="C44" i="26"/>
  <c r="B40" i="26"/>
  <c r="C38" i="26"/>
  <c r="C40" i="26" s="1"/>
  <c r="C33" i="26"/>
  <c r="B33" i="26"/>
  <c r="C27" i="26"/>
  <c r="B29" i="26"/>
  <c r="F22" i="26"/>
  <c r="C16" i="26"/>
  <c r="C24" i="26" s="1"/>
  <c r="C18" i="26"/>
  <c r="D18" i="26" s="1"/>
  <c r="B18" i="26"/>
  <c r="E7" i="14" l="1"/>
  <c r="E10" i="14" s="1"/>
  <c r="G7" i="14"/>
  <c r="G10" i="14" s="1"/>
  <c r="F7" i="14"/>
  <c r="F10" i="14" s="1"/>
  <c r="H44" i="19"/>
  <c r="C7" i="14"/>
  <c r="D7" i="14"/>
  <c r="D10" i="14" s="1"/>
  <c r="H7" i="14"/>
  <c r="H10" i="14" s="1"/>
  <c r="I50" i="19"/>
  <c r="I43" i="19" s="1"/>
  <c r="H59" i="19"/>
  <c r="J59" i="19"/>
  <c r="J31" i="19"/>
  <c r="K31" i="19" s="1"/>
  <c r="H50" i="19"/>
  <c r="H43" i="19" s="1"/>
  <c r="K98" i="19"/>
  <c r="K67" i="19"/>
  <c r="K66" i="19" s="1"/>
  <c r="I59" i="19"/>
  <c r="J67" i="19"/>
  <c r="J66" i="19" s="1"/>
  <c r="G99" i="19"/>
  <c r="D11" i="26"/>
  <c r="G7" i="26"/>
  <c r="J51" i="19"/>
  <c r="J50" i="19" s="1"/>
  <c r="J43" i="19" s="1"/>
  <c r="J34" i="19" s="1"/>
  <c r="C32" i="26"/>
  <c r="B22" i="26"/>
  <c r="B21" i="26" s="1"/>
  <c r="E18" i="26"/>
  <c r="C22" i="26"/>
  <c r="D27" i="26"/>
  <c r="D35" i="26" s="1"/>
  <c r="C46" i="26"/>
  <c r="C19" i="26"/>
  <c r="J116" i="19"/>
  <c r="K116" i="19" s="1"/>
  <c r="B55" i="26"/>
  <c r="B54" i="26" s="1"/>
  <c r="H34" i="19" l="1"/>
  <c r="I34" i="19"/>
  <c r="K51" i="19"/>
  <c r="K50" i="19" s="1"/>
  <c r="K43" i="19" s="1"/>
  <c r="K34" i="19" s="1"/>
  <c r="H99" i="19"/>
  <c r="C21" i="26"/>
  <c r="D7" i="26"/>
  <c r="D16" i="26"/>
  <c r="F18" i="26"/>
  <c r="E22" i="26" s="1"/>
  <c r="F7" i="26" s="1"/>
  <c r="D22" i="26"/>
  <c r="E7" i="26" s="1"/>
  <c r="E11" i="26" l="1"/>
  <c r="D24" i="26"/>
  <c r="D19" i="26"/>
  <c r="D49" i="26"/>
  <c r="C54" i="26"/>
  <c r="I99" i="19" l="1"/>
  <c r="D21" i="26"/>
  <c r="E16" i="26"/>
  <c r="D52" i="26"/>
  <c r="D57" i="26"/>
  <c r="F11" i="26" l="1"/>
  <c r="E49" i="26"/>
  <c r="D54" i="26"/>
  <c r="E19" i="26"/>
  <c r="E24" i="26"/>
  <c r="J99" i="19" l="1"/>
  <c r="E57" i="26"/>
  <c r="E52" i="26"/>
  <c r="E54" i="26" s="1"/>
  <c r="F16" i="26"/>
  <c r="E21" i="26"/>
  <c r="I91" i="19"/>
  <c r="G11" i="26" l="1"/>
  <c r="K99" i="19"/>
  <c r="K91" i="19" s="1"/>
  <c r="F19" i="26"/>
  <c r="F24" i="26"/>
  <c r="F21" i="26" l="1"/>
  <c r="J91" i="19"/>
  <c r="C5" i="26" l="1"/>
  <c r="B5" i="26"/>
  <c r="B3" i="26"/>
  <c r="B10" i="26" s="1"/>
  <c r="C2" i="26"/>
  <c r="D2" i="26"/>
  <c r="E2" i="26"/>
  <c r="F2" i="26"/>
  <c r="G2" i="26"/>
  <c r="B2" i="26"/>
  <c r="H15" i="20"/>
  <c r="I15" i="20"/>
  <c r="J15" i="20"/>
  <c r="K15" i="20"/>
  <c r="G15" i="20"/>
  <c r="D32" i="25"/>
  <c r="D31" i="25" s="1"/>
  <c r="H77" i="19" s="1"/>
  <c r="B31" i="25"/>
  <c r="B32" i="25" s="1"/>
  <c r="C32" i="25" s="1"/>
  <c r="C31" i="25" s="1"/>
  <c r="G77" i="19" s="1"/>
  <c r="B33" i="25"/>
  <c r="G78" i="19" s="1"/>
  <c r="B34" i="25"/>
  <c r="G79" i="19" s="1"/>
  <c r="B35" i="25"/>
  <c r="G80" i="19" s="1"/>
  <c r="B36" i="25"/>
  <c r="G81" i="19" s="1"/>
  <c r="B37" i="25"/>
  <c r="B38" i="25"/>
  <c r="B39" i="25"/>
  <c r="G84" i="19" s="1"/>
  <c r="B40" i="25"/>
  <c r="G85" i="19" s="1"/>
  <c r="B41" i="25"/>
  <c r="G86" i="19" s="1"/>
  <c r="B42" i="25"/>
  <c r="G87" i="19" s="1"/>
  <c r="B43" i="25"/>
  <c r="G88" i="19" s="1"/>
  <c r="B44" i="25"/>
  <c r="B45" i="25"/>
  <c r="B30" i="25"/>
  <c r="D14" i="25"/>
  <c r="E14" i="25" s="1"/>
  <c r="F14" i="25" s="1"/>
  <c r="G14" i="25" s="1"/>
  <c r="H12" i="20"/>
  <c r="I12" i="20"/>
  <c r="J12" i="20"/>
  <c r="K12" i="20"/>
  <c r="G12" i="20"/>
  <c r="C23" i="7"/>
  <c r="C15" i="7"/>
  <c r="C18" i="7"/>
  <c r="C4" i="7"/>
  <c r="C8" i="7"/>
  <c r="C12" i="7"/>
  <c r="C13" i="7"/>
  <c r="G47" i="7"/>
  <c r="H47" i="7"/>
  <c r="G52" i="7"/>
  <c r="H52" i="7" s="1"/>
  <c r="C3" i="25"/>
  <c r="D6" i="25"/>
  <c r="D3" i="25" s="1"/>
  <c r="B4" i="25"/>
  <c r="B5" i="25"/>
  <c r="B6" i="25"/>
  <c r="B7" i="25"/>
  <c r="B8" i="25"/>
  <c r="B9" i="25" s="1"/>
  <c r="C9" i="25" s="1"/>
  <c r="D9" i="25" s="1"/>
  <c r="E9" i="25" s="1"/>
  <c r="F9" i="25" s="1"/>
  <c r="G9" i="25" s="1"/>
  <c r="B10" i="25"/>
  <c r="B11" i="25" s="1"/>
  <c r="C11" i="25" s="1"/>
  <c r="D11" i="25" s="1"/>
  <c r="E11" i="25" s="1"/>
  <c r="F11" i="25" s="1"/>
  <c r="G11" i="25" s="1"/>
  <c r="B14" i="25"/>
  <c r="B15" i="25"/>
  <c r="B16" i="25" s="1"/>
  <c r="B17" i="25"/>
  <c r="B18" i="25"/>
  <c r="B19" i="25"/>
  <c r="B20" i="25"/>
  <c r="B21" i="25" s="1"/>
  <c r="C21" i="25" s="1"/>
  <c r="B22" i="25"/>
  <c r="B23" i="25"/>
  <c r="B24" i="25"/>
  <c r="B25" i="25"/>
  <c r="B26" i="25"/>
  <c r="B3" i="25"/>
  <c r="F68" i="7"/>
  <c r="G68" i="7" s="1"/>
  <c r="E68" i="7"/>
  <c r="D68" i="7"/>
  <c r="C69" i="7"/>
  <c r="B69" i="7"/>
  <c r="D23" i="7"/>
  <c r="E23" i="7" s="1"/>
  <c r="F23" i="7" s="1"/>
  <c r="G23" i="7" s="1"/>
  <c r="H23" i="7" s="1"/>
  <c r="H28" i="7" s="1"/>
  <c r="H67" i="7" s="1"/>
  <c r="C28" i="7"/>
  <c r="D28" i="7"/>
  <c r="D67" i="7" s="1"/>
  <c r="D69" i="7" s="1"/>
  <c r="B28" i="7"/>
  <c r="C16" i="7"/>
  <c r="D16" i="7"/>
  <c r="F16" i="7"/>
  <c r="B19" i="7"/>
  <c r="B16" i="7"/>
  <c r="B13" i="7"/>
  <c r="B2" i="7"/>
  <c r="N41" i="7"/>
  <c r="N30" i="7"/>
  <c r="N31" i="7"/>
  <c r="N32" i="7"/>
  <c r="N33" i="7"/>
  <c r="N35" i="7"/>
  <c r="N37" i="7"/>
  <c r="M36" i="7"/>
  <c r="L36" i="7"/>
  <c r="N36" i="7" s="1"/>
  <c r="M34" i="7"/>
  <c r="M29" i="7"/>
  <c r="M38" i="7" s="1"/>
  <c r="L34" i="7"/>
  <c r="N34" i="7" s="1"/>
  <c r="L29" i="7"/>
  <c r="N29" i="7" s="1"/>
  <c r="L41" i="7"/>
  <c r="H27" i="7"/>
  <c r="G25" i="7"/>
  <c r="H25" i="7" s="1"/>
  <c r="E10" i="7"/>
  <c r="F10" i="7" s="1"/>
  <c r="G10" i="7" s="1"/>
  <c r="H10" i="7" s="1"/>
  <c r="D8" i="7"/>
  <c r="E8" i="7" s="1"/>
  <c r="F8" i="7" s="1"/>
  <c r="G8" i="7" s="1"/>
  <c r="H8" i="7" s="1"/>
  <c r="H2" i="7" s="1"/>
  <c r="D15" i="7"/>
  <c r="E15" i="7" s="1"/>
  <c r="F15" i="7" s="1"/>
  <c r="G15" i="7" s="1"/>
  <c r="H15" i="7" s="1"/>
  <c r="H13" i="7" s="1"/>
  <c r="D18" i="7"/>
  <c r="E18" i="7" s="1"/>
  <c r="F18" i="7" s="1"/>
  <c r="G18" i="7" s="1"/>
  <c r="H18" i="7" s="1"/>
  <c r="H16" i="7" s="1"/>
  <c r="C10" i="24"/>
  <c r="D10" i="24"/>
  <c r="E10" i="24"/>
  <c r="F10" i="24"/>
  <c r="G10" i="24"/>
  <c r="H10" i="24"/>
  <c r="C17" i="24"/>
  <c r="D17" i="24"/>
  <c r="E17" i="24"/>
  <c r="F17" i="24"/>
  <c r="G17" i="24"/>
  <c r="H17" i="24"/>
  <c r="C20" i="24"/>
  <c r="D20" i="24"/>
  <c r="E20" i="24"/>
  <c r="F20" i="24"/>
  <c r="G20" i="24"/>
  <c r="H20" i="24"/>
  <c r="B20" i="24"/>
  <c r="B17" i="24"/>
  <c r="B10" i="24"/>
  <c r="B56" i="24"/>
  <c r="C56" i="24" s="1"/>
  <c r="D56" i="24" s="1"/>
  <c r="E56" i="24" s="1"/>
  <c r="F56" i="24" s="1"/>
  <c r="B50" i="24"/>
  <c r="B51" i="24" s="1"/>
  <c r="C49" i="24" s="1"/>
  <c r="D32" i="24"/>
  <c r="E32" i="24" s="1"/>
  <c r="F32" i="24" s="1"/>
  <c r="C38" i="24"/>
  <c r="D38" i="24"/>
  <c r="E38" i="24"/>
  <c r="F38" i="24"/>
  <c r="C39" i="24"/>
  <c r="D39" i="24"/>
  <c r="E39" i="24"/>
  <c r="F39" i="24"/>
  <c r="B39" i="24"/>
  <c r="B38" i="24"/>
  <c r="B34" i="24"/>
  <c r="B32" i="24" s="1"/>
  <c r="B35" i="24" s="1"/>
  <c r="B44" i="24" s="1"/>
  <c r="C34" i="24"/>
  <c r="C35" i="24" s="1"/>
  <c r="C44" i="24" s="1"/>
  <c r="D45" i="24" s="1"/>
  <c r="D50" i="24" s="1"/>
  <c r="D58" i="24" s="1"/>
  <c r="E58" i="24" s="1"/>
  <c r="F58" i="24" s="1"/>
  <c r="D34" i="24"/>
  <c r="E34" i="24"/>
  <c r="F34" i="24"/>
  <c r="C67" i="24"/>
  <c r="F67" i="24"/>
  <c r="G67" i="24" s="1"/>
  <c r="K68" i="24"/>
  <c r="J68" i="24" s="1"/>
  <c r="I68" i="24" s="1"/>
  <c r="H68" i="24" s="1"/>
  <c r="G68" i="24" s="1"/>
  <c r="F68" i="24" s="1"/>
  <c r="E68" i="24" s="1"/>
  <c r="B79" i="24"/>
  <c r="B82" i="24"/>
  <c r="C82" i="24" s="1"/>
  <c r="C83" i="24"/>
  <c r="C84" i="24"/>
  <c r="C86" i="24"/>
  <c r="C89" i="24" s="1"/>
  <c r="C75" i="24" s="1"/>
  <c r="D86" i="24"/>
  <c r="D89" i="24" s="1"/>
  <c r="D75" i="24" s="1"/>
  <c r="E86" i="24"/>
  <c r="E89" i="24" s="1"/>
  <c r="E75" i="24" s="1"/>
  <c r="F86" i="24"/>
  <c r="F89" i="24" s="1"/>
  <c r="F75" i="24" s="1"/>
  <c r="G86" i="24"/>
  <c r="G89" i="24" s="1"/>
  <c r="G75" i="24" s="1"/>
  <c r="H86" i="24"/>
  <c r="H89" i="24" s="1"/>
  <c r="H75" i="24" s="1"/>
  <c r="I86" i="24"/>
  <c r="I89" i="24" s="1"/>
  <c r="I75" i="24" s="1"/>
  <c r="J86" i="24"/>
  <c r="J89" i="24" s="1"/>
  <c r="J75" i="24" s="1"/>
  <c r="K86" i="24"/>
  <c r="K89" i="24" s="1"/>
  <c r="K75" i="24" s="1"/>
  <c r="L86" i="24"/>
  <c r="L89" i="24" s="1"/>
  <c r="L75" i="24" s="1"/>
  <c r="B89" i="24"/>
  <c r="B75" i="24" s="1"/>
  <c r="B77" i="24" s="1"/>
  <c r="C77" i="24" s="1"/>
  <c r="D77" i="24" s="1"/>
  <c r="E77" i="24" s="1"/>
  <c r="F77" i="24" s="1"/>
  <c r="G77" i="24" s="1"/>
  <c r="H77" i="24" s="1"/>
  <c r="I77" i="24" s="1"/>
  <c r="J77" i="24" s="1"/>
  <c r="K77" i="24" s="1"/>
  <c r="L77" i="24" s="1"/>
  <c r="C186" i="22"/>
  <c r="C185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7" i="22"/>
  <c r="C128" i="22"/>
  <c r="C129" i="22"/>
  <c r="C130" i="22"/>
  <c r="C131" i="22"/>
  <c r="C133" i="22"/>
  <c r="C134" i="22"/>
  <c r="C135" i="22"/>
  <c r="C136" i="22"/>
  <c r="C137" i="22"/>
  <c r="C138" i="22"/>
  <c r="C139" i="22"/>
  <c r="C140" i="22"/>
  <c r="C141" i="22"/>
  <c r="C143" i="22"/>
  <c r="C144" i="22"/>
  <c r="C145" i="22"/>
  <c r="C146" i="22"/>
  <c r="C147" i="22"/>
  <c r="C148" i="22"/>
  <c r="C149" i="22"/>
  <c r="C151" i="22"/>
  <c r="C152" i="22"/>
  <c r="C153" i="22"/>
  <c r="C154" i="22"/>
  <c r="C155" i="22"/>
  <c r="C156" i="22"/>
  <c r="C157" i="22"/>
  <c r="C158" i="22"/>
  <c r="C159" i="22"/>
  <c r="C160" i="22"/>
  <c r="C162" i="22"/>
  <c r="C163" i="22"/>
  <c r="C164" i="22"/>
  <c r="C165" i="22"/>
  <c r="C167" i="22"/>
  <c r="C168" i="22"/>
  <c r="C169" i="22"/>
  <c r="C170" i="22"/>
  <c r="C171" i="22"/>
  <c r="C172" i="22"/>
  <c r="C174" i="22"/>
  <c r="C175" i="22"/>
  <c r="C176" i="22"/>
  <c r="C177" i="22"/>
  <c r="C178" i="22"/>
  <c r="C179" i="22"/>
  <c r="C96" i="22"/>
  <c r="F90" i="22"/>
  <c r="F89" i="22"/>
  <c r="F88" i="22"/>
  <c r="F87" i="22"/>
  <c r="F86" i="22"/>
  <c r="F85" i="22"/>
  <c r="F84" i="22"/>
  <c r="F83" i="22"/>
  <c r="F82" i="22"/>
  <c r="F81" i="22"/>
  <c r="F80" i="22"/>
  <c r="F79" i="22"/>
  <c r="F78" i="22"/>
  <c r="F77" i="22"/>
  <c r="F76" i="22"/>
  <c r="F75" i="22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C46" i="2"/>
  <c r="D46" i="2"/>
  <c r="E46" i="2"/>
  <c r="F46" i="2"/>
  <c r="G46" i="2"/>
  <c r="H46" i="2"/>
  <c r="T8" i="2"/>
  <c r="T6" i="2" s="1"/>
  <c r="S8" i="2"/>
  <c r="S6" i="2" s="1"/>
  <c r="F24" i="2"/>
  <c r="F25" i="2"/>
  <c r="G25" i="2" s="1"/>
  <c r="F26" i="2"/>
  <c r="F27" i="2"/>
  <c r="G27" i="2" s="1"/>
  <c r="C4" i="2"/>
  <c r="C5" i="2"/>
  <c r="C6" i="2"/>
  <c r="C7" i="2"/>
  <c r="C8" i="2"/>
  <c r="C9" i="2"/>
  <c r="C10" i="2"/>
  <c r="C3" i="2"/>
  <c r="C33" i="2"/>
  <c r="B33" i="2"/>
  <c r="C19" i="2"/>
  <c r="B19" i="2"/>
  <c r="G76" i="19" l="1"/>
  <c r="G12" i="19"/>
  <c r="C4" i="25"/>
  <c r="G13" i="19" s="1"/>
  <c r="C43" i="25"/>
  <c r="E32" i="25"/>
  <c r="C4" i="26"/>
  <c r="D21" i="25"/>
  <c r="C16" i="25"/>
  <c r="D16" i="25" s="1"/>
  <c r="E16" i="25" s="1"/>
  <c r="F16" i="25" s="1"/>
  <c r="G16" i="25" s="1"/>
  <c r="C2" i="7"/>
  <c r="E16" i="7"/>
  <c r="G16" i="7"/>
  <c r="C19" i="7"/>
  <c r="G13" i="7"/>
  <c r="E13" i="7"/>
  <c r="H19" i="7"/>
  <c r="K51" i="7" s="1"/>
  <c r="D13" i="7"/>
  <c r="F13" i="7"/>
  <c r="E2" i="7"/>
  <c r="E19" i="7" s="1"/>
  <c r="G2" i="7"/>
  <c r="G19" i="7" s="1"/>
  <c r="D2" i="7"/>
  <c r="D19" i="7" s="1"/>
  <c r="F2" i="7"/>
  <c r="F19" i="7" s="1"/>
  <c r="I47" i="7"/>
  <c r="J47" i="7" s="1"/>
  <c r="I52" i="7"/>
  <c r="J52" i="7" s="1"/>
  <c r="K52" i="7" s="1"/>
  <c r="E6" i="25"/>
  <c r="H68" i="7"/>
  <c r="H69" i="7" s="1"/>
  <c r="G28" i="7"/>
  <c r="G67" i="7" s="1"/>
  <c r="G69" i="7" s="1"/>
  <c r="F28" i="7"/>
  <c r="F67" i="7" s="1"/>
  <c r="F69" i="7" s="1"/>
  <c r="E28" i="7"/>
  <c r="E67" i="7" s="1"/>
  <c r="E69" i="7" s="1"/>
  <c r="L38" i="7"/>
  <c r="B61" i="24"/>
  <c r="B52" i="24" s="1"/>
  <c r="B53" i="24" s="1"/>
  <c r="C45" i="24"/>
  <c r="C50" i="24" s="1"/>
  <c r="C57" i="24" s="1"/>
  <c r="D57" i="24" s="1"/>
  <c r="E57" i="24" s="1"/>
  <c r="F57" i="24" s="1"/>
  <c r="B46" i="24"/>
  <c r="C43" i="24" s="1"/>
  <c r="C46" i="24" s="1"/>
  <c r="D43" i="24" s="1"/>
  <c r="E35" i="24"/>
  <c r="D35" i="24"/>
  <c r="D44" i="24" s="1"/>
  <c r="E45" i="24" s="1"/>
  <c r="E50" i="24" s="1"/>
  <c r="E59" i="24" s="1"/>
  <c r="F59" i="24" s="1"/>
  <c r="F35" i="24"/>
  <c r="F44" i="24" s="1"/>
  <c r="B40" i="24"/>
  <c r="E40" i="24"/>
  <c r="D40" i="24"/>
  <c r="C40" i="24"/>
  <c r="D68" i="24"/>
  <c r="E66" i="24"/>
  <c r="E73" i="24" s="1"/>
  <c r="G66" i="24"/>
  <c r="G73" i="24" s="1"/>
  <c r="F66" i="24"/>
  <c r="F73" i="24" s="1"/>
  <c r="H67" i="24"/>
  <c r="G26" i="2"/>
  <c r="D19" i="2"/>
  <c r="F29" i="2"/>
  <c r="F30" i="2"/>
  <c r="F31" i="2"/>
  <c r="F32" i="2"/>
  <c r="F28" i="2"/>
  <c r="G28" i="2" s="1"/>
  <c r="D20" i="2"/>
  <c r="E31" i="25" l="1"/>
  <c r="I77" i="19" s="1"/>
  <c r="F32" i="25"/>
  <c r="H88" i="19"/>
  <c r="D43" i="25"/>
  <c r="D4" i="26"/>
  <c r="D5" i="26"/>
  <c r="E21" i="25"/>
  <c r="K46" i="7"/>
  <c r="G51" i="7"/>
  <c r="G46" i="7"/>
  <c r="I51" i="7"/>
  <c r="I46" i="7"/>
  <c r="H51" i="7"/>
  <c r="H46" i="7"/>
  <c r="J51" i="7"/>
  <c r="J46" i="7"/>
  <c r="K47" i="7"/>
  <c r="F6" i="25"/>
  <c r="E3" i="25"/>
  <c r="W29" i="7"/>
  <c r="B63" i="7" s="1"/>
  <c r="C63" i="7" s="1"/>
  <c r="D63" i="7" s="1"/>
  <c r="E63" i="7" s="1"/>
  <c r="F63" i="7" s="1"/>
  <c r="G63" i="7" s="1"/>
  <c r="H63" i="7" s="1"/>
  <c r="W28" i="7"/>
  <c r="B61" i="7" s="1"/>
  <c r="C61" i="7" s="1"/>
  <c r="D61" i="7" s="1"/>
  <c r="E61" i="7" s="1"/>
  <c r="F61" i="7" s="1"/>
  <c r="G61" i="7" s="1"/>
  <c r="H61" i="7" s="1"/>
  <c r="E44" i="24"/>
  <c r="F45" i="24" s="1"/>
  <c r="F50" i="24" s="1"/>
  <c r="F60" i="24" s="1"/>
  <c r="F61" i="24" s="1"/>
  <c r="C51" i="24"/>
  <c r="D49" i="24"/>
  <c r="D51" i="24" s="1"/>
  <c r="D61" i="24"/>
  <c r="C61" i="24"/>
  <c r="C53" i="24" s="1"/>
  <c r="E61" i="24"/>
  <c r="D46" i="24"/>
  <c r="E43" i="24" s="1"/>
  <c r="E46" i="24" s="1"/>
  <c r="F43" i="24" s="1"/>
  <c r="F46" i="24" s="1"/>
  <c r="H66" i="24"/>
  <c r="H73" i="24" s="1"/>
  <c r="I67" i="24"/>
  <c r="C68" i="24"/>
  <c r="C66" i="24" s="1"/>
  <c r="D66" i="24"/>
  <c r="D73" i="24" s="1"/>
  <c r="G31" i="2"/>
  <c r="G30" i="2"/>
  <c r="G32" i="2"/>
  <c r="G29" i="2"/>
  <c r="F33" i="2"/>
  <c r="F34" i="2" s="1"/>
  <c r="P46" i="7"/>
  <c r="N48" i="7"/>
  <c r="D41" i="2"/>
  <c r="E41" i="2"/>
  <c r="F41" i="2"/>
  <c r="G41" i="2"/>
  <c r="C41" i="2"/>
  <c r="D4" i="3"/>
  <c r="E4" i="3"/>
  <c r="F4" i="3"/>
  <c r="G4" i="3"/>
  <c r="H4" i="3"/>
  <c r="C4" i="3"/>
  <c r="H40" i="2"/>
  <c r="H41" i="2" s="1"/>
  <c r="F31" i="25" l="1"/>
  <c r="J77" i="19" s="1"/>
  <c r="G32" i="25"/>
  <c r="G31" i="25" s="1"/>
  <c r="K77" i="19" s="1"/>
  <c r="E43" i="25"/>
  <c r="I88" i="19"/>
  <c r="E4" i="26"/>
  <c r="E5" i="26"/>
  <c r="F21" i="25"/>
  <c r="G6" i="25"/>
  <c r="G3" i="25" s="1"/>
  <c r="F3" i="25"/>
  <c r="E49" i="24"/>
  <c r="E51" i="24" s="1"/>
  <c r="D53" i="24"/>
  <c r="C73" i="24"/>
  <c r="I66" i="24"/>
  <c r="I73" i="24" s="1"/>
  <c r="J67" i="24"/>
  <c r="G33" i="2"/>
  <c r="B14" i="14"/>
  <c r="E57" i="7"/>
  <c r="F57" i="7"/>
  <c r="F53" i="7"/>
  <c r="C53" i="7"/>
  <c r="D53" i="7"/>
  <c r="E53" i="7"/>
  <c r="B53" i="7"/>
  <c r="C48" i="7"/>
  <c r="D48" i="7"/>
  <c r="E48" i="7"/>
  <c r="B48" i="7"/>
  <c r="E21" i="6"/>
  <c r="E20" i="6"/>
  <c r="B21" i="6"/>
  <c r="E14" i="6"/>
  <c r="E13" i="6"/>
  <c r="E9" i="6"/>
  <c r="E8" i="6"/>
  <c r="E4" i="6"/>
  <c r="E3" i="6"/>
  <c r="C54" i="2"/>
  <c r="D54" i="2"/>
  <c r="E54" i="2"/>
  <c r="F54" i="2"/>
  <c r="G54" i="2"/>
  <c r="B54" i="2"/>
  <c r="H3" i="3"/>
  <c r="I14" i="3"/>
  <c r="F4" i="1"/>
  <c r="E4" i="1"/>
  <c r="D4" i="1"/>
  <c r="C4" i="1"/>
  <c r="B4" i="1"/>
  <c r="R25" i="1"/>
  <c r="R21" i="1"/>
  <c r="R17" i="1"/>
  <c r="R13" i="1"/>
  <c r="R9" i="1"/>
  <c r="F43" i="25" l="1"/>
  <c r="J88" i="19"/>
  <c r="F4" i="26"/>
  <c r="F5" i="26"/>
  <c r="G21" i="25"/>
  <c r="F49" i="24"/>
  <c r="F51" i="24" s="1"/>
  <c r="F53" i="24" s="1"/>
  <c r="E53" i="24"/>
  <c r="J66" i="24"/>
  <c r="J73" i="24" s="1"/>
  <c r="K67" i="24"/>
  <c r="K66" i="24" s="1"/>
  <c r="K73" i="24" s="1"/>
  <c r="G57" i="7"/>
  <c r="G58" i="7" s="1"/>
  <c r="G43" i="25" l="1"/>
  <c r="K88" i="19"/>
  <c r="G4" i="26"/>
  <c r="G5" i="26"/>
  <c r="H57" i="7"/>
  <c r="I57" i="7" s="1"/>
  <c r="L67" i="24"/>
  <c r="L66" i="24" s="1"/>
  <c r="I58" i="7"/>
  <c r="J57" i="7"/>
  <c r="K57" i="7" s="1"/>
  <c r="K58" i="7" s="1"/>
  <c r="H58" i="7" l="1"/>
  <c r="L73" i="24"/>
  <c r="J58" i="7"/>
  <c r="G48" i="7" l="1"/>
  <c r="G7" i="20" s="1"/>
  <c r="G53" i="7"/>
  <c r="G10" i="20" s="1"/>
  <c r="C15" i="25" l="1"/>
  <c r="G22" i="19" s="1"/>
  <c r="C25" i="25"/>
  <c r="G30" i="19" s="1"/>
  <c r="G28" i="19" s="1"/>
  <c r="C10" i="25"/>
  <c r="G18" i="19" s="1"/>
  <c r="C20" i="25"/>
  <c r="G9" i="20"/>
  <c r="H53" i="7"/>
  <c r="H10" i="20" s="1"/>
  <c r="H48" i="7"/>
  <c r="H7" i="20" s="1"/>
  <c r="H9" i="20" s="1"/>
  <c r="D8" i="25" l="1"/>
  <c r="H17" i="20"/>
  <c r="H16" i="20"/>
  <c r="G11" i="20"/>
  <c r="G16" i="20"/>
  <c r="G17" i="20"/>
  <c r="C36" i="25"/>
  <c r="C35" i="25"/>
  <c r="C40" i="25"/>
  <c r="C19" i="25"/>
  <c r="G26" i="19"/>
  <c r="G25" i="19" s="1"/>
  <c r="D10" i="25"/>
  <c r="D15" i="25"/>
  <c r="H22" i="19" s="1"/>
  <c r="D20" i="25"/>
  <c r="C33" i="25"/>
  <c r="C8" i="25"/>
  <c r="D25" i="25"/>
  <c r="H30" i="19" s="1"/>
  <c r="H28" i="19" s="1"/>
  <c r="C23" i="25"/>
  <c r="H11" i="20"/>
  <c r="I48" i="7"/>
  <c r="I7" i="20" s="1"/>
  <c r="I9" i="20" s="1"/>
  <c r="I53" i="7"/>
  <c r="I10" i="20" s="1"/>
  <c r="H80" i="19" l="1"/>
  <c r="D35" i="25"/>
  <c r="D40" i="25"/>
  <c r="H85" i="19"/>
  <c r="H81" i="19"/>
  <c r="D36" i="25"/>
  <c r="E8" i="25"/>
  <c r="I17" i="20"/>
  <c r="I16" i="20"/>
  <c r="D19" i="25"/>
  <c r="H26" i="19"/>
  <c r="H25" i="19" s="1"/>
  <c r="D7" i="25"/>
  <c r="H18" i="19"/>
  <c r="H16" i="19" s="1"/>
  <c r="H8" i="19" s="1"/>
  <c r="H78" i="19"/>
  <c r="D33" i="25"/>
  <c r="C7" i="25"/>
  <c r="G17" i="19"/>
  <c r="G16" i="19" s="1"/>
  <c r="G8" i="19" s="1"/>
  <c r="E15" i="25"/>
  <c r="I22" i="19" s="1"/>
  <c r="E10" i="25"/>
  <c r="I18" i="19" s="1"/>
  <c r="I16" i="19" s="1"/>
  <c r="E20" i="25"/>
  <c r="E25" i="25"/>
  <c r="I30" i="19" s="1"/>
  <c r="I28" i="19" s="1"/>
  <c r="D23" i="25"/>
  <c r="I11" i="20"/>
  <c r="J48" i="7"/>
  <c r="J7" i="20" s="1"/>
  <c r="J9" i="20" s="1"/>
  <c r="J53" i="7"/>
  <c r="J10" i="20" s="1"/>
  <c r="F48" i="7"/>
  <c r="F8" i="25" l="1"/>
  <c r="J17" i="20"/>
  <c r="J16" i="20"/>
  <c r="E36" i="25"/>
  <c r="I81" i="19"/>
  <c r="I85" i="19"/>
  <c r="E40" i="25"/>
  <c r="I80" i="19"/>
  <c r="E35" i="25"/>
  <c r="G73" i="19"/>
  <c r="G134" i="19"/>
  <c r="H73" i="19"/>
  <c r="E19" i="25"/>
  <c r="I26" i="19"/>
  <c r="I25" i="19" s="1"/>
  <c r="I8" i="19" s="1"/>
  <c r="E33" i="25"/>
  <c r="I78" i="19"/>
  <c r="E7" i="25"/>
  <c r="F15" i="25"/>
  <c r="J22" i="19" s="1"/>
  <c r="F10" i="25"/>
  <c r="F20" i="25"/>
  <c r="E23" i="25"/>
  <c r="F25" i="25"/>
  <c r="J30" i="19" s="1"/>
  <c r="J28" i="19" s="1"/>
  <c r="J11" i="20"/>
  <c r="K48" i="7"/>
  <c r="K7" i="20" s="1"/>
  <c r="K9" i="20" s="1"/>
  <c r="K53" i="7"/>
  <c r="K10" i="20" s="1"/>
  <c r="J80" i="19" l="1"/>
  <c r="F35" i="25"/>
  <c r="G8" i="25"/>
  <c r="K16" i="20"/>
  <c r="K17" i="20"/>
  <c r="J85" i="19"/>
  <c r="F40" i="25"/>
  <c r="F36" i="25"/>
  <c r="J81" i="19"/>
  <c r="I73" i="19"/>
  <c r="F19" i="25"/>
  <c r="J26" i="19"/>
  <c r="J25" i="19" s="1"/>
  <c r="F7" i="25"/>
  <c r="J18" i="19"/>
  <c r="J16" i="19" s="1"/>
  <c r="J8" i="19" s="1"/>
  <c r="F33" i="25"/>
  <c r="J78" i="19"/>
  <c r="G10" i="25"/>
  <c r="K18" i="19" s="1"/>
  <c r="G15" i="25"/>
  <c r="G20" i="25"/>
  <c r="F23" i="25"/>
  <c r="G25" i="25"/>
  <c r="K11" i="20"/>
  <c r="K85" i="19" l="1"/>
  <c r="G40" i="25"/>
  <c r="G35" i="25"/>
  <c r="K80" i="19"/>
  <c r="K81" i="19"/>
  <c r="G36" i="25"/>
  <c r="J73" i="19"/>
  <c r="G23" i="25"/>
  <c r="K30" i="19"/>
  <c r="K28" i="19" s="1"/>
  <c r="G33" i="25"/>
  <c r="K78" i="19"/>
  <c r="G19" i="25"/>
  <c r="K26" i="19"/>
  <c r="K25" i="19" s="1"/>
  <c r="G7" i="25"/>
  <c r="K22" i="19"/>
  <c r="K16" i="19" s="1"/>
  <c r="K8" i="19" s="1"/>
  <c r="K73" i="19" l="1"/>
  <c r="B19" i="14" l="1"/>
  <c r="B20" i="14" s="1"/>
  <c r="B15" i="14" l="1"/>
  <c r="B21" i="14" s="1"/>
  <c r="B26" i="14" s="1"/>
  <c r="B28" i="14" s="1"/>
  <c r="B9" i="26" l="1"/>
  <c r="C3" i="26" s="1"/>
  <c r="B44" i="26"/>
  <c r="B43" i="26" s="1"/>
  <c r="C41" i="26"/>
  <c r="D38" i="26" l="1"/>
  <c r="C43" i="26"/>
  <c r="G91" i="19"/>
  <c r="G75" i="19" s="1"/>
  <c r="C9" i="26"/>
  <c r="C10" i="26"/>
  <c r="G14" i="20" s="1"/>
  <c r="G13" i="20" s="1"/>
  <c r="G18" i="20" s="1"/>
  <c r="G23" i="20" s="1"/>
  <c r="G24" i="20" l="1"/>
  <c r="C41" i="25"/>
  <c r="K6" i="26"/>
  <c r="M6" i="26" s="1"/>
  <c r="D3" i="26"/>
  <c r="D46" i="26"/>
  <c r="D41" i="26"/>
  <c r="G25" i="20" l="1"/>
  <c r="C34" i="25" s="1"/>
  <c r="D43" i="26"/>
  <c r="H91" i="19"/>
  <c r="D9" i="26"/>
  <c r="D10" i="26"/>
  <c r="H14" i="20" s="1"/>
  <c r="H13" i="20" s="1"/>
  <c r="H18" i="20" s="1"/>
  <c r="H23" i="20" s="1"/>
  <c r="H24" i="20" s="1"/>
  <c r="C42" i="25"/>
  <c r="H86" i="19"/>
  <c r="G26" i="20" l="1"/>
  <c r="G122" i="19" s="1"/>
  <c r="G120" i="19" s="1"/>
  <c r="G107" i="19" s="1"/>
  <c r="G106" i="19" s="1"/>
  <c r="G130" i="19" s="1"/>
  <c r="H79" i="19"/>
  <c r="C30" i="25"/>
  <c r="H121" i="19"/>
  <c r="H25" i="20"/>
  <c r="H26" i="20" s="1"/>
  <c r="H122" i="19" s="1"/>
  <c r="D34" i="25"/>
  <c r="I79" i="19" s="1"/>
  <c r="H87" i="19"/>
  <c r="E3" i="26"/>
  <c r="D41" i="25"/>
  <c r="G133" i="19" l="1"/>
  <c r="H76" i="19"/>
  <c r="H120" i="19"/>
  <c r="H107" i="19" s="1"/>
  <c r="H106" i="19" s="1"/>
  <c r="I121" i="19"/>
  <c r="I86" i="19"/>
  <c r="E9" i="26"/>
  <c r="E10" i="26"/>
  <c r="I14" i="20" s="1"/>
  <c r="I13" i="20" s="1"/>
  <c r="I18" i="20" s="1"/>
  <c r="I23" i="20" s="1"/>
  <c r="D42" i="25"/>
  <c r="H75" i="19" l="1"/>
  <c r="H130" i="19" s="1"/>
  <c r="H134" i="19"/>
  <c r="I24" i="20"/>
  <c r="F3" i="26"/>
  <c r="E41" i="25"/>
  <c r="E42" i="25" s="1"/>
  <c r="I87" i="19"/>
  <c r="I76" i="19" s="1"/>
  <c r="D30" i="25"/>
  <c r="H10" i="19" l="1"/>
  <c r="H133" i="19"/>
  <c r="I75" i="19"/>
  <c r="I134" i="19"/>
  <c r="I25" i="20"/>
  <c r="E34" i="25" s="1"/>
  <c r="J79" i="19" s="1"/>
  <c r="J87" i="19"/>
  <c r="J86" i="19"/>
  <c r="F9" i="26"/>
  <c r="F10" i="26"/>
  <c r="J14" i="20" s="1"/>
  <c r="J13" i="20" s="1"/>
  <c r="J18" i="20" s="1"/>
  <c r="J23" i="20" s="1"/>
  <c r="J24" i="20" s="1"/>
  <c r="J76" i="19" l="1"/>
  <c r="I26" i="20"/>
  <c r="I122" i="19" s="1"/>
  <c r="I120" i="19" s="1"/>
  <c r="I107" i="19" s="1"/>
  <c r="I106" i="19" s="1"/>
  <c r="I130" i="19" s="1"/>
  <c r="E30" i="25"/>
  <c r="J25" i="20"/>
  <c r="J26" i="20" s="1"/>
  <c r="J122" i="19" s="1"/>
  <c r="G3" i="26"/>
  <c r="F41" i="25"/>
  <c r="I10" i="19" l="1"/>
  <c r="I133" i="19"/>
  <c r="J75" i="19"/>
  <c r="J134" i="19"/>
  <c r="J121" i="19"/>
  <c r="K121" i="19" s="1"/>
  <c r="F34" i="25"/>
  <c r="K79" i="19" s="1"/>
  <c r="J120" i="19"/>
  <c r="J107" i="19" s="1"/>
  <c r="J106" i="19" s="1"/>
  <c r="J130" i="19" s="1"/>
  <c r="K86" i="19"/>
  <c r="F42" i="25"/>
  <c r="G9" i="26"/>
  <c r="G41" i="25" s="1"/>
  <c r="G10" i="26"/>
  <c r="K14" i="20" s="1"/>
  <c r="K13" i="20" s="1"/>
  <c r="K18" i="20" s="1"/>
  <c r="K23" i="20" s="1"/>
  <c r="K24" i="20" s="1"/>
  <c r="J10" i="19" l="1"/>
  <c r="J133" i="19"/>
  <c r="K25" i="20"/>
  <c r="K26" i="20" s="1"/>
  <c r="K122" i="19" s="1"/>
  <c r="K120" i="19" s="1"/>
  <c r="K107" i="19" s="1"/>
  <c r="K106" i="19" s="1"/>
  <c r="G42" i="25"/>
  <c r="K87" i="19"/>
  <c r="K76" i="19" s="1"/>
  <c r="F30" i="25"/>
  <c r="K75" i="19" l="1"/>
  <c r="K134" i="19"/>
  <c r="G34" i="25"/>
  <c r="G30" i="25" s="1"/>
  <c r="K130" i="19"/>
  <c r="K10" i="19" l="1"/>
  <c r="K1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8" authorId="0" shapeId="0" xr:uid="{FB678BC0-512E-4424-8A82-EFD2B3E3D77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Tăng vì gọi vốn được nhiều tiền =&gt; Đem gửi ngân hàng</t>
        </r>
      </text>
    </comment>
    <comment ref="A122" authorId="0" shapeId="0" xr:uid="{0C1C7EE4-BC2A-442B-85D5-09D0B264DB9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Cổ tức 25%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6" authorId="0" shapeId="0" xr:uid="{4B3188D1-1821-4FF9-AC3A-121B6B4EE2D8}">
      <text>
        <r>
          <rPr>
            <b/>
            <sz val="9"/>
            <color indexed="81"/>
            <rFont val="Tahoma"/>
            <charset val="1"/>
          </rPr>
          <t>Chủ yếu là tiền gửi ngân hàng, đến 2025 sẽ rút để xây nốt Nam Đình Vũ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1" authorId="0" shapeId="0" xr:uid="{862260E7-B8CC-43BA-8DE3-8387C6B2816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+650k TEU
+ 3000000 hàng rời (~300k TEU)</t>
        </r>
      </text>
    </comment>
    <comment ref="H1" authorId="0" shapeId="0" xr:uid="{9F073FEE-B5F5-401F-8DD1-1712970A4AE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+600k TEU Gema2a</t>
        </r>
      </text>
    </comment>
    <comment ref="I1" authorId="0" shapeId="0" xr:uid="{83525060-EB79-4B56-ADA2-2F6DCF1ED36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+900k TEU gema2b</t>
        </r>
      </text>
    </comment>
    <comment ref="D9" authorId="0" shapeId="0" xr:uid="{F9003792-5FED-4347-AE66-3E5E453EF34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+650k TEU
+ 3000000 hàng rời (~300k TEU)</t>
        </r>
      </text>
    </comment>
    <comment ref="F9" authorId="0" shapeId="0" xr:uid="{9DDF89A1-A7BB-4AF8-BEDC-A6078F2C572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+600k TEU Gema2a</t>
        </r>
      </text>
    </comment>
    <comment ref="G9" authorId="0" shapeId="0" xr:uid="{418DD070-5752-466C-AF11-316BAF2B22B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+900k TEU gema2b</t>
        </r>
      </text>
    </comment>
    <comment ref="D23" authorId="0" shapeId="0" xr:uid="{2F250633-4823-4F41-8F18-B472E0E9E72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+650k TEU
+ 3000000 hàng rời (~300k TEU)</t>
        </r>
      </text>
    </comment>
    <comment ref="F23" authorId="0" shapeId="0" xr:uid="{814D8989-89AC-4428-AF45-9A5B69B2A70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+600k TEU Gema2a</t>
        </r>
      </text>
    </comment>
    <comment ref="G23" authorId="0" shapeId="0" xr:uid="{723294BB-BB18-4EC8-93E3-894E69FB0F6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+900k TEU gema2b</t>
        </r>
      </text>
    </comment>
    <comment ref="A32" authorId="0" shapeId="0" xr:uid="{4BFD941D-8348-4A7B-A48C-F98C6462A9A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Tài sản cố định = 50% tiến độ dự án trong năm, nếu năm nào không có dự án thì 50 tỷ đồng đều đặn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AFD9E804-9E03-4EF1-9B5F-BAF5E3BC326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+650k TEU
+ 3000000 hàng rời (~300k TEU)</t>
        </r>
      </text>
    </comment>
    <comment ref="F1" authorId="0" shapeId="0" xr:uid="{E7DE1CC1-6D64-46FF-BDA2-F57AB27F94C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+600k TEU Gema2a</t>
        </r>
      </text>
    </comment>
    <comment ref="G1" authorId="0" shapeId="0" xr:uid="{6FC308E0-3626-4BD3-82B0-D418EDD66FA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+900k TEU gema2b</t>
        </r>
      </text>
    </comment>
    <comment ref="A9" authorId="0" shapeId="0" xr:uid="{E0785017-6D76-4CCB-B0BC-57F048B3B6B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600k TEU container + 300k TEU hàng rời</t>
        </r>
      </text>
    </comment>
    <comment ref="D21" authorId="0" shapeId="0" xr:uid="{484E2B67-CC3C-428E-92B5-FB6EEBB5893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+650k TEU
+ 3000000 hàng rời (~300k TEU)</t>
        </r>
      </text>
    </comment>
    <comment ref="F21" authorId="0" shapeId="0" xr:uid="{9AA9C6ED-7CE9-4B78-9383-95F552AB95B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+600k TEU Gema2a</t>
        </r>
      </text>
    </comment>
    <comment ref="G21" authorId="0" shapeId="0" xr:uid="{E8657930-BFD5-4A81-92C7-6C056DEC6FD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+900k TEU gema2b</t>
        </r>
      </text>
    </comment>
  </commentList>
</comments>
</file>

<file path=xl/sharedStrings.xml><?xml version="1.0" encoding="utf-8"?>
<sst xmlns="http://schemas.openxmlformats.org/spreadsheetml/2006/main" count="1012" uniqueCount="604">
  <si>
    <t>Total</t>
  </si>
  <si>
    <t>Volume (mil TEU)</t>
  </si>
  <si>
    <t>2024F</t>
  </si>
  <si>
    <t>Drewry Shipping Consultants/UNCTAD</t>
  </si>
  <si>
    <t>https://cedar.containerstatistics.com/</t>
  </si>
  <si>
    <t>Global Container exim TEU volume</t>
  </si>
  <si>
    <t>(8 tháng là 19,3)</t>
  </si>
  <si>
    <t>(8 tháng là 15,9</t>
  </si>
  <si>
    <t>Cả nước - Khối lượng hàng hóa thông cảng (XK, NK, Nội địa, Quá cảnh)</t>
  </si>
  <si>
    <t>(8 tháng là 570)</t>
  </si>
  <si>
    <t>(8 tháng là 502)</t>
  </si>
  <si>
    <t xml:space="preserve">Hải Phòng </t>
  </si>
  <si>
    <t>Cái Mép - Thị Vải</t>
  </si>
  <si>
    <t>Container Through put theo cảng (mil TEU)</t>
  </si>
  <si>
    <t>HCM</t>
  </si>
  <si>
    <t>Khác</t>
  </si>
  <si>
    <t>Tổng</t>
  </si>
  <si>
    <t>(Mở rộng 2021-2022)</t>
  </si>
  <si>
    <t>(Mở rộng 2018-2019)</t>
  </si>
  <si>
    <t>Cảng thượng nguồn:</t>
  </si>
  <si>
    <t>Cảng hạ nguồn:</t>
  </si>
  <si>
    <t xml:space="preserve">Green port VIP </t>
  </si>
  <si>
    <t>Đình Vũ</t>
  </si>
  <si>
    <t>Tân Vũ</t>
  </si>
  <si>
    <t>Cảng Hải phòng - thị phần 2024</t>
  </si>
  <si>
    <t>Công suất thiết kế</t>
  </si>
  <si>
    <t>Công suất thiết kế (Nghìn TEU)</t>
  </si>
  <si>
    <t>Chủ sở hữu</t>
  </si>
  <si>
    <t>(Có kế hoạch mở rộng 650 - Nam đình vũ 3)</t>
  </si>
  <si>
    <t>Lạch Huyện 3-4</t>
  </si>
  <si>
    <t>Lạch Huyện 5-6</t>
  </si>
  <si>
    <t>PHP</t>
  </si>
  <si>
    <t>VSC</t>
  </si>
  <si>
    <t>GMD</t>
  </si>
  <si>
    <t>Chùa Vẽ</t>
  </si>
  <si>
    <t>Green Port</t>
  </si>
  <si>
    <t>Nam Hải Đình Vũ</t>
  </si>
  <si>
    <t>Nam Đình Vũ</t>
  </si>
  <si>
    <t>MVN</t>
  </si>
  <si>
    <t>SNP</t>
  </si>
  <si>
    <t>Hateco</t>
  </si>
  <si>
    <t>Hoạt động 2018</t>
  </si>
  <si>
    <t>Hoạt động 2025</t>
  </si>
  <si>
    <t>Cái Mép - Thị Vải - thị phần 2024</t>
  </si>
  <si>
    <t>Cảng quốc tế SP-PSA</t>
  </si>
  <si>
    <t>Cảng container Tân Cảng - Cái Mép</t>
  </si>
  <si>
    <t>(Có kế hoạch mở rộng 900)</t>
  </si>
  <si>
    <t>SITV</t>
  </si>
  <si>
    <t>CMIT</t>
  </si>
  <si>
    <t xml:space="preserve">Bến cảng quốc tế Sài Gòn Việt Nam </t>
  </si>
  <si>
    <t>Bến cảng Quốc tế Cái Mép</t>
  </si>
  <si>
    <t>Bình Dương</t>
  </si>
  <si>
    <t>Thầu cả Bình Dương =)))</t>
  </si>
  <si>
    <t>Cảng Bình Dương</t>
  </si>
  <si>
    <t>Khu vực lạch huyện:</t>
  </si>
  <si>
    <t>Tân Cảng Hải Phòng HICT</t>
  </si>
  <si>
    <t>Có hàng</t>
  </si>
  <si>
    <t>Rỗng</t>
  </si>
  <si>
    <t>Giá trần bốc dỡ container (nội địa, 40 feet)</t>
  </si>
  <si>
    <t>Giá trần bốc dỡ container (xuất/nhập khẩu, 40 feet, khu vực I)</t>
  </si>
  <si>
    <t>Giá trần bốc dỡ container (quá cảnh/ trung chuyển, 40 feet, khu vực I)</t>
  </si>
  <si>
    <t>Giá cước nâng hạ container từ bãi lên ô tô và ngược lại</t>
  </si>
  <si>
    <t>Hàng</t>
  </si>
  <si>
    <t>Khai thác cảng</t>
  </si>
  <si>
    <t>Logistic</t>
  </si>
  <si>
    <t>Doanh thu</t>
  </si>
  <si>
    <t>Giá vốn</t>
  </si>
  <si>
    <t>Doanh thu tài chính</t>
  </si>
  <si>
    <t>Chuyển nhượng vốn đầu tư tài chính dài hạn</t>
  </si>
  <si>
    <t>Sản lượng</t>
  </si>
  <si>
    <t>Miền bắc</t>
  </si>
  <si>
    <t>Cảng Nam Hải</t>
  </si>
  <si>
    <t>Cảng Nam Hải Đình Vũ</t>
  </si>
  <si>
    <t>Nam Đình Vũ 1</t>
  </si>
  <si>
    <t>Nam Đình Vũ 2</t>
  </si>
  <si>
    <t>Nam Đình Vũ 3</t>
  </si>
  <si>
    <t>Nam Hải ICD</t>
  </si>
  <si>
    <t>Miền trung</t>
  </si>
  <si>
    <t>Cảng Dung Quất</t>
  </si>
  <si>
    <t>Miền Nam</t>
  </si>
  <si>
    <t>Gemalink 1</t>
  </si>
  <si>
    <t>Cảng Bình Dương + Phước Long ICD</t>
  </si>
  <si>
    <t>Hiệu suất thực tế 2023 ước tính</t>
  </si>
  <si>
    <t>2025F</t>
  </si>
  <si>
    <t>2026F</t>
  </si>
  <si>
    <t>2027F</t>
  </si>
  <si>
    <t>2028F</t>
  </si>
  <si>
    <t>2029F</t>
  </si>
  <si>
    <t>Phân bổ doanh thu, giá vốn</t>
  </si>
  <si>
    <t>Doanh thu trung bình/ 1000 TEU</t>
  </si>
  <si>
    <t>Giá vốn trung bình/ 1000 TEU</t>
  </si>
  <si>
    <t>%Tăng trưởng</t>
  </si>
  <si>
    <t>Doanh thu trung bình/1000 TEU</t>
  </si>
  <si>
    <t>Giá vốn trung bình/1000 TEU</t>
  </si>
  <si>
    <t>Cân đối kế toán</t>
  </si>
  <si>
    <t>Đơn vị tính: Tỷ đồng</t>
  </si>
  <si>
    <t>2020</t>
  </si>
  <si>
    <t>2021</t>
  </si>
  <si>
    <t>2022</t>
  </si>
  <si>
    <t>2023</t>
  </si>
  <si>
    <t xml:space="preserve">TÀI SẢN </t>
  </si>
  <si>
    <t>   A. TÀI SẢN NGẮN HẠN</t>
  </si>
  <si>
    <t>    I. Tiền và các khoản tương đương tiền</t>
  </si>
  <si>
    <t>    1. Tiền</t>
  </si>
  <si>
    <t>    2. Các khoản tương đương tiền</t>
  </si>
  <si>
    <t>    II.  Đầu tư tài chính ngắn hạn</t>
  </si>
  <si>
    <t>    1. Chứng khoán kinh doanh</t>
  </si>
  <si>
    <t>    2. Dự phòng giảm giá chứng khoán kinh doanh (*)</t>
  </si>
  <si>
    <t>    3. Đầu tư nắm giữ đến ngày đáo hạn</t>
  </si>
  <si>
    <t>    III. Các khoản phải thu ngắn hạn</t>
  </si>
  <si>
    <t>    1. Phải thu ngắn hạn của khách hàng</t>
  </si>
  <si>
    <t>    2. Trả trước cho người bán ngắn hạn</t>
  </si>
  <si>
    <t>    3. Phải thu nội bộ ngắn hạn</t>
  </si>
  <si>
    <t>    4. Phải thu theo tiến độ kế hoạch hợp đồng xây dựng</t>
  </si>
  <si>
    <t>    5. Phải thu về cho vay ngắn hạn</t>
  </si>
  <si>
    <t>    6. Phải thu ngắn hạn khác</t>
  </si>
  <si>
    <t>    7. Dự phòng phải thu ngắn hạn khó đòi (*)</t>
  </si>
  <si>
    <t>    8. Tài sản thiếu chờ xử lý</t>
  </si>
  <si>
    <t>    IV. Hàng tồn kho</t>
  </si>
  <si>
    <t>    1. Hàng tồn kho</t>
  </si>
  <si>
    <t>    2. Dự phòng giảm giá hàng tồn kho (*)</t>
  </si>
  <si>
    <t>    V. Tài sản ngắn hạn khác</t>
  </si>
  <si>
    <t>    1. Chi phí trả trước ngắn hạn</t>
  </si>
  <si>
    <t>    2. Thuế GTGT được khấu trừ</t>
  </si>
  <si>
    <t>    3. Thuế và các khoản khác phải thu của nhà nước</t>
  </si>
  <si>
    <t>    4. Giao dịch mua bán lại trái phiếu chính phủ</t>
  </si>
  <si>
    <t>    5. Tài sản ngắn hạn khác</t>
  </si>
  <si>
    <t>   B. TÀI SẢN DÀI HẠN</t>
  </si>
  <si>
    <t>    I. Các khoản phải thu dài hạn</t>
  </si>
  <si>
    <t>    1. Phải thu dài hạn của khách hàng</t>
  </si>
  <si>
    <t>    2. Trả trước cho người bán dài hạn</t>
  </si>
  <si>
    <t>    3. Vốn kinh doanh ở các đơn vị trực thuộc</t>
  </si>
  <si>
    <t xml:space="preserve">    4.  Phải thu nội bộ dài hạn </t>
  </si>
  <si>
    <t>    5. Phải thu về cho vay dài hạn</t>
  </si>
  <si>
    <t>    6. Phải thu dài hạn khác</t>
  </si>
  <si>
    <t>    7. Dự phòng phải thu dài hạn khó đòi (*)</t>
  </si>
  <si>
    <t>    II. Tài sản cố định</t>
  </si>
  <si>
    <t>     1. Tài sản cố định hữu hình</t>
  </si>
  <si>
    <t>           - Nguyên giá</t>
  </si>
  <si>
    <t>           - Giá trị hao mòn lũy kế (*)</t>
  </si>
  <si>
    <t>     2. Tài sản cố định thuê tài chính</t>
  </si>
  <si>
    <t>     3. Tài sản cố định vô hình</t>
  </si>
  <si>
    <t>    III. Bất động sản đầu tư</t>
  </si>
  <si>
    <t>          - Nguyên giá</t>
  </si>
  <si>
    <t>          - Giá trị hao mòn lũy kế (*)</t>
  </si>
  <si>
    <t>    IV. Tài sản dở dang dài hạn</t>
  </si>
  <si>
    <t>    1. Chi phí sản xuất, kinh doanh dở dang dài hạn</t>
  </si>
  <si>
    <t>    2. Chi phí xây dựng cơ bản dở dang</t>
  </si>
  <si>
    <t>    V. Đầu tư tài chính dài hạn</t>
  </si>
  <si>
    <t>    1. Đầu tư vào công ty con</t>
  </si>
  <si>
    <t>    2. Đầu tư vào công ty liên kết. liên doanh</t>
  </si>
  <si>
    <t>    3. Đầu tư góp vốn vào đơn vị khác</t>
  </si>
  <si>
    <t>    4. Dự phòng đầu tư tài chính dài hạn (*)</t>
  </si>
  <si>
    <t>    5. Đầu tư nắm giữ đến ngày đáo hạn</t>
  </si>
  <si>
    <t>    6. Đầu tư dài hạn khác</t>
  </si>
  <si>
    <t>    VI. Tài sản dài hạn khác</t>
  </si>
  <si>
    <t>    1. Chi phí trả trước dài hạn</t>
  </si>
  <si>
    <t>    2. Tài sản thuế thu nhập hoãn lại</t>
  </si>
  <si>
    <t>    3. Thiết bị, vật tư, phụ tùng thay thế dài hạn</t>
  </si>
  <si>
    <t>    4. Tài sản dài hạn khác</t>
  </si>
  <si>
    <t>    5. Lợi thế thương mại</t>
  </si>
  <si>
    <t>   VII. Lợi thế thương mại (áp dụng trước năm 2015)</t>
  </si>
  <si>
    <t> TỔNG CỘNG TÀI SẢN</t>
  </si>
  <si>
    <t>NGUỒN VỐN</t>
  </si>
  <si>
    <t>   A. NỢ PHẢI TRẢ</t>
  </si>
  <si>
    <t>    I. Nợ ngắn hạn</t>
  </si>
  <si>
    <t>    1. Phải trả người bán ngắn hạn</t>
  </si>
  <si>
    <t>    2. Người mua trả tiền trước ngắn hạn</t>
  </si>
  <si>
    <t>    3. Thuế và các khoản phải nộp Nhà nước</t>
  </si>
  <si>
    <t>    4. Phải trả người lao động</t>
  </si>
  <si>
    <t>    5. Chi phí phải trả ngắn hạn</t>
  </si>
  <si>
    <t>    6. Phải trả nội bộ ngắn hạn</t>
  </si>
  <si>
    <t>    7. Phải trả theo tiến độ kế hoạch hợp đồng xây dựng</t>
  </si>
  <si>
    <t>    8. Doanh thu chưa thực hiện ngắn hạn</t>
  </si>
  <si>
    <t>    9. Phải trả ngắn hạn khác</t>
  </si>
  <si>
    <t>    10. Vay và nợ thuê tài chính ngắn hạn</t>
  </si>
  <si>
    <t>    11. Dự phòng phải trả ngắn hạn</t>
  </si>
  <si>
    <t>    12. Quỹ khen thưởng, phúc lợi</t>
  </si>
  <si>
    <t>    13. Quỹ bình ổn giá</t>
  </si>
  <si>
    <t>    14. Giao dịch mua bán lại trái phiếu Chính phủ</t>
  </si>
  <si>
    <t xml:space="preserve">    II. Nợ dài hạn </t>
  </si>
  <si>
    <t>    1. Phải trả người bán dài hạn</t>
  </si>
  <si>
    <t>    2. Người mua trả tiền trước dài hạn</t>
  </si>
  <si>
    <t>    3. Chi phí phải trả dài hạn</t>
  </si>
  <si>
    <t>    4. Phải trả nội bộ về vốn kinh doanh</t>
  </si>
  <si>
    <t>    5. Phải trả nội bộ dài hạn</t>
  </si>
  <si>
    <t>    6. Doanh thu chưa thực hiện dài hạn</t>
  </si>
  <si>
    <t>    7. Phải trả dài hạn khác</t>
  </si>
  <si>
    <t>    8. Vay và nợ thuê tài chính dài hạn</t>
  </si>
  <si>
    <t>    9. Trái phiếu chuyển đổi</t>
  </si>
  <si>
    <t>    10. Cổ phiếu ưu đãi (Nợ)</t>
  </si>
  <si>
    <t>    11. Thuế thu nhập hoãn lại phải trả</t>
  </si>
  <si>
    <t>    12. Dự phòng phải trả dài hạn</t>
  </si>
  <si>
    <t>    13. Quỹ phát triển khoa học và công nghệ</t>
  </si>
  <si>
    <t>    14. Dự phòng trợ cấp mất việc làm</t>
  </si>
  <si>
    <t>   B. VỐN CHỦ SỞ HỮU</t>
  </si>
  <si>
    <t>    I. Vốn chủ sở hữu</t>
  </si>
  <si>
    <t>     1. Vốn góp của chủ sở hữu</t>
  </si>
  <si>
    <t>     - Cổ phiếu phổ thông có quyền biểu quyết</t>
  </si>
  <si>
    <t>     - Cổ phiếu ưu đãi</t>
  </si>
  <si>
    <t>    2. Thặng dư vốn cổ phần</t>
  </si>
  <si>
    <t>    3. Quyền chọn chuyển đổi trái phiếu</t>
  </si>
  <si>
    <t>    4. Vốn khác của chủ sở hữu</t>
  </si>
  <si>
    <t>    5. Cổ phiếu quỹ (*)</t>
  </si>
  <si>
    <t>    6. Chênh lệch đánh giá lại tài sản</t>
  </si>
  <si>
    <t>    7. Chênh lệch tỷ giá hối đoái</t>
  </si>
  <si>
    <t>    8. Quỹ đầu tư phát triển</t>
  </si>
  <si>
    <t>    9. Quỹ hỗ trợ sắp xếp doanh nghiệp</t>
  </si>
  <si>
    <t>    10. Quỹ khác thuộc vốn chủ sở hữu</t>
  </si>
  <si>
    <t>     11. Lợi nhuận sau thuế chưa phân phối</t>
  </si>
  <si>
    <t>     - LNST chưa phân phối lũy kế đến cuối kỳ trước</t>
  </si>
  <si>
    <t>     - LNST chưa phân phối kỳ này</t>
  </si>
  <si>
    <t>    12. Nguồn vốn đầu tư XDCB</t>
  </si>
  <si>
    <t>    13. Lợi ích cổ đông không kiểm soát</t>
  </si>
  <si>
    <t>    14. Quỹ dự phòng tài chính</t>
  </si>
  <si>
    <t>    II. Nguồn kinh phí và quỹ khác</t>
  </si>
  <si>
    <t>    1. Nguồn kinh phí</t>
  </si>
  <si>
    <t>    2. Nguồn kinh phí đã hình thành TSCĐ</t>
  </si>
  <si>
    <t>  C. LỢI ÍCH CỔ ĐÔNG THIỂU SỐ</t>
  </si>
  <si>
    <t> TỔNG CỘNG NGUỒN VỐN</t>
  </si>
  <si>
    <t>Kết quả kinh doanh</t>
  </si>
  <si>
    <t xml:space="preserve">1. Doanh thu bán hàng và cung cấp dịch vụ </t>
  </si>
  <si>
    <t>2. Các khoản giảm trừ doanh thu</t>
  </si>
  <si>
    <t>3. Doanh thu thuần về bán hàng và cung cấp dịch vụ</t>
  </si>
  <si>
    <t xml:space="preserve">4. Giá vốn hàng bán </t>
  </si>
  <si>
    <t>5. Lợi nhuận gộp về bán hàng và cung cấp dịch vụ</t>
  </si>
  <si>
    <t xml:space="preserve">6.Doanh thu hoạt động tài chính </t>
  </si>
  <si>
    <t xml:space="preserve">7. Chi phí tài chính </t>
  </si>
  <si>
    <t xml:space="preserve">   Trong đó :Chi phí lãi vay</t>
  </si>
  <si>
    <t>8. Phần lãi/lỗ trong công ty liên doanh, liên kết</t>
  </si>
  <si>
    <t xml:space="preserve">9. Chi phí bán hàng </t>
  </si>
  <si>
    <t xml:space="preserve">10. Chi phí quản lý doanh nghiệp </t>
  </si>
  <si>
    <t>11. Lợi nhuận thuần từ hoạt động kinh doanh</t>
  </si>
  <si>
    <t xml:space="preserve">12. Thu nhập khác </t>
  </si>
  <si>
    <t xml:space="preserve">13. Chi phí khác </t>
  </si>
  <si>
    <t>14. Lợi nhuận khác</t>
  </si>
  <si>
    <t>Phần lợi nhuận/lỗ từ công ty liên kết liên doanh</t>
  </si>
  <si>
    <t>15. Tổng lợi nhuận kế toán trước thuế</t>
  </si>
  <si>
    <t>16. Chi phí thuế TNDN hiện hành</t>
  </si>
  <si>
    <t xml:space="preserve">17. Chi phí thuế TNDN hoãn lại </t>
  </si>
  <si>
    <t>18. Lợi nhuận sau thuế thu nhập doanh nghiệp</t>
  </si>
  <si>
    <t xml:space="preserve">Cost of Equity, Ke </t>
  </si>
  <si>
    <t xml:space="preserve">Risk free rate, Rf </t>
  </si>
  <si>
    <t>Vietcombank 12-month deposit interest rate</t>
  </si>
  <si>
    <t xml:space="preserve">5-year Equity beta, b </t>
  </si>
  <si>
    <t>HPG's 5-year equity adjusted beta</t>
  </si>
  <si>
    <t xml:space="preserve">Market risk premium, Rm-Rf </t>
  </si>
  <si>
    <t>Damodaran T1/2024</t>
  </si>
  <si>
    <t xml:space="preserve">Cost  of equity, Ke </t>
  </si>
  <si>
    <t xml:space="preserve">Cost of Debt, Kd </t>
  </si>
  <si>
    <t xml:space="preserve">Pre tax cost of debt </t>
  </si>
  <si>
    <t xml:space="preserve">Corporate tax rate, t </t>
  </si>
  <si>
    <t xml:space="preserve">After tax cost of debt, Kd </t>
  </si>
  <si>
    <t xml:space="preserve">Optimum Mix of Equity and Debt </t>
  </si>
  <si>
    <t xml:space="preserve">Proportion of Equity, E/(D+E) </t>
  </si>
  <si>
    <t xml:space="preserve">Proportion of Debt, D/(D+E) </t>
  </si>
  <si>
    <t xml:space="preserve">Weighted Average Cost of Capital, WACC </t>
  </si>
  <si>
    <t xml:space="preserve">Ke * E/(D+E)  +  Kd * (1-t) * D/(D+E) </t>
  </si>
  <si>
    <t xml:space="preserve">Rounding (nearest 0.5%) </t>
  </si>
  <si>
    <t>WACC</t>
  </si>
  <si>
    <t>PGR</t>
  </si>
  <si>
    <t>FCFF</t>
  </si>
  <si>
    <t>EBIT</t>
  </si>
  <si>
    <t>Less: Ebit*Tax</t>
  </si>
  <si>
    <t>Plus: Depreciation and Amortization</t>
  </si>
  <si>
    <t>Less: Capex (FCInv)</t>
  </si>
  <si>
    <t>Plus: (increase) / decreace in NWC (WCInv)</t>
  </si>
  <si>
    <t>Unlevered free cash flow</t>
  </si>
  <si>
    <t>Years from Present</t>
  </si>
  <si>
    <t>PV of unlevered free cash flow</t>
  </si>
  <si>
    <t>Discount coefficient as of 1/2025</t>
  </si>
  <si>
    <t>NPV of FCFF</t>
  </si>
  <si>
    <t>Terminal Value - Perpetuity approach</t>
  </si>
  <si>
    <t>Perpetual growth rate</t>
  </si>
  <si>
    <t>Terminal value</t>
  </si>
  <si>
    <t>PV of TV</t>
  </si>
  <si>
    <t>Enterprise value</t>
  </si>
  <si>
    <t>+ Cash and cash equivalent</t>
  </si>
  <si>
    <t>- Debt</t>
  </si>
  <si>
    <t>- Non-controlling interest</t>
  </si>
  <si>
    <t>- Preferred stock</t>
  </si>
  <si>
    <t>Equity Value</t>
  </si>
  <si>
    <t>Num of outstanding share</t>
  </si>
  <si>
    <t>Target share price</t>
  </si>
  <si>
    <t>Khối lượng hàng hóa thông qua cảng toàn cầu (triệu TEU)</t>
  </si>
  <si>
    <t>Khối lượng</t>
  </si>
  <si>
    <t>Khối lượng hàng hóa thông qua cảng ở Việt Nam</t>
  </si>
  <si>
    <t>Tăng trưởng</t>
  </si>
  <si>
    <t>Doanh</t>
  </si>
  <si>
    <t>Vốn</t>
  </si>
  <si>
    <t>Biên</t>
  </si>
  <si>
    <t>Doanh nghiệp</t>
  </si>
  <si>
    <t>Sản lượng 2023 (triệu TEU)</t>
  </si>
  <si>
    <t>Thị trường</t>
  </si>
  <si>
    <t>Xuất khẩu</t>
  </si>
  <si>
    <t>Nhập khẩu</t>
  </si>
  <si>
    <t>Trị giá xnk</t>
  </si>
  <si>
    <t>Mỹ</t>
  </si>
  <si>
    <t>Trung Quốc</t>
  </si>
  <si>
    <t>EU</t>
  </si>
  <si>
    <t>Thị trường khác</t>
  </si>
  <si>
    <t>Hàn Quốc</t>
  </si>
  <si>
    <t>Nhật Bản</t>
  </si>
  <si>
    <t>Thống kê trị giá xuất nhập khẩu Việt Nam theo thị trường, 2024 (Đơn vị: tỷ USD)</t>
  </si>
  <si>
    <t>Thống kê trị giá xuất nhập khẩu Việt Nam, theo năm (Đơn vị: tỷ USD)</t>
  </si>
  <si>
    <t>Năm</t>
  </si>
  <si>
    <t>Ngày</t>
  </si>
  <si>
    <t>Lãi suất FED (%)</t>
  </si>
  <si>
    <t>CPI</t>
  </si>
  <si>
    <t>Tăng trưởng tín dụng - bất động sản nhà ở</t>
  </si>
  <si>
    <t>Tăng trưởng tín dụng - bất động sản thương mại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</si>
  <si>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</si>
  <si>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</si>
  <si>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</si>
  <si>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</si>
  <si>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</si>
  <si>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</si>
  <si>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</si>
  <si>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</si>
  <si>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</si>
  <si>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</si>
  <si>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</si>
  <si>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</si>
  <si>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</si>
  <si>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Q3/2023</t>
  </si>
  <si>
    <t>Q4/2023</t>
  </si>
  <si>
    <t>Q1/2024</t>
  </si>
  <si>
    <t>Q2/2024</t>
  </si>
  <si>
    <t>Q3/2024</t>
  </si>
  <si>
    <t>Q4/2024</t>
  </si>
  <si>
    <t>Tăng trưởng tín dụng - Toàn nền kinh tế</t>
  </si>
  <si>
    <t>Tỷ lệ thất nghiệp</t>
  </si>
  <si>
    <t>GPXD nhà ở cấp mới</t>
  </si>
  <si>
    <t>Tăng trưởng tín dụng</t>
  </si>
  <si>
    <t>Money market</t>
  </si>
  <si>
    <t>LPR 5 năm</t>
  </si>
  <si>
    <t>6t2020</t>
  </si>
  <si>
    <t>12t2020</t>
  </si>
  <si>
    <t>6t2021</t>
  </si>
  <si>
    <t>12t2021</t>
  </si>
  <si>
    <t>6t2022</t>
  </si>
  <si>
    <t>12t2022</t>
  </si>
  <si>
    <t>6t2023</t>
  </si>
  <si>
    <t>12t2023</t>
  </si>
  <si>
    <t>6t2024</t>
  </si>
  <si>
    <t>12t2024</t>
  </si>
  <si>
    <t>Eco</t>
  </si>
  <si>
    <t>Gói cứu trợ</t>
  </si>
  <si>
    <t>China</t>
  </si>
  <si>
    <t>Tăng trưởng YOY</t>
  </si>
  <si>
    <t>Vốn FDI giải ngân trong năm (Đơn vị: tỷ USD)</t>
  </si>
  <si>
    <t>Trị giá xnk (Đơn vị: tỷ USD)</t>
  </si>
  <si>
    <t>Các thị trường lớn của Việt Nam theo giá trị xnk năm 2024</t>
  </si>
  <si>
    <t>Doanh số bán nhà (Đơn vị: tỷ NDT)</t>
  </si>
  <si>
    <t>Tăng trưởng giá nhà YOY</t>
  </si>
  <si>
    <t>Tăng trưởng thu nhập YOY</t>
  </si>
  <si>
    <t>2t2025</t>
  </si>
  <si>
    <t>Tăng trưởng sản xuất công nghiệp Nhật Bản và Hàn Quốc</t>
  </si>
  <si>
    <t>Doanh nghiệp FDI</t>
  </si>
  <si>
    <t>Doanh nghiệp trong nước</t>
  </si>
  <si>
    <t>Giá trị xuất nhập khẩu của doanh nghiệp có vốn FDI và doanh nghiệp trong nước năm 2024 (Đơn vị: Tỷ USD)</t>
  </si>
  <si>
    <t>CAGR</t>
  </si>
  <si>
    <t>Ngày cập nhật: 20/02/2025</t>
  </si>
  <si>
    <t>2024</t>
  </si>
  <si>
    <t>STD/mean</t>
  </si>
  <si>
    <t>LƯU CHUYỂN TIỀN TỆ</t>
  </si>
  <si>
    <t>LƯU CHUYỂN TIỀN TỆ GIÁN TIẾP</t>
  </si>
  <si>
    <t>I. Lưu chuyển tiền từ hoạt động kinh doanh</t>
  </si>
  <si>
    <t>1. Lợi nhuận trước thuế</t>
  </si>
  <si>
    <t>2. Điều chỉnh cho các khoản</t>
  </si>
  <si>
    <t xml:space="preserve"> Khấu hao TSCĐ và BĐSĐT</t>
  </si>
  <si>
    <t>Các khoản dự phòng</t>
  </si>
  <si>
    <t>Lãi, lỗ chênh lệch tỷ giá hối đoái do đánh giá lại các khoản mục tiền tệ có gốc ngoại tệ</t>
  </si>
  <si>
    <t>Lãi, lỗ từ hoạt động đầu tư</t>
  </si>
  <si>
    <t>Chi phí lãi vay</t>
  </si>
  <si>
    <t>Lãi, lỗ từ thanh lý TSCĐ</t>
  </si>
  <si>
    <t>Thu nhập lãi vay và cổ tức</t>
  </si>
  <si>
    <t>Phân bổ lợi thế thương mại</t>
  </si>
  <si>
    <t>Điều chỉnh cho các khoản khác</t>
  </si>
  <si>
    <t>3. Lợi nhuận từ hoạt động kinh doanh trước thay đổi vốn lưu động</t>
  </si>
  <si>
    <t>Tăng, giảm các khoản phải thu</t>
  </si>
  <si>
    <t>Tăng, giảm hàng tồn kho</t>
  </si>
  <si>
    <t>Tăng, giảm các khoản phải trả (không kể lãi vay phải trả, thuế thu nhập phải nộp)</t>
  </si>
  <si>
    <t>Tăng, giảm chi phí trả trước</t>
  </si>
  <si>
    <t>Tăng, giảm chứng khoán kinh doanh</t>
  </si>
  <si>
    <t>Tiền lãi vay đã trả</t>
  </si>
  <si>
    <t>Thuế thu nhập doanh nghiệp đã nộp</t>
  </si>
  <si>
    <t>Tiền thu khác từ hoạt động kinh doanh</t>
  </si>
  <si>
    <t>Tiền chi khác cho hoạt động kinh doanh</t>
  </si>
  <si>
    <t>Lưu chuyển tiền thuần từ hoạt động kinh doanh</t>
  </si>
  <si>
    <t>II. Lưu chuyển tiền từ hoạt động đầu tư</t>
  </si>
  <si>
    <t>1. Tiền chi để mua sắm, xây dựng TSCĐ và các tài sản dài hạn khác</t>
  </si>
  <si>
    <t>2. Tiền thu từ thanh lý, nhượng bán TSCĐ và các tài sản dài hạn khác</t>
  </si>
  <si>
    <t>3. Tiền chi cho vay, mua các công cụ nợ của đơn vị khác</t>
  </si>
  <si>
    <t>4. Tiền thu hồi cho vay, bán lại các công cụ nợ của đơn vị khác</t>
  </si>
  <si>
    <t>5. Tiền chi đầu tư góp vốn vào đơn vị khác</t>
  </si>
  <si>
    <t>6. Tiền thu hồi đầu tư góp vốn vào đơn vị khác</t>
  </si>
  <si>
    <t>7. Tiền thu lãi cho vay, cổ tức và lợi nhuận được chia</t>
  </si>
  <si>
    <t>8. Tăng giảm tiền gửi ngân hàng có kỳ hạn</t>
  </si>
  <si>
    <t>9. Mua lại khoản góp vốn của cổ đông thiểu số trong công ty con</t>
  </si>
  <si>
    <t>10. Tiền thu khác từ hoạt động đầu tư</t>
  </si>
  <si>
    <t>11. Tiền chi khác cho hoạt động đầu tư</t>
  </si>
  <si>
    <t>Lưu chuyển tiền thuần từ hoạt động đầu tư</t>
  </si>
  <si>
    <t>III. Lưu chuyển tiền từ hoạt động tài chính</t>
  </si>
  <si>
    <t>1. Tiền thu từ phát hành cổ phiếu, nhận vốn góp của chủ sở hữu</t>
  </si>
  <si>
    <t>2. Tiền chi trả vốn góp cho các chủ sở hữu, mua lại cổ phiếu của doanh nghiệp đã phát hành</t>
  </si>
  <si>
    <t>3. Tiền thu từ đi vay</t>
  </si>
  <si>
    <t>4. Tiền trả nợ gốc vay</t>
  </si>
  <si>
    <t>5. Tiền trả nợ gốc thuê tài chính</t>
  </si>
  <si>
    <t xml:space="preserve">6. Cổ tức, lợi nhuận đã trả cho chủ sở hữu </t>
  </si>
  <si>
    <t>7. Tiền thu khác từ hoạt động tài chính</t>
  </si>
  <si>
    <t>8. Tiền chi khác cho hoạt động tài chính</t>
  </si>
  <si>
    <t>Lưu chuyển tiền thuần từ hoạt động tài chính</t>
  </si>
  <si>
    <t>Lưu chuyển tiền thuần trong kỳ</t>
  </si>
  <si>
    <t>Tiền và tương đương tiền đầu kỳ</t>
  </si>
  <si>
    <t>Ảnh hưởng của thay đổi tỷ giá hối đoái quy đổi ngoại tệ</t>
  </si>
  <si>
    <t>Tiền và tương đương tiền cuối kỳ</t>
  </si>
  <si>
    <t>Chỉ số tài chính</t>
  </si>
  <si>
    <t/>
  </si>
  <si>
    <t>Chỉ số tài chính - GMD</t>
  </si>
  <si>
    <t>Nhóm chỉ số Định giá</t>
  </si>
  <si>
    <t xml:space="preserve"> Thu nhập trên mỗi cổ phần của 4 quý gần nhất (EPS)</t>
  </si>
  <si>
    <t xml:space="preserve"> Giá trị sổ sách của cổ phiếu (BVPS)</t>
  </si>
  <si>
    <t xml:space="preserve"> Chỉ số giá thị trường trên thu nhập (P/E)</t>
  </si>
  <si>
    <t xml:space="preserve"> Chỉ số giá thị trường trên giá trị sổ sách (P/B)</t>
  </si>
  <si>
    <t xml:space="preserve"> Chỉ số giá thị trường trên doanh thu thuần (P/S)</t>
  </si>
  <si>
    <t xml:space="preserve"> Tỷ suất cổ tức</t>
  </si>
  <si>
    <t xml:space="preserve"> Beta</t>
  </si>
  <si>
    <t xml:space="preserve"> Giá trị doanh nghiệp trên lợi nhuận trước thuế và lãi vay (EV/EBIT)</t>
  </si>
  <si>
    <t xml:space="preserve"> Giá trị doanh nghiệp trên lợi nhuận trước thuế, khấu hao và lãi vay (EV/EBITDA)</t>
  </si>
  <si>
    <t>Nhóm chỉ số Sinh lợi</t>
  </si>
  <si>
    <t xml:space="preserve"> Tỷ suất lợi nhuận gộp biên</t>
  </si>
  <si>
    <t xml:space="preserve"> Tỷ lệ lãi EBIT</t>
  </si>
  <si>
    <t xml:space="preserve"> Tỷ lệ lãi EBITDA</t>
  </si>
  <si>
    <t xml:space="preserve"> Tỷ suất sinh lợi trên doanh thu thuần</t>
  </si>
  <si>
    <t xml:space="preserve"> Tỷ suất lợi nhuận trên vốn chủ sở hữu bình quân (ROEA)</t>
  </si>
  <si>
    <t xml:space="preserve"> Tỷ suất sinh lợi trên vốn dài hạn bình quân (ROCE)</t>
  </si>
  <si>
    <t xml:space="preserve"> Tỷ suất sinh lợi trên tổng tài sản bình quân (ROAA)</t>
  </si>
  <si>
    <t xml:space="preserve"> ROE bình quân 4 quý gần nhất</t>
  </si>
  <si>
    <t xml:space="preserve"> ROA bình quân 4 quý gần nhất</t>
  </si>
  <si>
    <t>Nhóm chỉ số Tăng trưởng</t>
  </si>
  <si>
    <t xml:space="preserve"> Tăng trưởng  doanh thu thuần</t>
  </si>
  <si>
    <t xml:space="preserve"> Tăng trưởng  lợi nhuận gộp</t>
  </si>
  <si>
    <t xml:space="preserve"> Tăng trưởng lợi nhuận trước thuế </t>
  </si>
  <si>
    <t xml:space="preserve"> Tăng trưởng lợi nhuận sau thuế của CĐ công ty mẹ</t>
  </si>
  <si>
    <t xml:space="preserve"> Tăng trưởng tổng tài sản</t>
  </si>
  <si>
    <t xml:space="preserve"> Tăng trưởng nợ dài hạn</t>
  </si>
  <si>
    <t xml:space="preserve"> Tăng trưởng nợ phải trả</t>
  </si>
  <si>
    <t xml:space="preserve"> Tăng trưởng vốn chủ sở hữu</t>
  </si>
  <si>
    <t xml:space="preserve"> Tăng trưởng vốn điều lệ</t>
  </si>
  <si>
    <t>Nhóm chỉ số Thanh khoản</t>
  </si>
  <si>
    <t xml:space="preserve"> Tỷ số thanh toán bằng tiền mặt</t>
  </si>
  <si>
    <t xml:space="preserve"> Tỷ số thanh toán nhanh</t>
  </si>
  <si>
    <t xml:space="preserve"> Tỷ số thanh toán nhanh  (Đã loại trừ HTK, Phải thu ngắn hạn - Tham khảo)</t>
  </si>
  <si>
    <t xml:space="preserve"> Tỷ số thanh toán hiện hành (ngắn hạn)</t>
  </si>
  <si>
    <t xml:space="preserve"> Khả năng thanh toán lãi vay</t>
  </si>
  <si>
    <t>Nhóm chỉ số Hiệu quả hoạt động</t>
  </si>
  <si>
    <t xml:space="preserve"> Vòng quay phải thu khách hàng</t>
  </si>
  <si>
    <t xml:space="preserve"> Thời gian thu tiền khách hàng bình quân</t>
  </si>
  <si>
    <t xml:space="preserve"> Vòng quay hàng tồn kho</t>
  </si>
  <si>
    <t xml:space="preserve"> Thời gian tồn kho bình quân</t>
  </si>
  <si>
    <t xml:space="preserve"> Vòng quay phải trả nhà cung cấp</t>
  </si>
  <si>
    <t xml:space="preserve"> Vòng quay tài sản cố định (Hiệu suất sử dụng tài sản cố định)</t>
  </si>
  <si>
    <t xml:space="preserve"> Vòng quay tổng tài sản (Hiệu suất sử dụng toàn bộ tài sản)</t>
  </si>
  <si>
    <t xml:space="preserve"> Vòng quay vốn chủ sở hữu</t>
  </si>
  <si>
    <t>Nhóm chỉ số Đòn bẩy tài chính</t>
  </si>
  <si>
    <t xml:space="preserve"> Tỷ số Nợ ngắn hạn trên Tổng nợ phải trả</t>
  </si>
  <si>
    <t xml:space="preserve"> Tỷ số Nợ vay trên Tổng tài sản</t>
  </si>
  <si>
    <t xml:space="preserve"> Tỷ số Nợ trên Tổng tài sản</t>
  </si>
  <si>
    <t xml:space="preserve"> Tỷ số Vốn chủ sở hữu trên Tổng tài sản</t>
  </si>
  <si>
    <t xml:space="preserve"> Tỷ số Nợ ngắn hạn trên Vốn chủ sở hữu</t>
  </si>
  <si>
    <t xml:space="preserve"> Tỷ số Nợ vay trên Vốn chủ sở hữu</t>
  </si>
  <si>
    <t xml:space="preserve"> Tỷ số Nợ trên Vốn chủ sở hữu</t>
  </si>
  <si>
    <t>Nhóm chỉ số Dòng tiền</t>
  </si>
  <si>
    <t xml:space="preserve"> Tỷ số dòng tiền HĐKD trên doanh thu thuần</t>
  </si>
  <si>
    <t xml:space="preserve"> Khả năng chi trả nợ ngắn hạn từ dòng tiền HĐKD</t>
  </si>
  <si>
    <t xml:space="preserve"> Khả năng chi trả nợ ngắn hạn từ lưu chuyển tiền thuần trong kỳ</t>
  </si>
  <si>
    <t xml:space="preserve"> Tỷ lệ dồn tích (Phương pháp Cân đối kế toán)</t>
  </si>
  <si>
    <t xml:space="preserve"> Tỷ lệ dồn tích (Phương pháp Dòng tiền)</t>
  </si>
  <si>
    <t xml:space="preserve"> Dòng tiền từ HĐKD trên Tổng tài sản</t>
  </si>
  <si>
    <t xml:space="preserve"> Dòng tiền từ HĐKD trên Vốn chủ sở hữu</t>
  </si>
  <si>
    <t xml:space="preserve"> Dòng tiền từ HĐKD trên Lợi nhuận thuần từ HĐKD</t>
  </si>
  <si>
    <t xml:space="preserve"> Khả năng thanh toán nợ từ dòng tiền HĐKD</t>
  </si>
  <si>
    <t xml:space="preserve"> Dòng tiền từ HĐKD trên mỗi cổ phần (CPS)</t>
  </si>
  <si>
    <t>Cơ cấu Chi phí</t>
  </si>
  <si>
    <t xml:space="preserve"> Giá vốn hàng bán/Doanh thu thuần</t>
  </si>
  <si>
    <t xml:space="preserve"> Chi phí bán hàng/Doanh thu thuần</t>
  </si>
  <si>
    <t xml:space="preserve"> Chi phí quản lý doanh nghiệp/Doanh thu thuần</t>
  </si>
  <si>
    <t xml:space="preserve"> Chi phí lãi vay/Doanh thu thuần</t>
  </si>
  <si>
    <t>Cơ cấu Tài sản ngắn hạn</t>
  </si>
  <si>
    <t xml:space="preserve"> Tài sản ngắn hạn/Tổng tài sản</t>
  </si>
  <si>
    <t xml:space="preserve"> Tiền/Tài sản ngắn hạn</t>
  </si>
  <si>
    <t xml:space="preserve"> Đầu tư tài chính ngắn hạn/Tài sản ngắn hạn</t>
  </si>
  <si>
    <t xml:space="preserve"> Phải thu ngắn hạn/Tài sản ngắn hạn</t>
  </si>
  <si>
    <t xml:space="preserve"> Hàng tồn kho/Tài sản ngắn hạn</t>
  </si>
  <si>
    <t xml:space="preserve"> Tài sản ngắn hạn khác/Tài sản ngắn hạn</t>
  </si>
  <si>
    <t>Cơ cấu Tài sản dài hạn</t>
  </si>
  <si>
    <t xml:space="preserve"> Tài sản dài hạn/Tổng tài sản</t>
  </si>
  <si>
    <t xml:space="preserve"> Tài sản cố định/Tổng tài sản</t>
  </si>
  <si>
    <t xml:space="preserve"> Tài sản cố định hữu hình/Tài sản cố định</t>
  </si>
  <si>
    <t xml:space="preserve"> Tài sản thuê tài chính/Tài sản cố định</t>
  </si>
  <si>
    <t xml:space="preserve"> Tài sản vô hình/Tài sản cố định</t>
  </si>
  <si>
    <t xml:space="preserve"> XDCBDD/Tài sản cố định</t>
  </si>
  <si>
    <t xml:space="preserve"> Thời gian trả tiền ncc quân</t>
  </si>
  <si>
    <t>SGP</t>
  </si>
  <si>
    <t>TRUNG BÌNH NGÀNH</t>
  </si>
  <si>
    <t>Đòn bẩy tài chính (A/E)</t>
  </si>
  <si>
    <t>Tổng mức đầu tư</t>
  </si>
  <si>
    <t>%Tăng trưởng ln</t>
  </si>
  <si>
    <t>Lợi nhuận gộp (tỷ)</t>
  </si>
  <si>
    <t>Đầu tư ban đầu (tỷ)</t>
  </si>
  <si>
    <t>Lợi nhuận tb 1000 TEU(tỷ)</t>
  </si>
  <si>
    <t>Vốn chủ</t>
  </si>
  <si>
    <t>Vốn vay</t>
  </si>
  <si>
    <t>Dư nợ cuối năm (tỷ)</t>
  </si>
  <si>
    <t>Dư nợ đầu năm (tỷ)</t>
  </si>
  <si>
    <t>Chi phí tài chính (tỷ)</t>
  </si>
  <si>
    <t>%Lợi nhuận gộp</t>
  </si>
  <si>
    <t>Thu hồi vốn (tỷ)</t>
  </si>
  <si>
    <t>Dòng tiền thuần (tỷ)</t>
  </si>
  <si>
    <t>Tiền thu</t>
  </si>
  <si>
    <t>Tiền chi</t>
  </si>
  <si>
    <t>SG&amp;A (tỷ)</t>
  </si>
  <si>
    <t>IRR</t>
  </si>
  <si>
    <t>Hiệu quả dự án</t>
  </si>
  <si>
    <t>BPP</t>
  </si>
  <si>
    <t>Lũy kế (tỷ)</t>
  </si>
  <si>
    <t>6,48 Năm</t>
  </si>
  <si>
    <t>Vay nợ (gồm 2 khoản vay Techcombank(2012) &amp; Indovina(2013))</t>
  </si>
  <si>
    <t>Lãi suất trung bình</t>
  </si>
  <si>
    <t>Dòng tiền theo quan điểm EPV - Dự án Nam Hải Đình Vũ</t>
  </si>
  <si>
    <t>Lịch trả nợ</t>
  </si>
  <si>
    <t>Cảng Nam Đình Vũ gđ2</t>
  </si>
  <si>
    <t>Cảng Nam Đình Vũ gđ3</t>
  </si>
  <si>
    <t>Gemalink gđ2A</t>
  </si>
  <si>
    <t>Gemalink gđ2B</t>
  </si>
  <si>
    <t>Kế hoạch đầu tư cảng</t>
  </si>
  <si>
    <t>Đầu tư trong năm</t>
  </si>
  <si>
    <t>TMĐT (tỷ đồng)</t>
  </si>
  <si>
    <t>Mua sắm TSCĐ (ngoài đầu tư cảng)</t>
  </si>
  <si>
    <t>Dự án rừng trồng cao su</t>
  </si>
  <si>
    <t>Tổng đầu tư tập đoàn</t>
  </si>
  <si>
    <t>Công ty liên kết</t>
  </si>
  <si>
    <t>Tổng đầu tư công ty liên kết</t>
  </si>
  <si>
    <t>Cái này chỉ xem xét tăng doanh thu, công suất</t>
  </si>
  <si>
    <t>Xây dựng cơ bản dở dang đầu kỳ</t>
  </si>
  <si>
    <t>Tăng trong kỳ</t>
  </si>
  <si>
    <t>Kết chuyển vào TSCĐ</t>
  </si>
  <si>
    <t>Xây dựng cơ bản dở dang cuối kỳ</t>
  </si>
  <si>
    <t>(3 dự án cao su chưa xác định được ngày hoàn thiện =&gt; Giữ lại ở XDCBDD)</t>
  </si>
  <si>
    <t>Nguyên giá TSCĐHH đầu kỳ</t>
  </si>
  <si>
    <t>Nguyên giá TSCĐHH cuối kỳ</t>
  </si>
  <si>
    <t>Khấu hao TSCĐHH</t>
  </si>
  <si>
    <t>Thời gian khấu hao trung bình</t>
  </si>
  <si>
    <t>Khấu hao trong năm</t>
  </si>
  <si>
    <t>Khấu hao lũy kế</t>
  </si>
  <si>
    <t>TSCĐHH cuối kỳ</t>
  </si>
  <si>
    <t>Tổng công suất thiết kế (TEU - hàng rời quy đổi sang TEU)</t>
  </si>
  <si>
    <t>Gemalink 2A</t>
  </si>
  <si>
    <t>Gemalink 3A</t>
  </si>
  <si>
    <t>Tập đoàn (TEU + hàng rời quy đổi)</t>
  </si>
  <si>
    <t>Công ty liên kết (TEU + hàng rời quy đổi)</t>
  </si>
  <si>
    <t>%Hiệu suất</t>
  </si>
  <si>
    <t>Logistic, cho thuê văn phòng</t>
  </si>
  <si>
    <t>(lấy số liệu TEU mỗi miền (hoặc mỗi cảng nếu có thể, chia theo % công suất)</t>
  </si>
  <si>
    <t>Nam Đình Vũ 1 &amp;2</t>
  </si>
  <si>
    <t>Khối cảng thuộc tập đoàn</t>
  </si>
  <si>
    <t>Sản lượng 2023 (k TEU)</t>
  </si>
  <si>
    <t>Khối cảng công ty liên kết</t>
  </si>
  <si>
    <t>Nam Đình Vũ 1 &amp; 2</t>
  </si>
  <si>
    <t>Tập đoàn (nghìn TEU + hàng rời quy đổi)</t>
  </si>
  <si>
    <t>Lợi nhuận công ty liên kết</t>
  </si>
  <si>
    <t>Các công ty khác</t>
  </si>
  <si>
    <t>Cái mép Gemadept-Terminal Link (65,13%)</t>
  </si>
  <si>
    <t>Vòng quay phải thu</t>
  </si>
  <si>
    <t>Vòng quay trả trước</t>
  </si>
  <si>
    <t>Vòng quay phải thu ngắn hạn khác</t>
  </si>
  <si>
    <t>Vòng quay hàng tồn kho</t>
  </si>
  <si>
    <t>Vòng quay phải trả người bán</t>
  </si>
  <si>
    <t>COGS (tỷ)</t>
  </si>
  <si>
    <t>Vay ngắn hạn</t>
  </si>
  <si>
    <t>Vay ngắn hạn đầu năm</t>
  </si>
  <si>
    <t>Tăng trong năm</t>
  </si>
  <si>
    <t>Giảm trong năm</t>
  </si>
  <si>
    <t>Vay ngắn hạn cuối năm</t>
  </si>
  <si>
    <t>Chi phí vay ngắn hạn</t>
  </si>
  <si>
    <t>Vay dài hạn đến hạn trả</t>
  </si>
  <si>
    <t>Trả vay dài hạn đến hạn trong năm</t>
  </si>
  <si>
    <t>Vay dài hạn</t>
  </si>
  <si>
    <t>Vietin - HCM</t>
  </si>
  <si>
    <t>Số dư đầu năm</t>
  </si>
  <si>
    <t>Vay dài hạn đến hạn trả mới</t>
  </si>
  <si>
    <t>Số dư cuối năm</t>
  </si>
  <si>
    <t>Trong đó</t>
  </si>
  <si>
    <t>Lãi suất</t>
  </si>
  <si>
    <t>Chi phí vay trong kỳ</t>
  </si>
  <si>
    <t>2021-2028</t>
  </si>
  <si>
    <t>VIB Hội Sở</t>
  </si>
  <si>
    <t>2015-2025</t>
  </si>
  <si>
    <t>Shinhan</t>
  </si>
  <si>
    <t>BIDV</t>
  </si>
  <si>
    <t>Chi phí vay dài hạn</t>
  </si>
  <si>
    <t>Check balance</t>
  </si>
  <si>
    <t>Cân đối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</si>
</sst>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,##0.0"/>
    <numFmt numFmtId="165" formatCode="0.0000"/>
    <numFmt numFmtId="166" formatCode="#,##0;[Red]#,##0"/>
    <numFmt numFmtId="167" formatCode="yyyy\-mm\-dd"/>
    <numFmt numFmtId="168" formatCode="0.0%"/>
    <numFmt numFmtId="169" formatCode="B1mmm\-yy"/>
    <numFmt numFmtId="178" formatCode="General\F"/>
    <numFmt numFmtId="179" formatCode="#,##0.00_ ;[Red]\-#,##0.00\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6"/>
      <color rgb="FF454545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indexed="30"/>
      <name val="Arial"/>
      <family val="2"/>
    </font>
    <font>
      <sz val="12"/>
      <color theme="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b/>
      <sz val="11"/>
      <color rgb="FFFFFFFF"/>
      <name val="Calibri"/>
      <family val="2"/>
      <scheme val="minor"/>
    </font>
    <font>
      <sz val="10"/>
      <name val=".Vn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7"/>
      <color rgb="FF231815"/>
      <name val="MS PGothic"/>
      <family val="2"/>
    </font>
    <font>
      <b/>
      <sz val="7"/>
      <color rgb="FF231815"/>
      <name val="MS PGothic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i/>
      <sz val="10"/>
      <name val="Arial"/>
      <family val="2"/>
      <charset val="163"/>
    </font>
    <font>
      <i/>
      <sz val="11"/>
      <color theme="1"/>
      <name val="Calibri"/>
      <family val="2"/>
      <charset val="163"/>
      <scheme val="minor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1579B"/>
        <bgColor rgb="FF01579B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dotted">
        <color indexed="9"/>
      </top>
      <bottom style="dotted">
        <color indexed="9"/>
      </bottom>
      <diagonal/>
    </border>
    <border>
      <left style="thin">
        <color indexed="30"/>
      </left>
      <right style="thin">
        <color indexed="30"/>
      </right>
      <top style="dotted">
        <color indexed="30"/>
      </top>
      <bottom style="dotted">
        <color indexed="3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0" fontId="1" fillId="0" borderId="0" applyAlignment="0"/>
    <xf numFmtId="0" fontId="1" fillId="0" borderId="0" applyAlignment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4" fillId="0" borderId="0"/>
    <xf numFmtId="0" fontId="1" fillId="0" borderId="0" applyAlignment="0"/>
    <xf numFmtId="0" fontId="1" fillId="0" borderId="0" applyAlignment="0"/>
    <xf numFmtId="0" fontId="1" fillId="0" borderId="0" applyAlignment="0"/>
    <xf numFmtId="0" fontId="1" fillId="0" borderId="0" applyAlignment="0"/>
  </cellStyleXfs>
  <cellXfs count="18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1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1" applyNumberFormat="1" applyFont="1"/>
    <xf numFmtId="9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0" fontId="5" fillId="0" borderId="0" xfId="0" applyFont="1"/>
    <xf numFmtId="10" fontId="2" fillId="0" borderId="0" xfId="1" applyNumberFormat="1" applyFont="1"/>
    <xf numFmtId="10" fontId="1" fillId="0" borderId="0" xfId="1" applyNumberFormat="1" applyFont="1"/>
    <xf numFmtId="9" fontId="2" fillId="0" borderId="0" xfId="1" applyFont="1"/>
    <xf numFmtId="2" fontId="0" fillId="0" borderId="0" xfId="0" applyNumberFormat="1"/>
    <xf numFmtId="164" fontId="2" fillId="0" borderId="0" xfId="0" applyNumberFormat="1" applyFont="1"/>
    <xf numFmtId="9" fontId="1" fillId="0" borderId="0" xfId="1" applyFont="1"/>
    <xf numFmtId="164" fontId="0" fillId="0" borderId="0" xfId="0" applyNumberFormat="1"/>
    <xf numFmtId="9" fontId="0" fillId="0" borderId="0" xfId="1" applyFont="1"/>
    <xf numFmtId="1" fontId="2" fillId="0" borderId="0" xfId="0" applyNumberFormat="1" applyFont="1"/>
    <xf numFmtId="0" fontId="8" fillId="3" borderId="1" xfId="3" applyFont="1" applyFill="1" applyBorder="1" applyAlignment="1">
      <alignment horizontal="center" vertical="center" wrapText="1"/>
    </xf>
    <xf numFmtId="4" fontId="0" fillId="0" borderId="0" xfId="0" applyNumberFormat="1"/>
    <xf numFmtId="9" fontId="2" fillId="0" borderId="0" xfId="8" applyNumberFormat="1" applyFont="1"/>
    <xf numFmtId="4" fontId="1" fillId="0" borderId="6" xfId="0" applyNumberFormat="1" applyFont="1" applyBorder="1" applyAlignment="1">
      <alignment wrapText="1"/>
    </xf>
    <xf numFmtId="10" fontId="2" fillId="0" borderId="0" xfId="8" applyNumberFormat="1" applyFont="1"/>
    <xf numFmtId="0" fontId="1" fillId="0" borderId="0" xfId="6"/>
    <xf numFmtId="0" fontId="1" fillId="0" borderId="0" xfId="8"/>
    <xf numFmtId="0" fontId="2" fillId="0" borderId="0" xfId="8" applyFont="1"/>
    <xf numFmtId="0" fontId="1" fillId="0" borderId="0" xfId="8" applyAlignment="1">
      <alignment horizontal="center"/>
    </xf>
    <xf numFmtId="0" fontId="2" fillId="0" borderId="0" xfId="8" applyFont="1" applyAlignment="1">
      <alignment horizontal="center"/>
    </xf>
    <xf numFmtId="10" fontId="1" fillId="0" borderId="0" xfId="8" applyNumberFormat="1" applyAlignment="1">
      <alignment horizontal="center"/>
    </xf>
    <xf numFmtId="10" fontId="2" fillId="0" borderId="0" xfId="8" applyNumberFormat="1" applyFont="1" applyAlignment="1">
      <alignment horizontal="center"/>
    </xf>
    <xf numFmtId="165" fontId="1" fillId="0" borderId="0" xfId="8" applyNumberFormat="1" applyAlignment="1">
      <alignment horizontal="center"/>
    </xf>
    <xf numFmtId="165" fontId="2" fillId="0" borderId="0" xfId="8" applyNumberFormat="1" applyFont="1" applyAlignment="1">
      <alignment horizontal="center"/>
    </xf>
    <xf numFmtId="10" fontId="1" fillId="0" borderId="6" xfId="8" applyNumberFormat="1" applyBorder="1" applyAlignment="1">
      <alignment horizontal="center" wrapText="1"/>
    </xf>
    <xf numFmtId="10" fontId="2" fillId="0" borderId="6" xfId="8" applyNumberFormat="1" applyFont="1" applyBorder="1" applyAlignment="1">
      <alignment horizontal="center" wrapText="1"/>
    </xf>
    <xf numFmtId="10" fontId="1" fillId="0" borderId="0" xfId="9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right" wrapText="1"/>
    </xf>
    <xf numFmtId="166" fontId="1" fillId="0" borderId="6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10" fontId="1" fillId="0" borderId="6" xfId="0" applyNumberFormat="1" applyFont="1" applyBorder="1" applyAlignment="1">
      <alignment horizontal="right" wrapText="1"/>
    </xf>
    <xf numFmtId="9" fontId="1" fillId="0" borderId="6" xfId="0" applyNumberFormat="1" applyFont="1" applyBorder="1" applyAlignment="1">
      <alignment horizontal="right" wrapText="1"/>
    </xf>
    <xf numFmtId="4" fontId="1" fillId="0" borderId="5" xfId="0" applyNumberFormat="1" applyFont="1" applyBorder="1" applyAlignment="1">
      <alignment horizontal="right" wrapText="1"/>
    </xf>
    <xf numFmtId="0" fontId="13" fillId="4" borderId="5" xfId="0" applyFont="1" applyFill="1" applyBorder="1" applyAlignment="1">
      <alignment wrapText="1"/>
    </xf>
    <xf numFmtId="4" fontId="13" fillId="4" borderId="5" xfId="0" applyNumberFormat="1" applyFont="1" applyFill="1" applyBorder="1" applyAlignment="1">
      <alignment horizontal="right" wrapText="1"/>
    </xf>
    <xf numFmtId="0" fontId="15" fillId="0" borderId="0" xfId="0" applyFont="1"/>
    <xf numFmtId="0" fontId="15" fillId="0" borderId="0" xfId="0" applyFont="1" applyAlignment="1">
      <alignment wrapText="1"/>
    </xf>
    <xf numFmtId="2" fontId="15" fillId="0" borderId="0" xfId="0" applyNumberFormat="1" applyFont="1"/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right"/>
    </xf>
    <xf numFmtId="9" fontId="15" fillId="0" borderId="0" xfId="0" applyNumberFormat="1" applyFont="1"/>
    <xf numFmtId="9" fontId="15" fillId="0" borderId="0" xfId="1" applyFont="1"/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2" fontId="18" fillId="0" borderId="0" xfId="0" applyNumberFormat="1" applyFont="1"/>
    <xf numFmtId="2" fontId="17" fillId="0" borderId="0" xfId="0" applyNumberFormat="1" applyFont="1"/>
    <xf numFmtId="9" fontId="2" fillId="0" borderId="0" xfId="1" applyFont="1" applyAlignment="1">
      <alignment wrapText="1"/>
    </xf>
    <xf numFmtId="14" fontId="1" fillId="0" borderId="0" xfId="8" applyNumberFormat="1" applyAlignment="1">
      <alignment horizontal="left"/>
    </xf>
    <xf numFmtId="9" fontId="0" fillId="0" borderId="0" xfId="1" applyFont="1" applyAlignment="1">
      <alignment horizontal="right"/>
    </xf>
    <xf numFmtId="0" fontId="2" fillId="0" borderId="9" xfId="8" applyFont="1" applyBorder="1" applyAlignment="1">
      <alignment horizontal="center" vertical="top"/>
    </xf>
    <xf numFmtId="167" fontId="1" fillId="0" borderId="0" xfId="8" applyNumberFormat="1"/>
    <xf numFmtId="168" fontId="1" fillId="0" borderId="0" xfId="1" applyNumberFormat="1" applyFont="1"/>
    <xf numFmtId="10" fontId="18" fillId="0" borderId="0" xfId="1" applyNumberFormat="1" applyFont="1"/>
    <xf numFmtId="10" fontId="0" fillId="0" borderId="0" xfId="0" applyNumberFormat="1"/>
    <xf numFmtId="0" fontId="19" fillId="0" borderId="0" xfId="0" applyFont="1" applyAlignment="1">
      <alignment horizontal="right" vertical="top" wrapText="1" indent="1"/>
    </xf>
    <xf numFmtId="10" fontId="0" fillId="0" borderId="0" xfId="1" applyNumberFormat="1" applyFont="1" applyFill="1"/>
    <xf numFmtId="0" fontId="20" fillId="0" borderId="0" xfId="0" applyFont="1" applyAlignment="1">
      <alignment horizontal="left" vertical="top" wrapText="1" indent="1"/>
    </xf>
    <xf numFmtId="169" fontId="20" fillId="0" borderId="0" xfId="0" applyNumberFormat="1" applyFont="1" applyAlignment="1">
      <alignment horizontal="left" vertical="top" wrapText="1" indent="1"/>
    </xf>
    <xf numFmtId="9" fontId="0" fillId="0" borderId="0" xfId="1" applyFont="1" applyFill="1"/>
    <xf numFmtId="10" fontId="15" fillId="0" borderId="0" xfId="0" applyNumberFormat="1" applyFont="1"/>
    <xf numFmtId="10" fontId="15" fillId="0" borderId="0" xfId="1" applyNumberFormat="1" applyFont="1"/>
    <xf numFmtId="1" fontId="15" fillId="0" borderId="0" xfId="0" applyNumberFormat="1" applyFont="1"/>
    <xf numFmtId="0" fontId="0" fillId="2" borderId="0" xfId="0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wrapText="1"/>
    </xf>
    <xf numFmtId="40" fontId="9" fillId="0" borderId="2" xfId="0" applyNumberFormat="1" applyFont="1" applyBorder="1" applyAlignment="1">
      <alignment horizontal="right"/>
    </xf>
    <xf numFmtId="9" fontId="0" fillId="2" borderId="0" xfId="1" applyFont="1" applyFill="1"/>
    <xf numFmtId="0" fontId="10" fillId="0" borderId="2" xfId="0" applyFont="1" applyBorder="1" applyAlignment="1">
      <alignment horizontal="left" wrapText="1"/>
    </xf>
    <xf numFmtId="40" fontId="10" fillId="0" borderId="2" xfId="0" applyNumberFormat="1" applyFont="1" applyBorder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2" xfId="0" applyFont="1" applyBorder="1" applyAlignment="1">
      <alignment horizontal="center" wrapText="1"/>
    </xf>
    <xf numFmtId="0" fontId="21" fillId="3" borderId="1" xfId="11" applyFont="1" applyFill="1" applyBorder="1" applyAlignment="1">
      <alignment horizontal="center" vertical="center" wrapText="1"/>
    </xf>
    <xf numFmtId="0" fontId="23" fillId="0" borderId="2" xfId="11" applyFont="1" applyBorder="1" applyAlignment="1">
      <alignment horizontal="center" wrapText="1"/>
    </xf>
    <xf numFmtId="0" fontId="21" fillId="3" borderId="1" xfId="12" applyFont="1" applyFill="1" applyBorder="1" applyAlignment="1">
      <alignment horizontal="center" vertical="center" wrapText="1"/>
    </xf>
    <xf numFmtId="0" fontId="23" fillId="0" borderId="2" xfId="12" applyFont="1" applyBorder="1" applyAlignment="1">
      <alignment horizontal="center" wrapText="1"/>
    </xf>
    <xf numFmtId="0" fontId="21" fillId="3" borderId="1" xfId="13" applyFont="1" applyFill="1" applyBorder="1" applyAlignment="1">
      <alignment horizontal="center" vertical="center" wrapText="1"/>
    </xf>
    <xf numFmtId="0" fontId="23" fillId="0" borderId="2" xfId="13" applyFont="1" applyBorder="1" applyAlignment="1">
      <alignment horizontal="center" wrapText="1"/>
    </xf>
    <xf numFmtId="0" fontId="21" fillId="3" borderId="1" xfId="14" applyFont="1" applyFill="1" applyBorder="1" applyAlignment="1">
      <alignment horizontal="center" vertical="center" wrapText="1"/>
    </xf>
    <xf numFmtId="0" fontId="23" fillId="0" borderId="2" xfId="14" applyFont="1" applyBorder="1" applyAlignment="1">
      <alignment horizontal="center" wrapText="1"/>
    </xf>
    <xf numFmtId="2" fontId="2" fillId="2" borderId="0" xfId="0" applyNumberFormat="1" applyFont="1" applyFill="1"/>
    <xf numFmtId="40" fontId="10" fillId="0" borderId="0" xfId="0" applyNumberFormat="1" applyFont="1" applyAlignment="1">
      <alignment horizontal="right"/>
    </xf>
    <xf numFmtId="2" fontId="23" fillId="0" borderId="0" xfId="11" applyNumberFormat="1" applyFont="1" applyAlignment="1">
      <alignment horizontal="right" wrapText="1"/>
    </xf>
    <xf numFmtId="2" fontId="23" fillId="0" borderId="0" xfId="12" applyNumberFormat="1" applyFont="1" applyAlignment="1">
      <alignment horizontal="right" wrapText="1"/>
    </xf>
    <xf numFmtId="2" fontId="23" fillId="0" borderId="0" xfId="13" applyNumberFormat="1" applyFont="1" applyAlignment="1">
      <alignment horizontal="right" wrapText="1"/>
    </xf>
    <xf numFmtId="0" fontId="23" fillId="0" borderId="0" xfId="11" applyFont="1" applyAlignment="1">
      <alignment horizontal="right" wrapText="1"/>
    </xf>
    <xf numFmtId="0" fontId="23" fillId="0" borderId="0" xfId="12" applyFont="1" applyAlignment="1">
      <alignment horizontal="right" wrapText="1"/>
    </xf>
    <xf numFmtId="0" fontId="23" fillId="0" borderId="0" xfId="13" applyFont="1" applyAlignment="1">
      <alignment horizontal="right" wrapText="1"/>
    </xf>
    <xf numFmtId="2" fontId="23" fillId="0" borderId="14" xfId="14" applyNumberFormat="1" applyFont="1" applyBorder="1" applyAlignment="1">
      <alignment horizontal="right" wrapText="1"/>
    </xf>
    <xf numFmtId="0" fontId="23" fillId="0" borderId="14" xfId="14" applyFont="1" applyBorder="1" applyAlignment="1">
      <alignment horizontal="right" wrapText="1"/>
    </xf>
    <xf numFmtId="40" fontId="10" fillId="0" borderId="11" xfId="0" applyNumberFormat="1" applyFont="1" applyBorder="1" applyAlignment="1">
      <alignment horizontal="right"/>
    </xf>
    <xf numFmtId="0" fontId="23" fillId="0" borderId="11" xfId="11" applyFont="1" applyBorder="1" applyAlignment="1">
      <alignment horizontal="right" wrapText="1"/>
    </xf>
    <xf numFmtId="0" fontId="23" fillId="0" borderId="11" xfId="12" applyFont="1" applyBorder="1" applyAlignment="1">
      <alignment horizontal="right" wrapText="1"/>
    </xf>
    <xf numFmtId="0" fontId="23" fillId="0" borderId="11" xfId="13" applyFont="1" applyBorder="1" applyAlignment="1">
      <alignment horizontal="right" wrapText="1"/>
    </xf>
    <xf numFmtId="0" fontId="23" fillId="0" borderId="15" xfId="14" applyFont="1" applyBorder="1" applyAlignment="1">
      <alignment horizontal="right" wrapText="1"/>
    </xf>
    <xf numFmtId="0" fontId="9" fillId="0" borderId="17" xfId="0" applyFont="1" applyBorder="1" applyAlignment="1">
      <alignment horizontal="center" vertical="center" wrapText="1"/>
    </xf>
    <xf numFmtId="0" fontId="22" fillId="0" borderId="17" xfId="11" applyFont="1" applyBorder="1" applyAlignment="1">
      <alignment horizontal="center" vertical="center" wrapText="1"/>
    </xf>
    <xf numFmtId="0" fontId="22" fillId="0" borderId="17" xfId="12" applyFont="1" applyBorder="1" applyAlignment="1">
      <alignment horizontal="center" vertical="center" wrapText="1"/>
    </xf>
    <xf numFmtId="0" fontId="22" fillId="0" borderId="17" xfId="13" applyFont="1" applyBorder="1" applyAlignment="1">
      <alignment horizontal="center" vertical="center" wrapText="1"/>
    </xf>
    <xf numFmtId="0" fontId="22" fillId="0" borderId="18" xfId="14" applyFont="1" applyBorder="1" applyAlignment="1">
      <alignment horizontal="center" vertical="center" wrapText="1"/>
    </xf>
    <xf numFmtId="0" fontId="24" fillId="0" borderId="10" xfId="0" applyFont="1" applyBorder="1"/>
    <xf numFmtId="0" fontId="0" fillId="0" borderId="19" xfId="0" applyBorder="1" applyAlignment="1">
      <alignment horizontal="right"/>
    </xf>
    <xf numFmtId="40" fontId="10" fillId="0" borderId="19" xfId="0" applyNumberFormat="1" applyFont="1" applyBorder="1" applyAlignment="1">
      <alignment horizontal="right"/>
    </xf>
    <xf numFmtId="40" fontId="10" fillId="0" borderId="20" xfId="0" applyNumberFormat="1" applyFont="1" applyBorder="1" applyAlignment="1">
      <alignment horizontal="right"/>
    </xf>
    <xf numFmtId="0" fontId="22" fillId="0" borderId="10" xfId="11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right"/>
    </xf>
    <xf numFmtId="2" fontId="2" fillId="0" borderId="20" xfId="0" applyNumberFormat="1" applyFont="1" applyBorder="1" applyAlignment="1">
      <alignment horizontal="right"/>
    </xf>
    <xf numFmtId="0" fontId="0" fillId="0" borderId="14" xfId="0" applyBorder="1"/>
    <xf numFmtId="9" fontId="2" fillId="0" borderId="0" xfId="0" applyNumberFormat="1" applyFont="1"/>
    <xf numFmtId="1" fontId="2" fillId="0" borderId="14" xfId="0" applyNumberFormat="1" applyFont="1" applyBorder="1"/>
    <xf numFmtId="1" fontId="4" fillId="0" borderId="0" xfId="0" applyNumberFormat="1" applyFont="1"/>
    <xf numFmtId="0" fontId="4" fillId="0" borderId="14" xfId="0" applyFont="1" applyBorder="1"/>
    <xf numFmtId="2" fontId="4" fillId="0" borderId="0" xfId="0" applyNumberFormat="1" applyFont="1"/>
    <xf numFmtId="9" fontId="4" fillId="0" borderId="0" xfId="0" applyNumberFormat="1" applyFont="1"/>
    <xf numFmtId="9" fontId="4" fillId="0" borderId="14" xfId="0" applyNumberFormat="1" applyFont="1" applyBorder="1"/>
    <xf numFmtId="0" fontId="2" fillId="0" borderId="14" xfId="0" applyFont="1" applyBorder="1"/>
    <xf numFmtId="1" fontId="2" fillId="0" borderId="11" xfId="0" applyNumberFormat="1" applyFont="1" applyBorder="1"/>
    <xf numFmtId="1" fontId="2" fillId="0" borderId="15" xfId="0" applyNumberFormat="1" applyFont="1" applyBorder="1"/>
    <xf numFmtId="0" fontId="2" fillId="0" borderId="17" xfId="0" applyFont="1" applyBorder="1"/>
    <xf numFmtId="0" fontId="2" fillId="0" borderId="18" xfId="0" applyFont="1" applyBorder="1"/>
    <xf numFmtId="1" fontId="4" fillId="0" borderId="14" xfId="0" applyNumberFormat="1" applyFont="1" applyBorder="1"/>
    <xf numFmtId="0" fontId="2" fillId="0" borderId="10" xfId="0" applyFont="1" applyBorder="1"/>
    <xf numFmtId="0" fontId="2" fillId="0" borderId="19" xfId="0" applyFont="1" applyBorder="1"/>
    <xf numFmtId="0" fontId="4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0" fillId="0" borderId="12" xfId="0" applyBorder="1"/>
    <xf numFmtId="0" fontId="0" fillId="0" borderId="13" xfId="0" applyBorder="1"/>
    <xf numFmtId="0" fontId="2" fillId="0" borderId="11" xfId="0" applyFont="1" applyBorder="1"/>
    <xf numFmtId="0" fontId="2" fillId="0" borderId="15" xfId="0" applyFont="1" applyBorder="1"/>
    <xf numFmtId="1" fontId="2" fillId="0" borderId="12" xfId="0" applyNumberFormat="1" applyFont="1" applyBorder="1"/>
    <xf numFmtId="1" fontId="2" fillId="0" borderId="13" xfId="0" applyNumberFormat="1" applyFont="1" applyBorder="1"/>
    <xf numFmtId="10" fontId="2" fillId="0" borderId="14" xfId="1" applyNumberFormat="1" applyFont="1" applyBorder="1"/>
    <xf numFmtId="0" fontId="2" fillId="0" borderId="14" xfId="0" applyFont="1" applyBorder="1" applyAlignment="1">
      <alignment horizontal="right"/>
    </xf>
    <xf numFmtId="9" fontId="0" fillId="0" borderId="14" xfId="1" applyFont="1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9" fontId="0" fillId="0" borderId="14" xfId="0" applyNumberFormat="1" applyBorder="1"/>
    <xf numFmtId="0" fontId="0" fillId="0" borderId="15" xfId="0" applyBorder="1"/>
    <xf numFmtId="168" fontId="0" fillId="0" borderId="0" xfId="1" applyNumberFormat="1" applyFont="1"/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applyFont="1"/>
    <xf numFmtId="0" fontId="0" fillId="0" borderId="0" xfId="1" applyNumberFormat="1" applyFont="1"/>
    <xf numFmtId="1" fontId="0" fillId="0" borderId="0" xfId="0" applyNumberFormat="1" applyFont="1"/>
    <xf numFmtId="0" fontId="27" fillId="0" borderId="0" xfId="0" applyFont="1"/>
    <xf numFmtId="2" fontId="2" fillId="0" borderId="0" xfId="0" applyNumberFormat="1" applyFont="1"/>
    <xf numFmtId="178" fontId="2" fillId="2" borderId="0" xfId="0" applyNumberFormat="1" applyFont="1" applyFill="1"/>
    <xf numFmtId="40" fontId="0" fillId="0" borderId="0" xfId="0" applyNumberFormat="1"/>
    <xf numFmtId="40" fontId="2" fillId="0" borderId="0" xfId="0" applyNumberFormat="1" applyFont="1"/>
    <xf numFmtId="0" fontId="30" fillId="0" borderId="2" xfId="0" applyFont="1" applyBorder="1" applyAlignment="1">
      <alignment horizontal="left" wrapText="1"/>
    </xf>
    <xf numFmtId="40" fontId="31" fillId="0" borderId="0" xfId="0" applyNumberFormat="1" applyFont="1"/>
    <xf numFmtId="0" fontId="32" fillId="0" borderId="2" xfId="0" applyFont="1" applyBorder="1" applyAlignment="1">
      <alignment horizontal="left" wrapText="1"/>
    </xf>
    <xf numFmtId="40" fontId="4" fillId="0" borderId="0" xfId="0" applyNumberFormat="1" applyFont="1"/>
    <xf numFmtId="179" fontId="0" fillId="0" borderId="0" xfId="0" applyNumberFormat="1"/>
    <xf numFmtId="179" fontId="0" fillId="2" borderId="0" xfId="0" applyNumberFormat="1" applyFill="1"/>
    <xf numFmtId="178" fontId="8" fillId="3" borderId="1" xfId="0" applyNumberFormat="1" applyFont="1" applyFill="1" applyBorder="1" applyAlignment="1">
      <alignment horizontal="center" vertical="center" wrapText="1"/>
    </xf>
  </cellXfs>
  <cellStyles count="15">
    <cellStyle name="Normal" xfId="0" builtinId="0"/>
    <cellStyle name="Normal 2" xfId="2" xr:uid="{47B446FA-2E02-4F37-8B1B-C39B0C7A127A}"/>
    <cellStyle name="Normal 2 113" xfId="10" xr:uid="{6A7F1C22-1F36-4762-952E-20F85A0E13FD}"/>
    <cellStyle name="Normal 2 2" xfId="8" xr:uid="{8B9FC1AB-0FE1-4225-834F-FF4ED79897CD}"/>
    <cellStyle name="Normal 2 3" xfId="4" xr:uid="{E3538696-86BB-4DE6-B6C6-809A0336B3E9}"/>
    <cellStyle name="Normal 3" xfId="3" xr:uid="{48E9FF38-FFA2-419D-885E-057A59CDFFAE}"/>
    <cellStyle name="Normal 3 2" xfId="6" xr:uid="{6A9DE0F2-E982-4938-BB4B-4B03D29FAFEF}"/>
    <cellStyle name="Normal 4" xfId="11" xr:uid="{27524C7B-7706-483F-9B42-64C6E34B3F42}"/>
    <cellStyle name="Normal 5" xfId="12" xr:uid="{7A9A3FBA-4796-4DCD-9805-07594C5B5609}"/>
    <cellStyle name="Normal 6" xfId="13" xr:uid="{74E2B5FE-94F5-4402-AB66-8A1AEE3944E8}"/>
    <cellStyle name="Normal 7" xfId="14" xr:uid="{51509C85-A4A3-43B5-BADA-E01C3C3AA7F5}"/>
    <cellStyle name="Percent" xfId="1" builtinId="5"/>
    <cellStyle name="Percent 2" xfId="5" xr:uid="{6F2BDEB9-0F99-4AAB-A5EF-4EE4F03B9C52}"/>
    <cellStyle name="Percent 2 2" xfId="9" xr:uid="{B45CB8D4-5A9C-466E-8722-8959FC98D079}"/>
    <cellStyle name="Percent 3" xfId="7" xr:uid="{284BBCC0-42A3-48E4-A559-C44048418B51}"/>
  </cellStyles>
  <dxfs count="17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6A69A"/>
          <bgColor rgb="FF26A69A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IS-style" pivot="0" count="3" xr9:uid="{47E29925-51D9-4168-95F8-5D9960787A78}">
      <tableStyleElement type="headerRow" dxfId="16"/>
      <tableStyleElement type="firstRowStripe" dxfId="15"/>
      <tableStyleElement type="secondRowStripe" dxfId="14"/>
    </tableStyle>
    <tableStyle name="IS-style 2" pivot="0" count="3" xr9:uid="{1275F442-857B-4605-8865-3CC7BF9E1721}">
      <tableStyleElement type="headerRow" dxfId="13"/>
      <tableStyleElement type="firstRowStripe" dxfId="12"/>
      <tableStyleElement type="secondRowStripe" dxfId="11"/>
    </tableStyle>
    <tableStyle name="IS-style 3" pivot="0" count="2" xr9:uid="{E9FD0056-E2C9-4898-9CA6-F7A703B2B0BA}">
      <tableStyleElement type="firstRowStripe" dxfId="10"/>
      <tableStyleElement type="secondRowStripe" dxfId="9"/>
    </tableStyle>
    <tableStyle name="BS editable-style" pivot="0" count="3" xr9:uid="{8247CFA7-A5A4-47EF-92A9-2351FE2ACE4B}">
      <tableStyleElement type="headerRow" dxfId="8"/>
      <tableStyleElement type="firstRowStripe" dxfId="7"/>
      <tableStyleElement type="secondRowStripe" dxfId="6"/>
    </tableStyle>
    <tableStyle name="BS-style" pivot="0" count="3" xr9:uid="{0E4BACC0-342A-40A3-A2EC-79972CD24364}">
      <tableStyleElement type="headerRow" dxfId="5"/>
      <tableStyleElement type="firstRowStripe" dxfId="4"/>
      <tableStyleElement type="secondRowStripe" dxfId="3"/>
    </tableStyle>
    <tableStyle name="CF editable-style" pivot="0" count="3" xr9:uid="{EC97B088-AF85-4FEC-88A3-8536C0685C7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</a:t>
            </a:r>
            <a:r>
              <a:rPr lang="en-US" baseline="0"/>
              <a:t>và lãi suất FED Fund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[1]Mỹ!$C$1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[1]Mỹ!$A$2:$A$1788</c:f>
              <c:numCache>
                <c:formatCode>General</c:formatCode>
                <c:ptCount val="1787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43876</c:v>
                </c:pt>
                <c:pt idx="6">
                  <c:v>43877</c:v>
                </c:pt>
                <c:pt idx="7">
                  <c:v>43878</c:v>
                </c:pt>
                <c:pt idx="8">
                  <c:v>43879</c:v>
                </c:pt>
                <c:pt idx="9">
                  <c:v>43880</c:v>
                </c:pt>
                <c:pt idx="10">
                  <c:v>43881</c:v>
                </c:pt>
                <c:pt idx="11">
                  <c:v>43882</c:v>
                </c:pt>
                <c:pt idx="12">
                  <c:v>43883</c:v>
                </c:pt>
                <c:pt idx="13">
                  <c:v>43884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43890</c:v>
                </c:pt>
                <c:pt idx="20">
                  <c:v>43891</c:v>
                </c:pt>
                <c:pt idx="21">
                  <c:v>43892</c:v>
                </c:pt>
                <c:pt idx="22">
                  <c:v>43893</c:v>
                </c:pt>
                <c:pt idx="23">
                  <c:v>43894</c:v>
                </c:pt>
                <c:pt idx="24">
                  <c:v>43895</c:v>
                </c:pt>
                <c:pt idx="25">
                  <c:v>43896</c:v>
                </c:pt>
                <c:pt idx="26">
                  <c:v>43897</c:v>
                </c:pt>
                <c:pt idx="27">
                  <c:v>43898</c:v>
                </c:pt>
                <c:pt idx="28">
                  <c:v>43899</c:v>
                </c:pt>
                <c:pt idx="29">
                  <c:v>43900</c:v>
                </c:pt>
                <c:pt idx="30">
                  <c:v>43901</c:v>
                </c:pt>
                <c:pt idx="31">
                  <c:v>43902</c:v>
                </c:pt>
                <c:pt idx="32">
                  <c:v>43903</c:v>
                </c:pt>
                <c:pt idx="33">
                  <c:v>43904</c:v>
                </c:pt>
                <c:pt idx="34">
                  <c:v>43905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43911</c:v>
                </c:pt>
                <c:pt idx="41">
                  <c:v>43912</c:v>
                </c:pt>
                <c:pt idx="42">
                  <c:v>43913</c:v>
                </c:pt>
                <c:pt idx="43">
                  <c:v>43914</c:v>
                </c:pt>
                <c:pt idx="44">
                  <c:v>43915</c:v>
                </c:pt>
                <c:pt idx="45">
                  <c:v>43916</c:v>
                </c:pt>
                <c:pt idx="46">
                  <c:v>43917</c:v>
                </c:pt>
                <c:pt idx="47">
                  <c:v>43918</c:v>
                </c:pt>
                <c:pt idx="48">
                  <c:v>43919</c:v>
                </c:pt>
                <c:pt idx="49">
                  <c:v>43920</c:v>
                </c:pt>
                <c:pt idx="50">
                  <c:v>43921</c:v>
                </c:pt>
                <c:pt idx="51">
                  <c:v>43922</c:v>
                </c:pt>
                <c:pt idx="52">
                  <c:v>43923</c:v>
                </c:pt>
                <c:pt idx="53">
                  <c:v>43924</c:v>
                </c:pt>
                <c:pt idx="54">
                  <c:v>43925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43935</c:v>
                </c:pt>
                <c:pt idx="65">
                  <c:v>43936</c:v>
                </c:pt>
                <c:pt idx="66">
                  <c:v>43937</c:v>
                </c:pt>
                <c:pt idx="67">
                  <c:v>43938</c:v>
                </c:pt>
                <c:pt idx="68">
                  <c:v>43939</c:v>
                </c:pt>
                <c:pt idx="69">
                  <c:v>43940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43946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43953</c:v>
                </c:pt>
                <c:pt idx="83">
                  <c:v>43954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43960</c:v>
                </c:pt>
                <c:pt idx="90">
                  <c:v>43961</c:v>
                </c:pt>
                <c:pt idx="91">
                  <c:v>43962</c:v>
                </c:pt>
                <c:pt idx="92">
                  <c:v>43963</c:v>
                </c:pt>
                <c:pt idx="93">
                  <c:v>43964</c:v>
                </c:pt>
                <c:pt idx="94">
                  <c:v>43965</c:v>
                </c:pt>
                <c:pt idx="95">
                  <c:v>43966</c:v>
                </c:pt>
                <c:pt idx="96">
                  <c:v>43967</c:v>
                </c:pt>
                <c:pt idx="97">
                  <c:v>43968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43974</c:v>
                </c:pt>
                <c:pt idx="104">
                  <c:v>43975</c:v>
                </c:pt>
                <c:pt idx="105">
                  <c:v>43976</c:v>
                </c:pt>
                <c:pt idx="106">
                  <c:v>43977</c:v>
                </c:pt>
                <c:pt idx="107">
                  <c:v>43978</c:v>
                </c:pt>
                <c:pt idx="108">
                  <c:v>43979</c:v>
                </c:pt>
                <c:pt idx="109">
                  <c:v>43980</c:v>
                </c:pt>
                <c:pt idx="110">
                  <c:v>43981</c:v>
                </c:pt>
                <c:pt idx="111">
                  <c:v>43982</c:v>
                </c:pt>
                <c:pt idx="112">
                  <c:v>43983</c:v>
                </c:pt>
                <c:pt idx="113">
                  <c:v>43984</c:v>
                </c:pt>
                <c:pt idx="114">
                  <c:v>43985</c:v>
                </c:pt>
                <c:pt idx="115">
                  <c:v>43986</c:v>
                </c:pt>
                <c:pt idx="116">
                  <c:v>43987</c:v>
                </c:pt>
                <c:pt idx="117">
                  <c:v>43988</c:v>
                </c:pt>
                <c:pt idx="118">
                  <c:v>43989</c:v>
                </c:pt>
                <c:pt idx="119">
                  <c:v>43990</c:v>
                </c:pt>
                <c:pt idx="120">
                  <c:v>43991</c:v>
                </c:pt>
                <c:pt idx="121">
                  <c:v>43992</c:v>
                </c:pt>
                <c:pt idx="122">
                  <c:v>43993</c:v>
                </c:pt>
                <c:pt idx="123">
                  <c:v>43994</c:v>
                </c:pt>
                <c:pt idx="124">
                  <c:v>43995</c:v>
                </c:pt>
                <c:pt idx="125">
                  <c:v>43996</c:v>
                </c:pt>
                <c:pt idx="126">
                  <c:v>43997</c:v>
                </c:pt>
                <c:pt idx="127">
                  <c:v>43998</c:v>
                </c:pt>
                <c:pt idx="128">
                  <c:v>43999</c:v>
                </c:pt>
                <c:pt idx="129">
                  <c:v>44000</c:v>
                </c:pt>
                <c:pt idx="130">
                  <c:v>44001</c:v>
                </c:pt>
                <c:pt idx="131">
                  <c:v>44002</c:v>
                </c:pt>
                <c:pt idx="132">
                  <c:v>44003</c:v>
                </c:pt>
                <c:pt idx="133">
                  <c:v>44004</c:v>
                </c:pt>
                <c:pt idx="134">
                  <c:v>44005</c:v>
                </c:pt>
                <c:pt idx="135">
                  <c:v>44006</c:v>
                </c:pt>
                <c:pt idx="136">
                  <c:v>44007</c:v>
                </c:pt>
                <c:pt idx="137">
                  <c:v>44008</c:v>
                </c:pt>
                <c:pt idx="138">
                  <c:v>44009</c:v>
                </c:pt>
                <c:pt idx="139">
                  <c:v>44010</c:v>
                </c:pt>
                <c:pt idx="140">
                  <c:v>44011</c:v>
                </c:pt>
                <c:pt idx="141">
                  <c:v>44012</c:v>
                </c:pt>
                <c:pt idx="142">
                  <c:v>44013</c:v>
                </c:pt>
                <c:pt idx="143">
                  <c:v>44014</c:v>
                </c:pt>
                <c:pt idx="144">
                  <c:v>44015</c:v>
                </c:pt>
                <c:pt idx="145">
                  <c:v>44016</c:v>
                </c:pt>
                <c:pt idx="146">
                  <c:v>44017</c:v>
                </c:pt>
                <c:pt idx="147">
                  <c:v>44018</c:v>
                </c:pt>
                <c:pt idx="148">
                  <c:v>44019</c:v>
                </c:pt>
                <c:pt idx="149">
                  <c:v>44020</c:v>
                </c:pt>
                <c:pt idx="150">
                  <c:v>44021</c:v>
                </c:pt>
                <c:pt idx="151">
                  <c:v>44022</c:v>
                </c:pt>
                <c:pt idx="152">
                  <c:v>44023</c:v>
                </c:pt>
                <c:pt idx="153">
                  <c:v>44024</c:v>
                </c:pt>
                <c:pt idx="154">
                  <c:v>44025</c:v>
                </c:pt>
                <c:pt idx="155">
                  <c:v>44026</c:v>
                </c:pt>
                <c:pt idx="156">
                  <c:v>44027</c:v>
                </c:pt>
                <c:pt idx="157">
                  <c:v>44028</c:v>
                </c:pt>
                <c:pt idx="158">
                  <c:v>44029</c:v>
                </c:pt>
                <c:pt idx="159">
                  <c:v>44030</c:v>
                </c:pt>
                <c:pt idx="160">
                  <c:v>44031</c:v>
                </c:pt>
                <c:pt idx="161">
                  <c:v>44032</c:v>
                </c:pt>
                <c:pt idx="162">
                  <c:v>44033</c:v>
                </c:pt>
                <c:pt idx="163">
                  <c:v>44034</c:v>
                </c:pt>
                <c:pt idx="164">
                  <c:v>44035</c:v>
                </c:pt>
                <c:pt idx="165">
                  <c:v>44036</c:v>
                </c:pt>
                <c:pt idx="166">
                  <c:v>44037</c:v>
                </c:pt>
                <c:pt idx="167">
                  <c:v>44038</c:v>
                </c:pt>
                <c:pt idx="168">
                  <c:v>44039</c:v>
                </c:pt>
                <c:pt idx="169">
                  <c:v>44040</c:v>
                </c:pt>
                <c:pt idx="170">
                  <c:v>44041</c:v>
                </c:pt>
                <c:pt idx="171">
                  <c:v>44042</c:v>
                </c:pt>
                <c:pt idx="172">
                  <c:v>44043</c:v>
                </c:pt>
                <c:pt idx="173">
                  <c:v>44044</c:v>
                </c:pt>
                <c:pt idx="174">
                  <c:v>44045</c:v>
                </c:pt>
                <c:pt idx="175">
                  <c:v>44046</c:v>
                </c:pt>
                <c:pt idx="176">
                  <c:v>44047</c:v>
                </c:pt>
                <c:pt idx="177">
                  <c:v>44048</c:v>
                </c:pt>
                <c:pt idx="178">
                  <c:v>44049</c:v>
                </c:pt>
                <c:pt idx="179">
                  <c:v>44050</c:v>
                </c:pt>
                <c:pt idx="180">
                  <c:v>44051</c:v>
                </c:pt>
                <c:pt idx="181">
                  <c:v>44052</c:v>
                </c:pt>
                <c:pt idx="182">
                  <c:v>44053</c:v>
                </c:pt>
                <c:pt idx="183">
                  <c:v>44054</c:v>
                </c:pt>
                <c:pt idx="184">
                  <c:v>44055</c:v>
                </c:pt>
                <c:pt idx="185">
                  <c:v>44056</c:v>
                </c:pt>
                <c:pt idx="186">
                  <c:v>44057</c:v>
                </c:pt>
                <c:pt idx="187">
                  <c:v>44058</c:v>
                </c:pt>
                <c:pt idx="188">
                  <c:v>44059</c:v>
                </c:pt>
                <c:pt idx="189">
                  <c:v>44060</c:v>
                </c:pt>
                <c:pt idx="190">
                  <c:v>44061</c:v>
                </c:pt>
                <c:pt idx="191">
                  <c:v>44062</c:v>
                </c:pt>
                <c:pt idx="192">
                  <c:v>44063</c:v>
                </c:pt>
                <c:pt idx="193">
                  <c:v>44064</c:v>
                </c:pt>
                <c:pt idx="194">
                  <c:v>44065</c:v>
                </c:pt>
                <c:pt idx="195">
                  <c:v>44066</c:v>
                </c:pt>
                <c:pt idx="196">
                  <c:v>44067</c:v>
                </c:pt>
                <c:pt idx="197">
                  <c:v>44068</c:v>
                </c:pt>
                <c:pt idx="198">
                  <c:v>44069</c:v>
                </c:pt>
                <c:pt idx="199">
                  <c:v>44070</c:v>
                </c:pt>
                <c:pt idx="200">
                  <c:v>44071</c:v>
                </c:pt>
                <c:pt idx="201">
                  <c:v>44072</c:v>
                </c:pt>
                <c:pt idx="202">
                  <c:v>44073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44079</c:v>
                </c:pt>
                <c:pt idx="209">
                  <c:v>44080</c:v>
                </c:pt>
                <c:pt idx="210">
                  <c:v>44081</c:v>
                </c:pt>
                <c:pt idx="211">
                  <c:v>44082</c:v>
                </c:pt>
                <c:pt idx="212">
                  <c:v>44083</c:v>
                </c:pt>
                <c:pt idx="213">
                  <c:v>44084</c:v>
                </c:pt>
                <c:pt idx="214">
                  <c:v>44085</c:v>
                </c:pt>
                <c:pt idx="215">
                  <c:v>44086</c:v>
                </c:pt>
                <c:pt idx="216">
                  <c:v>44087</c:v>
                </c:pt>
                <c:pt idx="217">
                  <c:v>44088</c:v>
                </c:pt>
                <c:pt idx="218">
                  <c:v>44089</c:v>
                </c:pt>
                <c:pt idx="219">
                  <c:v>44090</c:v>
                </c:pt>
                <c:pt idx="220">
                  <c:v>44091</c:v>
                </c:pt>
                <c:pt idx="221">
                  <c:v>44092</c:v>
                </c:pt>
                <c:pt idx="222">
                  <c:v>44093</c:v>
                </c:pt>
                <c:pt idx="223">
                  <c:v>44094</c:v>
                </c:pt>
                <c:pt idx="224">
                  <c:v>44095</c:v>
                </c:pt>
                <c:pt idx="225">
                  <c:v>44096</c:v>
                </c:pt>
                <c:pt idx="226">
                  <c:v>44097</c:v>
                </c:pt>
                <c:pt idx="227">
                  <c:v>44098</c:v>
                </c:pt>
                <c:pt idx="228">
                  <c:v>44099</c:v>
                </c:pt>
                <c:pt idx="229">
                  <c:v>44100</c:v>
                </c:pt>
                <c:pt idx="230">
                  <c:v>44101</c:v>
                </c:pt>
                <c:pt idx="231">
                  <c:v>44102</c:v>
                </c:pt>
                <c:pt idx="232">
                  <c:v>44103</c:v>
                </c:pt>
                <c:pt idx="233">
                  <c:v>44104</c:v>
                </c:pt>
                <c:pt idx="234">
                  <c:v>44105</c:v>
                </c:pt>
                <c:pt idx="235">
                  <c:v>44106</c:v>
                </c:pt>
                <c:pt idx="236">
                  <c:v>44107</c:v>
                </c:pt>
                <c:pt idx="237">
                  <c:v>44108</c:v>
                </c:pt>
                <c:pt idx="238">
                  <c:v>44109</c:v>
                </c:pt>
                <c:pt idx="239">
                  <c:v>44110</c:v>
                </c:pt>
                <c:pt idx="240">
                  <c:v>44111</c:v>
                </c:pt>
                <c:pt idx="241">
                  <c:v>44112</c:v>
                </c:pt>
                <c:pt idx="242">
                  <c:v>44113</c:v>
                </c:pt>
                <c:pt idx="243">
                  <c:v>44114</c:v>
                </c:pt>
                <c:pt idx="244">
                  <c:v>44115</c:v>
                </c:pt>
                <c:pt idx="245">
                  <c:v>44116</c:v>
                </c:pt>
                <c:pt idx="246">
                  <c:v>44117</c:v>
                </c:pt>
                <c:pt idx="247">
                  <c:v>44118</c:v>
                </c:pt>
                <c:pt idx="248">
                  <c:v>44119</c:v>
                </c:pt>
                <c:pt idx="249">
                  <c:v>44120</c:v>
                </c:pt>
                <c:pt idx="250">
                  <c:v>44121</c:v>
                </c:pt>
                <c:pt idx="251">
                  <c:v>44122</c:v>
                </c:pt>
                <c:pt idx="252">
                  <c:v>44123</c:v>
                </c:pt>
                <c:pt idx="253">
                  <c:v>44124</c:v>
                </c:pt>
                <c:pt idx="254">
                  <c:v>44125</c:v>
                </c:pt>
                <c:pt idx="255">
                  <c:v>44126</c:v>
                </c:pt>
                <c:pt idx="256">
                  <c:v>44127</c:v>
                </c:pt>
                <c:pt idx="257">
                  <c:v>44128</c:v>
                </c:pt>
                <c:pt idx="258">
                  <c:v>44129</c:v>
                </c:pt>
                <c:pt idx="259">
                  <c:v>44130</c:v>
                </c:pt>
                <c:pt idx="260">
                  <c:v>44131</c:v>
                </c:pt>
                <c:pt idx="261">
                  <c:v>44132</c:v>
                </c:pt>
                <c:pt idx="262">
                  <c:v>44133</c:v>
                </c:pt>
                <c:pt idx="263">
                  <c:v>44134</c:v>
                </c:pt>
                <c:pt idx="264">
                  <c:v>44135</c:v>
                </c:pt>
                <c:pt idx="265">
                  <c:v>44136</c:v>
                </c:pt>
                <c:pt idx="266">
                  <c:v>44137</c:v>
                </c:pt>
                <c:pt idx="267">
                  <c:v>44138</c:v>
                </c:pt>
                <c:pt idx="268">
                  <c:v>44139</c:v>
                </c:pt>
                <c:pt idx="269">
                  <c:v>44140</c:v>
                </c:pt>
                <c:pt idx="270">
                  <c:v>44141</c:v>
                </c:pt>
                <c:pt idx="271">
                  <c:v>44142</c:v>
                </c:pt>
                <c:pt idx="272">
                  <c:v>44143</c:v>
                </c:pt>
                <c:pt idx="273">
                  <c:v>44144</c:v>
                </c:pt>
                <c:pt idx="274">
                  <c:v>44145</c:v>
                </c:pt>
                <c:pt idx="275">
                  <c:v>44146</c:v>
                </c:pt>
                <c:pt idx="276">
                  <c:v>44147</c:v>
                </c:pt>
                <c:pt idx="277">
                  <c:v>44148</c:v>
                </c:pt>
                <c:pt idx="278">
                  <c:v>44149</c:v>
                </c:pt>
                <c:pt idx="279">
                  <c:v>44150</c:v>
                </c:pt>
                <c:pt idx="280">
                  <c:v>44151</c:v>
                </c:pt>
                <c:pt idx="281">
                  <c:v>44152</c:v>
                </c:pt>
                <c:pt idx="282">
                  <c:v>44153</c:v>
                </c:pt>
                <c:pt idx="283">
                  <c:v>44154</c:v>
                </c:pt>
                <c:pt idx="284">
                  <c:v>44155</c:v>
                </c:pt>
                <c:pt idx="285">
                  <c:v>44156</c:v>
                </c:pt>
                <c:pt idx="286">
                  <c:v>44157</c:v>
                </c:pt>
                <c:pt idx="287">
                  <c:v>44158</c:v>
                </c:pt>
                <c:pt idx="288">
                  <c:v>44159</c:v>
                </c:pt>
                <c:pt idx="289">
                  <c:v>44160</c:v>
                </c:pt>
                <c:pt idx="290">
                  <c:v>44161</c:v>
                </c:pt>
                <c:pt idx="291">
                  <c:v>44162</c:v>
                </c:pt>
                <c:pt idx="292">
                  <c:v>44163</c:v>
                </c:pt>
                <c:pt idx="293">
                  <c:v>44164</c:v>
                </c:pt>
                <c:pt idx="294">
                  <c:v>44165</c:v>
                </c:pt>
                <c:pt idx="295">
                  <c:v>44166</c:v>
                </c:pt>
                <c:pt idx="296">
                  <c:v>44167</c:v>
                </c:pt>
                <c:pt idx="297">
                  <c:v>44168</c:v>
                </c:pt>
                <c:pt idx="298">
                  <c:v>44169</c:v>
                </c:pt>
                <c:pt idx="299">
                  <c:v>44170</c:v>
                </c:pt>
                <c:pt idx="300">
                  <c:v>44171</c:v>
                </c:pt>
                <c:pt idx="301">
                  <c:v>44172</c:v>
                </c:pt>
                <c:pt idx="302">
                  <c:v>44173</c:v>
                </c:pt>
                <c:pt idx="303">
                  <c:v>44174</c:v>
                </c:pt>
                <c:pt idx="304">
                  <c:v>44175</c:v>
                </c:pt>
                <c:pt idx="305">
                  <c:v>44176</c:v>
                </c:pt>
                <c:pt idx="306">
                  <c:v>44177</c:v>
                </c:pt>
                <c:pt idx="307">
                  <c:v>44178</c:v>
                </c:pt>
                <c:pt idx="308">
                  <c:v>44179</c:v>
                </c:pt>
                <c:pt idx="309">
                  <c:v>44180</c:v>
                </c:pt>
                <c:pt idx="310">
                  <c:v>44181</c:v>
                </c:pt>
                <c:pt idx="311">
                  <c:v>44182</c:v>
                </c:pt>
                <c:pt idx="312">
                  <c:v>44183</c:v>
                </c:pt>
                <c:pt idx="313">
                  <c:v>44184</c:v>
                </c:pt>
                <c:pt idx="314">
                  <c:v>44185</c:v>
                </c:pt>
                <c:pt idx="315">
                  <c:v>44186</c:v>
                </c:pt>
                <c:pt idx="316">
                  <c:v>44187</c:v>
                </c:pt>
                <c:pt idx="317">
                  <c:v>44188</c:v>
                </c:pt>
                <c:pt idx="318">
                  <c:v>44189</c:v>
                </c:pt>
                <c:pt idx="319">
                  <c:v>44190</c:v>
                </c:pt>
                <c:pt idx="320">
                  <c:v>44191</c:v>
                </c:pt>
                <c:pt idx="321">
                  <c:v>44192</c:v>
                </c:pt>
                <c:pt idx="322">
                  <c:v>44193</c:v>
                </c:pt>
                <c:pt idx="323">
                  <c:v>44194</c:v>
                </c:pt>
                <c:pt idx="324">
                  <c:v>44195</c:v>
                </c:pt>
                <c:pt idx="325">
                  <c:v>44196</c:v>
                </c:pt>
                <c:pt idx="326">
                  <c:v>44197</c:v>
                </c:pt>
                <c:pt idx="327">
                  <c:v>44198</c:v>
                </c:pt>
                <c:pt idx="328">
                  <c:v>44199</c:v>
                </c:pt>
                <c:pt idx="329">
                  <c:v>44200</c:v>
                </c:pt>
                <c:pt idx="330">
                  <c:v>44201</c:v>
                </c:pt>
                <c:pt idx="331">
                  <c:v>44202</c:v>
                </c:pt>
                <c:pt idx="332">
                  <c:v>44203</c:v>
                </c:pt>
                <c:pt idx="333">
                  <c:v>44204</c:v>
                </c:pt>
                <c:pt idx="334">
                  <c:v>44205</c:v>
                </c:pt>
                <c:pt idx="335">
                  <c:v>44206</c:v>
                </c:pt>
                <c:pt idx="336">
                  <c:v>44207</c:v>
                </c:pt>
                <c:pt idx="337">
                  <c:v>44208</c:v>
                </c:pt>
                <c:pt idx="338">
                  <c:v>44209</c:v>
                </c:pt>
                <c:pt idx="339">
                  <c:v>44210</c:v>
                </c:pt>
                <c:pt idx="340">
                  <c:v>44211</c:v>
                </c:pt>
                <c:pt idx="341">
                  <c:v>44212</c:v>
                </c:pt>
                <c:pt idx="342">
                  <c:v>44213</c:v>
                </c:pt>
                <c:pt idx="343">
                  <c:v>44214</c:v>
                </c:pt>
                <c:pt idx="344">
                  <c:v>44215</c:v>
                </c:pt>
                <c:pt idx="345">
                  <c:v>44216</c:v>
                </c:pt>
                <c:pt idx="346">
                  <c:v>44217</c:v>
                </c:pt>
                <c:pt idx="347">
                  <c:v>44218</c:v>
                </c:pt>
                <c:pt idx="348">
                  <c:v>44219</c:v>
                </c:pt>
                <c:pt idx="349">
                  <c:v>44220</c:v>
                </c:pt>
                <c:pt idx="350">
                  <c:v>44221</c:v>
                </c:pt>
                <c:pt idx="351">
                  <c:v>44222</c:v>
                </c:pt>
                <c:pt idx="352">
                  <c:v>44223</c:v>
                </c:pt>
                <c:pt idx="353">
                  <c:v>44224</c:v>
                </c:pt>
                <c:pt idx="354">
                  <c:v>44225</c:v>
                </c:pt>
                <c:pt idx="355">
                  <c:v>44226</c:v>
                </c:pt>
                <c:pt idx="356">
                  <c:v>44227</c:v>
                </c:pt>
                <c:pt idx="357">
                  <c:v>44228</c:v>
                </c:pt>
                <c:pt idx="358">
                  <c:v>44229</c:v>
                </c:pt>
                <c:pt idx="359">
                  <c:v>44230</c:v>
                </c:pt>
                <c:pt idx="360">
                  <c:v>44231</c:v>
                </c:pt>
                <c:pt idx="361">
                  <c:v>44232</c:v>
                </c:pt>
                <c:pt idx="362">
                  <c:v>44233</c:v>
                </c:pt>
                <c:pt idx="363">
                  <c:v>44234</c:v>
                </c:pt>
                <c:pt idx="364">
                  <c:v>44235</c:v>
                </c:pt>
                <c:pt idx="365">
                  <c:v>44236</c:v>
                </c:pt>
                <c:pt idx="366">
                  <c:v>44237</c:v>
                </c:pt>
                <c:pt idx="367">
                  <c:v>44238</c:v>
                </c:pt>
                <c:pt idx="368">
                  <c:v>44239</c:v>
                </c:pt>
                <c:pt idx="369">
                  <c:v>44240</c:v>
                </c:pt>
                <c:pt idx="370">
                  <c:v>44241</c:v>
                </c:pt>
                <c:pt idx="371">
                  <c:v>44242</c:v>
                </c:pt>
                <c:pt idx="372">
                  <c:v>44243</c:v>
                </c:pt>
                <c:pt idx="373">
                  <c:v>44244</c:v>
                </c:pt>
                <c:pt idx="374">
                  <c:v>44245</c:v>
                </c:pt>
                <c:pt idx="375">
                  <c:v>44246</c:v>
                </c:pt>
                <c:pt idx="376">
                  <c:v>44247</c:v>
                </c:pt>
                <c:pt idx="377">
                  <c:v>44248</c:v>
                </c:pt>
                <c:pt idx="378">
                  <c:v>44249</c:v>
                </c:pt>
                <c:pt idx="379">
                  <c:v>44250</c:v>
                </c:pt>
                <c:pt idx="380">
                  <c:v>44251</c:v>
                </c:pt>
                <c:pt idx="381">
                  <c:v>44252</c:v>
                </c:pt>
                <c:pt idx="382">
                  <c:v>44253</c:v>
                </c:pt>
                <c:pt idx="383">
                  <c:v>44254</c:v>
                </c:pt>
                <c:pt idx="384">
                  <c:v>44255</c:v>
                </c:pt>
                <c:pt idx="385">
                  <c:v>44256</c:v>
                </c:pt>
                <c:pt idx="386">
                  <c:v>44257</c:v>
                </c:pt>
                <c:pt idx="387">
                  <c:v>44258</c:v>
                </c:pt>
                <c:pt idx="388">
                  <c:v>44259</c:v>
                </c:pt>
                <c:pt idx="389">
                  <c:v>44260</c:v>
                </c:pt>
                <c:pt idx="390">
                  <c:v>44261</c:v>
                </c:pt>
                <c:pt idx="391">
                  <c:v>44262</c:v>
                </c:pt>
                <c:pt idx="392">
                  <c:v>44263</c:v>
                </c:pt>
                <c:pt idx="393">
                  <c:v>44264</c:v>
                </c:pt>
                <c:pt idx="394">
                  <c:v>44265</c:v>
                </c:pt>
                <c:pt idx="395">
                  <c:v>44266</c:v>
                </c:pt>
                <c:pt idx="396">
                  <c:v>44267</c:v>
                </c:pt>
                <c:pt idx="397">
                  <c:v>44268</c:v>
                </c:pt>
                <c:pt idx="398">
                  <c:v>44269</c:v>
                </c:pt>
                <c:pt idx="399">
                  <c:v>44270</c:v>
                </c:pt>
                <c:pt idx="400">
                  <c:v>44271</c:v>
                </c:pt>
                <c:pt idx="401">
                  <c:v>44272</c:v>
                </c:pt>
                <c:pt idx="402">
                  <c:v>44273</c:v>
                </c:pt>
                <c:pt idx="403">
                  <c:v>44274</c:v>
                </c:pt>
                <c:pt idx="404">
                  <c:v>44275</c:v>
                </c:pt>
                <c:pt idx="405">
                  <c:v>44276</c:v>
                </c:pt>
                <c:pt idx="406">
                  <c:v>44277</c:v>
                </c:pt>
                <c:pt idx="407">
                  <c:v>44278</c:v>
                </c:pt>
                <c:pt idx="408">
                  <c:v>44279</c:v>
                </c:pt>
                <c:pt idx="409">
                  <c:v>44280</c:v>
                </c:pt>
                <c:pt idx="410">
                  <c:v>44281</c:v>
                </c:pt>
                <c:pt idx="411">
                  <c:v>44282</c:v>
                </c:pt>
                <c:pt idx="412">
                  <c:v>44283</c:v>
                </c:pt>
                <c:pt idx="413">
                  <c:v>44284</c:v>
                </c:pt>
                <c:pt idx="414">
                  <c:v>44285</c:v>
                </c:pt>
                <c:pt idx="415">
                  <c:v>44286</c:v>
                </c:pt>
                <c:pt idx="416">
                  <c:v>44287</c:v>
                </c:pt>
                <c:pt idx="417">
                  <c:v>44288</c:v>
                </c:pt>
                <c:pt idx="418">
                  <c:v>44289</c:v>
                </c:pt>
                <c:pt idx="419">
                  <c:v>44290</c:v>
                </c:pt>
                <c:pt idx="420">
                  <c:v>44291</c:v>
                </c:pt>
                <c:pt idx="421">
                  <c:v>44292</c:v>
                </c:pt>
                <c:pt idx="422">
                  <c:v>44293</c:v>
                </c:pt>
                <c:pt idx="423">
                  <c:v>44294</c:v>
                </c:pt>
                <c:pt idx="424">
                  <c:v>44295</c:v>
                </c:pt>
                <c:pt idx="425">
                  <c:v>44296</c:v>
                </c:pt>
                <c:pt idx="426">
                  <c:v>44297</c:v>
                </c:pt>
                <c:pt idx="427">
                  <c:v>44298</c:v>
                </c:pt>
                <c:pt idx="428">
                  <c:v>44299</c:v>
                </c:pt>
                <c:pt idx="429">
                  <c:v>44300</c:v>
                </c:pt>
                <c:pt idx="430">
                  <c:v>44301</c:v>
                </c:pt>
                <c:pt idx="431">
                  <c:v>44302</c:v>
                </c:pt>
                <c:pt idx="432">
                  <c:v>44303</c:v>
                </c:pt>
                <c:pt idx="433">
                  <c:v>44304</c:v>
                </c:pt>
                <c:pt idx="434">
                  <c:v>44305</c:v>
                </c:pt>
                <c:pt idx="435">
                  <c:v>44306</c:v>
                </c:pt>
                <c:pt idx="436">
                  <c:v>44307</c:v>
                </c:pt>
                <c:pt idx="437">
                  <c:v>44308</c:v>
                </c:pt>
                <c:pt idx="438">
                  <c:v>44309</c:v>
                </c:pt>
                <c:pt idx="439">
                  <c:v>44310</c:v>
                </c:pt>
                <c:pt idx="440">
                  <c:v>44311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44317</c:v>
                </c:pt>
                <c:pt idx="447">
                  <c:v>44318</c:v>
                </c:pt>
                <c:pt idx="448">
                  <c:v>44319</c:v>
                </c:pt>
                <c:pt idx="449">
                  <c:v>44320</c:v>
                </c:pt>
                <c:pt idx="450">
                  <c:v>44321</c:v>
                </c:pt>
                <c:pt idx="451">
                  <c:v>44322</c:v>
                </c:pt>
                <c:pt idx="452">
                  <c:v>44323</c:v>
                </c:pt>
                <c:pt idx="453">
                  <c:v>44324</c:v>
                </c:pt>
                <c:pt idx="454">
                  <c:v>44325</c:v>
                </c:pt>
                <c:pt idx="455">
                  <c:v>44326</c:v>
                </c:pt>
                <c:pt idx="456">
                  <c:v>44327</c:v>
                </c:pt>
                <c:pt idx="457">
                  <c:v>44328</c:v>
                </c:pt>
                <c:pt idx="458">
                  <c:v>44329</c:v>
                </c:pt>
                <c:pt idx="459">
                  <c:v>44330</c:v>
                </c:pt>
                <c:pt idx="460">
                  <c:v>44331</c:v>
                </c:pt>
                <c:pt idx="461">
                  <c:v>44332</c:v>
                </c:pt>
                <c:pt idx="462">
                  <c:v>44333</c:v>
                </c:pt>
                <c:pt idx="463">
                  <c:v>44334</c:v>
                </c:pt>
                <c:pt idx="464">
                  <c:v>44335</c:v>
                </c:pt>
                <c:pt idx="465">
                  <c:v>44336</c:v>
                </c:pt>
                <c:pt idx="466">
                  <c:v>44337</c:v>
                </c:pt>
                <c:pt idx="467">
                  <c:v>44338</c:v>
                </c:pt>
                <c:pt idx="468">
                  <c:v>44339</c:v>
                </c:pt>
                <c:pt idx="469">
                  <c:v>44340</c:v>
                </c:pt>
                <c:pt idx="470">
                  <c:v>44341</c:v>
                </c:pt>
                <c:pt idx="471">
                  <c:v>44342</c:v>
                </c:pt>
                <c:pt idx="472">
                  <c:v>44343</c:v>
                </c:pt>
                <c:pt idx="473">
                  <c:v>44344</c:v>
                </c:pt>
                <c:pt idx="474">
                  <c:v>44345</c:v>
                </c:pt>
                <c:pt idx="475">
                  <c:v>44346</c:v>
                </c:pt>
                <c:pt idx="476">
                  <c:v>44347</c:v>
                </c:pt>
                <c:pt idx="477">
                  <c:v>44348</c:v>
                </c:pt>
                <c:pt idx="478">
                  <c:v>44349</c:v>
                </c:pt>
                <c:pt idx="479">
                  <c:v>44350</c:v>
                </c:pt>
                <c:pt idx="480">
                  <c:v>44351</c:v>
                </c:pt>
                <c:pt idx="481">
                  <c:v>44352</c:v>
                </c:pt>
                <c:pt idx="482">
                  <c:v>44353</c:v>
                </c:pt>
                <c:pt idx="483">
                  <c:v>44354</c:v>
                </c:pt>
                <c:pt idx="484">
                  <c:v>44355</c:v>
                </c:pt>
                <c:pt idx="485">
                  <c:v>44356</c:v>
                </c:pt>
                <c:pt idx="486">
                  <c:v>44357</c:v>
                </c:pt>
                <c:pt idx="487">
                  <c:v>44358</c:v>
                </c:pt>
                <c:pt idx="488">
                  <c:v>44359</c:v>
                </c:pt>
                <c:pt idx="489">
                  <c:v>44360</c:v>
                </c:pt>
                <c:pt idx="490">
                  <c:v>44361</c:v>
                </c:pt>
                <c:pt idx="491">
                  <c:v>44362</c:v>
                </c:pt>
                <c:pt idx="492">
                  <c:v>44363</c:v>
                </c:pt>
                <c:pt idx="493">
                  <c:v>44364</c:v>
                </c:pt>
                <c:pt idx="494">
                  <c:v>44365</c:v>
                </c:pt>
                <c:pt idx="495">
                  <c:v>44366</c:v>
                </c:pt>
                <c:pt idx="496">
                  <c:v>44367</c:v>
                </c:pt>
                <c:pt idx="497">
                  <c:v>44368</c:v>
                </c:pt>
                <c:pt idx="498">
                  <c:v>44369</c:v>
                </c:pt>
                <c:pt idx="499">
                  <c:v>44370</c:v>
                </c:pt>
                <c:pt idx="500">
                  <c:v>44371</c:v>
                </c:pt>
                <c:pt idx="501">
                  <c:v>44372</c:v>
                </c:pt>
                <c:pt idx="502">
                  <c:v>44373</c:v>
                </c:pt>
                <c:pt idx="503">
                  <c:v>44374</c:v>
                </c:pt>
                <c:pt idx="504">
                  <c:v>44375</c:v>
                </c:pt>
                <c:pt idx="505">
                  <c:v>44376</c:v>
                </c:pt>
                <c:pt idx="506">
                  <c:v>44377</c:v>
                </c:pt>
                <c:pt idx="507">
                  <c:v>44378</c:v>
                </c:pt>
                <c:pt idx="508">
                  <c:v>44379</c:v>
                </c:pt>
                <c:pt idx="509">
                  <c:v>44380</c:v>
                </c:pt>
                <c:pt idx="510">
                  <c:v>44381</c:v>
                </c:pt>
                <c:pt idx="511">
                  <c:v>44382</c:v>
                </c:pt>
                <c:pt idx="512">
                  <c:v>44383</c:v>
                </c:pt>
                <c:pt idx="513">
                  <c:v>44384</c:v>
                </c:pt>
                <c:pt idx="514">
                  <c:v>44385</c:v>
                </c:pt>
                <c:pt idx="515">
                  <c:v>44386</c:v>
                </c:pt>
                <c:pt idx="516">
                  <c:v>44387</c:v>
                </c:pt>
                <c:pt idx="517">
                  <c:v>44388</c:v>
                </c:pt>
                <c:pt idx="518">
                  <c:v>44389</c:v>
                </c:pt>
                <c:pt idx="519">
                  <c:v>44390</c:v>
                </c:pt>
                <c:pt idx="520">
                  <c:v>44391</c:v>
                </c:pt>
                <c:pt idx="521">
                  <c:v>44392</c:v>
                </c:pt>
                <c:pt idx="522">
                  <c:v>44393</c:v>
                </c:pt>
                <c:pt idx="523">
                  <c:v>44394</c:v>
                </c:pt>
                <c:pt idx="524">
                  <c:v>44395</c:v>
                </c:pt>
                <c:pt idx="525">
                  <c:v>44396</c:v>
                </c:pt>
                <c:pt idx="526">
                  <c:v>44397</c:v>
                </c:pt>
                <c:pt idx="527">
                  <c:v>44398</c:v>
                </c:pt>
                <c:pt idx="528">
                  <c:v>44399</c:v>
                </c:pt>
                <c:pt idx="529">
                  <c:v>44400</c:v>
                </c:pt>
                <c:pt idx="530">
                  <c:v>44401</c:v>
                </c:pt>
                <c:pt idx="531">
                  <c:v>44402</c:v>
                </c:pt>
                <c:pt idx="532">
                  <c:v>44403</c:v>
                </c:pt>
                <c:pt idx="533">
                  <c:v>44404</c:v>
                </c:pt>
                <c:pt idx="534">
                  <c:v>44405</c:v>
                </c:pt>
                <c:pt idx="535">
                  <c:v>44406</c:v>
                </c:pt>
                <c:pt idx="536">
                  <c:v>44407</c:v>
                </c:pt>
                <c:pt idx="537">
                  <c:v>44408</c:v>
                </c:pt>
                <c:pt idx="538">
                  <c:v>44409</c:v>
                </c:pt>
                <c:pt idx="539">
                  <c:v>44410</c:v>
                </c:pt>
                <c:pt idx="540">
                  <c:v>44411</c:v>
                </c:pt>
                <c:pt idx="541">
                  <c:v>44412</c:v>
                </c:pt>
                <c:pt idx="542">
                  <c:v>44413</c:v>
                </c:pt>
                <c:pt idx="543">
                  <c:v>44414</c:v>
                </c:pt>
                <c:pt idx="544">
                  <c:v>44415</c:v>
                </c:pt>
                <c:pt idx="545">
                  <c:v>44416</c:v>
                </c:pt>
                <c:pt idx="546">
                  <c:v>44417</c:v>
                </c:pt>
                <c:pt idx="547">
                  <c:v>44418</c:v>
                </c:pt>
                <c:pt idx="548">
                  <c:v>44419</c:v>
                </c:pt>
                <c:pt idx="549">
                  <c:v>44420</c:v>
                </c:pt>
                <c:pt idx="550">
                  <c:v>44421</c:v>
                </c:pt>
                <c:pt idx="551">
                  <c:v>44422</c:v>
                </c:pt>
                <c:pt idx="552">
                  <c:v>44423</c:v>
                </c:pt>
                <c:pt idx="553">
                  <c:v>44424</c:v>
                </c:pt>
                <c:pt idx="554">
                  <c:v>44425</c:v>
                </c:pt>
                <c:pt idx="555">
                  <c:v>44426</c:v>
                </c:pt>
                <c:pt idx="556">
                  <c:v>44427</c:v>
                </c:pt>
                <c:pt idx="557">
                  <c:v>44428</c:v>
                </c:pt>
                <c:pt idx="558">
                  <c:v>44429</c:v>
                </c:pt>
                <c:pt idx="559">
                  <c:v>44430</c:v>
                </c:pt>
                <c:pt idx="560">
                  <c:v>44431</c:v>
                </c:pt>
                <c:pt idx="561">
                  <c:v>44432</c:v>
                </c:pt>
                <c:pt idx="562">
                  <c:v>44433</c:v>
                </c:pt>
                <c:pt idx="563">
                  <c:v>44434</c:v>
                </c:pt>
                <c:pt idx="564">
                  <c:v>44435</c:v>
                </c:pt>
                <c:pt idx="565">
                  <c:v>44436</c:v>
                </c:pt>
                <c:pt idx="566">
                  <c:v>44437</c:v>
                </c:pt>
                <c:pt idx="567">
                  <c:v>44438</c:v>
                </c:pt>
                <c:pt idx="568">
                  <c:v>44439</c:v>
                </c:pt>
                <c:pt idx="569">
                  <c:v>44440</c:v>
                </c:pt>
                <c:pt idx="570">
                  <c:v>44441</c:v>
                </c:pt>
                <c:pt idx="571">
                  <c:v>44442</c:v>
                </c:pt>
                <c:pt idx="572">
                  <c:v>44443</c:v>
                </c:pt>
                <c:pt idx="573">
                  <c:v>44444</c:v>
                </c:pt>
                <c:pt idx="574">
                  <c:v>44445</c:v>
                </c:pt>
                <c:pt idx="575">
                  <c:v>44446</c:v>
                </c:pt>
                <c:pt idx="576">
                  <c:v>44447</c:v>
                </c:pt>
                <c:pt idx="577">
                  <c:v>44448</c:v>
                </c:pt>
                <c:pt idx="578">
                  <c:v>44449</c:v>
                </c:pt>
                <c:pt idx="579">
                  <c:v>44450</c:v>
                </c:pt>
                <c:pt idx="580">
                  <c:v>44451</c:v>
                </c:pt>
                <c:pt idx="581">
                  <c:v>44452</c:v>
                </c:pt>
                <c:pt idx="582">
                  <c:v>44453</c:v>
                </c:pt>
                <c:pt idx="583">
                  <c:v>44454</c:v>
                </c:pt>
                <c:pt idx="584">
                  <c:v>44455</c:v>
                </c:pt>
                <c:pt idx="585">
                  <c:v>44456</c:v>
                </c:pt>
                <c:pt idx="586">
                  <c:v>44457</c:v>
                </c:pt>
                <c:pt idx="587">
                  <c:v>44458</c:v>
                </c:pt>
                <c:pt idx="588">
                  <c:v>44459</c:v>
                </c:pt>
                <c:pt idx="589">
                  <c:v>44460</c:v>
                </c:pt>
                <c:pt idx="590">
                  <c:v>44461</c:v>
                </c:pt>
                <c:pt idx="591">
                  <c:v>44462</c:v>
                </c:pt>
                <c:pt idx="592">
                  <c:v>44463</c:v>
                </c:pt>
                <c:pt idx="593">
                  <c:v>44464</c:v>
                </c:pt>
                <c:pt idx="594">
                  <c:v>44465</c:v>
                </c:pt>
                <c:pt idx="595">
                  <c:v>44466</c:v>
                </c:pt>
                <c:pt idx="596">
                  <c:v>44467</c:v>
                </c:pt>
                <c:pt idx="597">
                  <c:v>44468</c:v>
                </c:pt>
                <c:pt idx="598">
                  <c:v>44469</c:v>
                </c:pt>
                <c:pt idx="599">
                  <c:v>44470</c:v>
                </c:pt>
                <c:pt idx="600">
                  <c:v>44471</c:v>
                </c:pt>
                <c:pt idx="601">
                  <c:v>44472</c:v>
                </c:pt>
                <c:pt idx="602">
                  <c:v>44473</c:v>
                </c:pt>
                <c:pt idx="603">
                  <c:v>44474</c:v>
                </c:pt>
                <c:pt idx="604">
                  <c:v>44475</c:v>
                </c:pt>
                <c:pt idx="605">
                  <c:v>44476</c:v>
                </c:pt>
                <c:pt idx="606">
                  <c:v>44477</c:v>
                </c:pt>
                <c:pt idx="607">
                  <c:v>44478</c:v>
                </c:pt>
                <c:pt idx="608">
                  <c:v>44479</c:v>
                </c:pt>
                <c:pt idx="609">
                  <c:v>44480</c:v>
                </c:pt>
                <c:pt idx="610">
                  <c:v>44481</c:v>
                </c:pt>
                <c:pt idx="611">
                  <c:v>44482</c:v>
                </c:pt>
                <c:pt idx="612">
                  <c:v>44483</c:v>
                </c:pt>
                <c:pt idx="613">
                  <c:v>44484</c:v>
                </c:pt>
                <c:pt idx="614">
                  <c:v>44485</c:v>
                </c:pt>
                <c:pt idx="615">
                  <c:v>44486</c:v>
                </c:pt>
                <c:pt idx="616">
                  <c:v>44487</c:v>
                </c:pt>
                <c:pt idx="617">
                  <c:v>44488</c:v>
                </c:pt>
                <c:pt idx="618">
                  <c:v>44489</c:v>
                </c:pt>
                <c:pt idx="619">
                  <c:v>44490</c:v>
                </c:pt>
                <c:pt idx="620">
                  <c:v>44491</c:v>
                </c:pt>
                <c:pt idx="621">
                  <c:v>44492</c:v>
                </c:pt>
                <c:pt idx="622">
                  <c:v>44493</c:v>
                </c:pt>
                <c:pt idx="623">
                  <c:v>44494</c:v>
                </c:pt>
                <c:pt idx="624">
                  <c:v>44495</c:v>
                </c:pt>
                <c:pt idx="625">
                  <c:v>44496</c:v>
                </c:pt>
                <c:pt idx="626">
                  <c:v>44497</c:v>
                </c:pt>
                <c:pt idx="627">
                  <c:v>44498</c:v>
                </c:pt>
                <c:pt idx="628">
                  <c:v>44499</c:v>
                </c:pt>
                <c:pt idx="629">
                  <c:v>44500</c:v>
                </c:pt>
                <c:pt idx="630">
                  <c:v>44501</c:v>
                </c:pt>
                <c:pt idx="631">
                  <c:v>44502</c:v>
                </c:pt>
                <c:pt idx="632">
                  <c:v>44503</c:v>
                </c:pt>
                <c:pt idx="633">
                  <c:v>44504</c:v>
                </c:pt>
                <c:pt idx="634">
                  <c:v>44505</c:v>
                </c:pt>
                <c:pt idx="635">
                  <c:v>44506</c:v>
                </c:pt>
                <c:pt idx="636">
                  <c:v>44507</c:v>
                </c:pt>
                <c:pt idx="637">
                  <c:v>44508</c:v>
                </c:pt>
                <c:pt idx="638">
                  <c:v>44509</c:v>
                </c:pt>
                <c:pt idx="639">
                  <c:v>44510</c:v>
                </c:pt>
                <c:pt idx="640">
                  <c:v>44511</c:v>
                </c:pt>
                <c:pt idx="641">
                  <c:v>44512</c:v>
                </c:pt>
                <c:pt idx="642">
                  <c:v>44513</c:v>
                </c:pt>
                <c:pt idx="643">
                  <c:v>44514</c:v>
                </c:pt>
                <c:pt idx="644">
                  <c:v>44515</c:v>
                </c:pt>
                <c:pt idx="645">
                  <c:v>44516</c:v>
                </c:pt>
                <c:pt idx="646">
                  <c:v>44517</c:v>
                </c:pt>
                <c:pt idx="647">
                  <c:v>44518</c:v>
                </c:pt>
                <c:pt idx="648">
                  <c:v>44519</c:v>
                </c:pt>
                <c:pt idx="649">
                  <c:v>44520</c:v>
                </c:pt>
                <c:pt idx="650">
                  <c:v>44521</c:v>
                </c:pt>
                <c:pt idx="651">
                  <c:v>44522</c:v>
                </c:pt>
                <c:pt idx="652">
                  <c:v>44523</c:v>
                </c:pt>
                <c:pt idx="653">
                  <c:v>44524</c:v>
                </c:pt>
                <c:pt idx="654">
                  <c:v>44525</c:v>
                </c:pt>
                <c:pt idx="655">
                  <c:v>44526</c:v>
                </c:pt>
                <c:pt idx="656">
                  <c:v>44527</c:v>
                </c:pt>
                <c:pt idx="657">
                  <c:v>44528</c:v>
                </c:pt>
                <c:pt idx="658">
                  <c:v>44529</c:v>
                </c:pt>
                <c:pt idx="659">
                  <c:v>44530</c:v>
                </c:pt>
                <c:pt idx="660">
                  <c:v>44531</c:v>
                </c:pt>
                <c:pt idx="661">
                  <c:v>44532</c:v>
                </c:pt>
                <c:pt idx="662">
                  <c:v>44533</c:v>
                </c:pt>
                <c:pt idx="663">
                  <c:v>44534</c:v>
                </c:pt>
                <c:pt idx="664">
                  <c:v>44535</c:v>
                </c:pt>
                <c:pt idx="665">
                  <c:v>44536</c:v>
                </c:pt>
                <c:pt idx="666">
                  <c:v>44537</c:v>
                </c:pt>
                <c:pt idx="667">
                  <c:v>44538</c:v>
                </c:pt>
                <c:pt idx="668">
                  <c:v>44539</c:v>
                </c:pt>
                <c:pt idx="669">
                  <c:v>44540</c:v>
                </c:pt>
                <c:pt idx="670">
                  <c:v>44541</c:v>
                </c:pt>
                <c:pt idx="671">
                  <c:v>44542</c:v>
                </c:pt>
                <c:pt idx="672">
                  <c:v>44543</c:v>
                </c:pt>
                <c:pt idx="673">
                  <c:v>44544</c:v>
                </c:pt>
                <c:pt idx="674">
                  <c:v>44545</c:v>
                </c:pt>
                <c:pt idx="675">
                  <c:v>44546</c:v>
                </c:pt>
                <c:pt idx="676">
                  <c:v>44547</c:v>
                </c:pt>
                <c:pt idx="677">
                  <c:v>44548</c:v>
                </c:pt>
                <c:pt idx="678">
                  <c:v>44549</c:v>
                </c:pt>
                <c:pt idx="679">
                  <c:v>44550</c:v>
                </c:pt>
                <c:pt idx="680">
                  <c:v>44551</c:v>
                </c:pt>
                <c:pt idx="681">
                  <c:v>44552</c:v>
                </c:pt>
                <c:pt idx="682">
                  <c:v>44553</c:v>
                </c:pt>
                <c:pt idx="683">
                  <c:v>44554</c:v>
                </c:pt>
                <c:pt idx="684">
                  <c:v>44555</c:v>
                </c:pt>
                <c:pt idx="685">
                  <c:v>44556</c:v>
                </c:pt>
                <c:pt idx="686">
                  <c:v>44557</c:v>
                </c:pt>
                <c:pt idx="687">
                  <c:v>44558</c:v>
                </c:pt>
                <c:pt idx="688">
                  <c:v>44559</c:v>
                </c:pt>
                <c:pt idx="689">
                  <c:v>44560</c:v>
                </c:pt>
                <c:pt idx="690">
                  <c:v>44561</c:v>
                </c:pt>
                <c:pt idx="691">
                  <c:v>44562</c:v>
                </c:pt>
                <c:pt idx="692">
                  <c:v>44563</c:v>
                </c:pt>
                <c:pt idx="693">
                  <c:v>44564</c:v>
                </c:pt>
                <c:pt idx="694">
                  <c:v>44565</c:v>
                </c:pt>
                <c:pt idx="695">
                  <c:v>44566</c:v>
                </c:pt>
                <c:pt idx="696">
                  <c:v>44567</c:v>
                </c:pt>
                <c:pt idx="697">
                  <c:v>44568</c:v>
                </c:pt>
                <c:pt idx="698">
                  <c:v>44569</c:v>
                </c:pt>
                <c:pt idx="699">
                  <c:v>44570</c:v>
                </c:pt>
                <c:pt idx="700">
                  <c:v>44571</c:v>
                </c:pt>
                <c:pt idx="701">
                  <c:v>44572</c:v>
                </c:pt>
                <c:pt idx="702">
                  <c:v>44573</c:v>
                </c:pt>
                <c:pt idx="703">
                  <c:v>44574</c:v>
                </c:pt>
                <c:pt idx="704">
                  <c:v>44575</c:v>
                </c:pt>
                <c:pt idx="705">
                  <c:v>44576</c:v>
                </c:pt>
                <c:pt idx="706">
                  <c:v>44577</c:v>
                </c:pt>
                <c:pt idx="707">
                  <c:v>44578</c:v>
                </c:pt>
                <c:pt idx="708">
                  <c:v>44579</c:v>
                </c:pt>
                <c:pt idx="709">
                  <c:v>44580</c:v>
                </c:pt>
                <c:pt idx="710">
                  <c:v>44581</c:v>
                </c:pt>
                <c:pt idx="711">
                  <c:v>44582</c:v>
                </c:pt>
                <c:pt idx="712">
                  <c:v>44583</c:v>
                </c:pt>
                <c:pt idx="713">
                  <c:v>44584</c:v>
                </c:pt>
                <c:pt idx="714">
                  <c:v>44585</c:v>
                </c:pt>
                <c:pt idx="715">
                  <c:v>44586</c:v>
                </c:pt>
                <c:pt idx="716">
                  <c:v>44587</c:v>
                </c:pt>
                <c:pt idx="717">
                  <c:v>44588</c:v>
                </c:pt>
                <c:pt idx="718">
                  <c:v>44589</c:v>
                </c:pt>
                <c:pt idx="719">
                  <c:v>44590</c:v>
                </c:pt>
                <c:pt idx="720">
                  <c:v>44591</c:v>
                </c:pt>
                <c:pt idx="721">
                  <c:v>44592</c:v>
                </c:pt>
                <c:pt idx="722">
                  <c:v>44593</c:v>
                </c:pt>
                <c:pt idx="723">
                  <c:v>44594</c:v>
                </c:pt>
                <c:pt idx="724">
                  <c:v>44595</c:v>
                </c:pt>
                <c:pt idx="725">
                  <c:v>44596</c:v>
                </c:pt>
                <c:pt idx="726">
                  <c:v>44597</c:v>
                </c:pt>
                <c:pt idx="727">
                  <c:v>44598</c:v>
                </c:pt>
                <c:pt idx="728">
                  <c:v>44599</c:v>
                </c:pt>
                <c:pt idx="729">
                  <c:v>44600</c:v>
                </c:pt>
                <c:pt idx="730">
                  <c:v>44601</c:v>
                </c:pt>
                <c:pt idx="731">
                  <c:v>44602</c:v>
                </c:pt>
                <c:pt idx="732">
                  <c:v>44603</c:v>
                </c:pt>
                <c:pt idx="733">
                  <c:v>44604</c:v>
                </c:pt>
                <c:pt idx="734">
                  <c:v>44605</c:v>
                </c:pt>
                <c:pt idx="735">
                  <c:v>44606</c:v>
                </c:pt>
                <c:pt idx="736">
                  <c:v>44607</c:v>
                </c:pt>
                <c:pt idx="737">
                  <c:v>44608</c:v>
                </c:pt>
                <c:pt idx="738">
                  <c:v>44609</c:v>
                </c:pt>
                <c:pt idx="739">
                  <c:v>44610</c:v>
                </c:pt>
                <c:pt idx="740">
                  <c:v>44611</c:v>
                </c:pt>
                <c:pt idx="741">
                  <c:v>44612</c:v>
                </c:pt>
                <c:pt idx="742">
                  <c:v>44613</c:v>
                </c:pt>
                <c:pt idx="743">
                  <c:v>44614</c:v>
                </c:pt>
                <c:pt idx="744">
                  <c:v>44615</c:v>
                </c:pt>
                <c:pt idx="745">
                  <c:v>44616</c:v>
                </c:pt>
                <c:pt idx="746">
                  <c:v>44617</c:v>
                </c:pt>
                <c:pt idx="747">
                  <c:v>44618</c:v>
                </c:pt>
                <c:pt idx="748">
                  <c:v>44619</c:v>
                </c:pt>
                <c:pt idx="749">
                  <c:v>44620</c:v>
                </c:pt>
                <c:pt idx="750">
                  <c:v>44621</c:v>
                </c:pt>
                <c:pt idx="751">
                  <c:v>44622</c:v>
                </c:pt>
                <c:pt idx="752">
                  <c:v>44623</c:v>
                </c:pt>
                <c:pt idx="753">
                  <c:v>44624</c:v>
                </c:pt>
                <c:pt idx="754">
                  <c:v>44625</c:v>
                </c:pt>
                <c:pt idx="755">
                  <c:v>44626</c:v>
                </c:pt>
                <c:pt idx="756">
                  <c:v>44627</c:v>
                </c:pt>
                <c:pt idx="757">
                  <c:v>44628</c:v>
                </c:pt>
                <c:pt idx="758">
                  <c:v>44629</c:v>
                </c:pt>
                <c:pt idx="759">
                  <c:v>44630</c:v>
                </c:pt>
                <c:pt idx="760">
                  <c:v>44631</c:v>
                </c:pt>
                <c:pt idx="761">
                  <c:v>44632</c:v>
                </c:pt>
                <c:pt idx="762">
                  <c:v>44633</c:v>
                </c:pt>
                <c:pt idx="763">
                  <c:v>44634</c:v>
                </c:pt>
                <c:pt idx="764">
                  <c:v>44635</c:v>
                </c:pt>
                <c:pt idx="765">
                  <c:v>44636</c:v>
                </c:pt>
                <c:pt idx="766">
                  <c:v>44637</c:v>
                </c:pt>
                <c:pt idx="767">
                  <c:v>44638</c:v>
                </c:pt>
                <c:pt idx="768">
                  <c:v>44639</c:v>
                </c:pt>
                <c:pt idx="769">
                  <c:v>44640</c:v>
                </c:pt>
                <c:pt idx="770">
                  <c:v>44641</c:v>
                </c:pt>
                <c:pt idx="771">
                  <c:v>44642</c:v>
                </c:pt>
                <c:pt idx="772">
                  <c:v>44643</c:v>
                </c:pt>
                <c:pt idx="773">
                  <c:v>44644</c:v>
                </c:pt>
                <c:pt idx="774">
                  <c:v>44645</c:v>
                </c:pt>
                <c:pt idx="775">
                  <c:v>44646</c:v>
                </c:pt>
                <c:pt idx="776">
                  <c:v>44647</c:v>
                </c:pt>
                <c:pt idx="777">
                  <c:v>44648</c:v>
                </c:pt>
                <c:pt idx="778">
                  <c:v>44649</c:v>
                </c:pt>
                <c:pt idx="779">
                  <c:v>44650</c:v>
                </c:pt>
                <c:pt idx="780">
                  <c:v>44651</c:v>
                </c:pt>
                <c:pt idx="781">
                  <c:v>44652</c:v>
                </c:pt>
                <c:pt idx="782">
                  <c:v>44653</c:v>
                </c:pt>
                <c:pt idx="783">
                  <c:v>44654</c:v>
                </c:pt>
                <c:pt idx="784">
                  <c:v>44655</c:v>
                </c:pt>
                <c:pt idx="785">
                  <c:v>44656</c:v>
                </c:pt>
                <c:pt idx="786">
                  <c:v>44657</c:v>
                </c:pt>
                <c:pt idx="787">
                  <c:v>44658</c:v>
                </c:pt>
                <c:pt idx="788">
                  <c:v>44659</c:v>
                </c:pt>
                <c:pt idx="789">
                  <c:v>44660</c:v>
                </c:pt>
                <c:pt idx="790">
                  <c:v>44661</c:v>
                </c:pt>
                <c:pt idx="791">
                  <c:v>44662</c:v>
                </c:pt>
                <c:pt idx="792">
                  <c:v>44663</c:v>
                </c:pt>
                <c:pt idx="793">
                  <c:v>44664</c:v>
                </c:pt>
                <c:pt idx="794">
                  <c:v>44665</c:v>
                </c:pt>
                <c:pt idx="795">
                  <c:v>44666</c:v>
                </c:pt>
                <c:pt idx="796">
                  <c:v>44667</c:v>
                </c:pt>
                <c:pt idx="797">
                  <c:v>44668</c:v>
                </c:pt>
                <c:pt idx="798">
                  <c:v>44669</c:v>
                </c:pt>
                <c:pt idx="799">
                  <c:v>44670</c:v>
                </c:pt>
                <c:pt idx="800">
                  <c:v>44671</c:v>
                </c:pt>
                <c:pt idx="801">
                  <c:v>44672</c:v>
                </c:pt>
                <c:pt idx="802">
                  <c:v>44673</c:v>
                </c:pt>
                <c:pt idx="803">
                  <c:v>44674</c:v>
                </c:pt>
                <c:pt idx="804">
                  <c:v>44675</c:v>
                </c:pt>
                <c:pt idx="805">
                  <c:v>44676</c:v>
                </c:pt>
                <c:pt idx="806">
                  <c:v>44677</c:v>
                </c:pt>
                <c:pt idx="807">
                  <c:v>44678</c:v>
                </c:pt>
                <c:pt idx="808">
                  <c:v>44679</c:v>
                </c:pt>
                <c:pt idx="809">
                  <c:v>44680</c:v>
                </c:pt>
                <c:pt idx="810">
                  <c:v>44681</c:v>
                </c:pt>
                <c:pt idx="811">
                  <c:v>44682</c:v>
                </c:pt>
                <c:pt idx="812">
                  <c:v>44683</c:v>
                </c:pt>
                <c:pt idx="813">
                  <c:v>44684</c:v>
                </c:pt>
                <c:pt idx="814">
                  <c:v>44685</c:v>
                </c:pt>
                <c:pt idx="815">
                  <c:v>44686</c:v>
                </c:pt>
                <c:pt idx="816">
                  <c:v>44687</c:v>
                </c:pt>
                <c:pt idx="817">
                  <c:v>44688</c:v>
                </c:pt>
                <c:pt idx="818">
                  <c:v>44689</c:v>
                </c:pt>
                <c:pt idx="819">
                  <c:v>44690</c:v>
                </c:pt>
                <c:pt idx="820">
                  <c:v>44691</c:v>
                </c:pt>
                <c:pt idx="821">
                  <c:v>44692</c:v>
                </c:pt>
                <c:pt idx="822">
                  <c:v>44693</c:v>
                </c:pt>
                <c:pt idx="823">
                  <c:v>44694</c:v>
                </c:pt>
                <c:pt idx="824">
                  <c:v>44695</c:v>
                </c:pt>
                <c:pt idx="825">
                  <c:v>44696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44702</c:v>
                </c:pt>
                <c:pt idx="832">
                  <c:v>44703</c:v>
                </c:pt>
                <c:pt idx="833">
                  <c:v>44704</c:v>
                </c:pt>
                <c:pt idx="834">
                  <c:v>44705</c:v>
                </c:pt>
                <c:pt idx="835">
                  <c:v>44706</c:v>
                </c:pt>
                <c:pt idx="836">
                  <c:v>44707</c:v>
                </c:pt>
                <c:pt idx="837">
                  <c:v>44708</c:v>
                </c:pt>
                <c:pt idx="838">
                  <c:v>44709</c:v>
                </c:pt>
                <c:pt idx="839">
                  <c:v>44710</c:v>
                </c:pt>
                <c:pt idx="840">
                  <c:v>44711</c:v>
                </c:pt>
                <c:pt idx="841">
                  <c:v>44712</c:v>
                </c:pt>
                <c:pt idx="842">
                  <c:v>44713</c:v>
                </c:pt>
                <c:pt idx="843">
                  <c:v>44714</c:v>
                </c:pt>
                <c:pt idx="844">
                  <c:v>44715</c:v>
                </c:pt>
                <c:pt idx="845">
                  <c:v>44716</c:v>
                </c:pt>
                <c:pt idx="846">
                  <c:v>44717</c:v>
                </c:pt>
                <c:pt idx="847">
                  <c:v>44718</c:v>
                </c:pt>
                <c:pt idx="848">
                  <c:v>44719</c:v>
                </c:pt>
                <c:pt idx="849">
                  <c:v>44720</c:v>
                </c:pt>
                <c:pt idx="850">
                  <c:v>44721</c:v>
                </c:pt>
                <c:pt idx="851">
                  <c:v>44722</c:v>
                </c:pt>
                <c:pt idx="852">
                  <c:v>44723</c:v>
                </c:pt>
                <c:pt idx="853">
                  <c:v>44724</c:v>
                </c:pt>
                <c:pt idx="854">
                  <c:v>44725</c:v>
                </c:pt>
                <c:pt idx="855">
                  <c:v>44726</c:v>
                </c:pt>
                <c:pt idx="856">
                  <c:v>44727</c:v>
                </c:pt>
                <c:pt idx="857">
                  <c:v>44728</c:v>
                </c:pt>
                <c:pt idx="858">
                  <c:v>44729</c:v>
                </c:pt>
                <c:pt idx="859">
                  <c:v>44730</c:v>
                </c:pt>
                <c:pt idx="860">
                  <c:v>44731</c:v>
                </c:pt>
                <c:pt idx="861">
                  <c:v>44732</c:v>
                </c:pt>
                <c:pt idx="862">
                  <c:v>44733</c:v>
                </c:pt>
                <c:pt idx="863">
                  <c:v>44734</c:v>
                </c:pt>
                <c:pt idx="864">
                  <c:v>44735</c:v>
                </c:pt>
                <c:pt idx="865">
                  <c:v>44736</c:v>
                </c:pt>
                <c:pt idx="866">
                  <c:v>44737</c:v>
                </c:pt>
                <c:pt idx="867">
                  <c:v>44738</c:v>
                </c:pt>
                <c:pt idx="868">
                  <c:v>44739</c:v>
                </c:pt>
                <c:pt idx="869">
                  <c:v>44740</c:v>
                </c:pt>
                <c:pt idx="870">
                  <c:v>44741</c:v>
                </c:pt>
                <c:pt idx="871">
                  <c:v>44742</c:v>
                </c:pt>
                <c:pt idx="872">
                  <c:v>44743</c:v>
                </c:pt>
                <c:pt idx="873">
                  <c:v>44744</c:v>
                </c:pt>
                <c:pt idx="874">
                  <c:v>44745</c:v>
                </c:pt>
                <c:pt idx="875">
                  <c:v>44746</c:v>
                </c:pt>
                <c:pt idx="876">
                  <c:v>44747</c:v>
                </c:pt>
                <c:pt idx="877">
                  <c:v>44748</c:v>
                </c:pt>
                <c:pt idx="878">
                  <c:v>44749</c:v>
                </c:pt>
                <c:pt idx="879">
                  <c:v>44750</c:v>
                </c:pt>
                <c:pt idx="880">
                  <c:v>44751</c:v>
                </c:pt>
                <c:pt idx="881">
                  <c:v>44752</c:v>
                </c:pt>
                <c:pt idx="882">
                  <c:v>44753</c:v>
                </c:pt>
                <c:pt idx="883">
                  <c:v>44754</c:v>
                </c:pt>
                <c:pt idx="884">
                  <c:v>44755</c:v>
                </c:pt>
                <c:pt idx="885">
                  <c:v>44756</c:v>
                </c:pt>
                <c:pt idx="886">
                  <c:v>44757</c:v>
                </c:pt>
                <c:pt idx="887">
                  <c:v>44758</c:v>
                </c:pt>
                <c:pt idx="888">
                  <c:v>44759</c:v>
                </c:pt>
                <c:pt idx="889">
                  <c:v>44760</c:v>
                </c:pt>
                <c:pt idx="890">
                  <c:v>44761</c:v>
                </c:pt>
                <c:pt idx="891">
                  <c:v>44762</c:v>
                </c:pt>
                <c:pt idx="892">
                  <c:v>44763</c:v>
                </c:pt>
                <c:pt idx="893">
                  <c:v>44764</c:v>
                </c:pt>
                <c:pt idx="894">
                  <c:v>44765</c:v>
                </c:pt>
                <c:pt idx="895">
                  <c:v>44766</c:v>
                </c:pt>
                <c:pt idx="896">
                  <c:v>44767</c:v>
                </c:pt>
                <c:pt idx="897">
                  <c:v>44768</c:v>
                </c:pt>
                <c:pt idx="898">
                  <c:v>44769</c:v>
                </c:pt>
                <c:pt idx="899">
                  <c:v>44770</c:v>
                </c:pt>
                <c:pt idx="900">
                  <c:v>44771</c:v>
                </c:pt>
                <c:pt idx="901">
                  <c:v>44772</c:v>
                </c:pt>
                <c:pt idx="902">
                  <c:v>44773</c:v>
                </c:pt>
                <c:pt idx="903">
                  <c:v>44774</c:v>
                </c:pt>
                <c:pt idx="904">
                  <c:v>44775</c:v>
                </c:pt>
                <c:pt idx="905">
                  <c:v>44776</c:v>
                </c:pt>
                <c:pt idx="906">
                  <c:v>44777</c:v>
                </c:pt>
                <c:pt idx="907">
                  <c:v>44778</c:v>
                </c:pt>
                <c:pt idx="908">
                  <c:v>44779</c:v>
                </c:pt>
                <c:pt idx="909">
                  <c:v>44780</c:v>
                </c:pt>
                <c:pt idx="910">
                  <c:v>44781</c:v>
                </c:pt>
                <c:pt idx="911">
                  <c:v>44782</c:v>
                </c:pt>
                <c:pt idx="912">
                  <c:v>44783</c:v>
                </c:pt>
                <c:pt idx="913">
                  <c:v>44784</c:v>
                </c:pt>
                <c:pt idx="914">
                  <c:v>44785</c:v>
                </c:pt>
                <c:pt idx="915">
                  <c:v>44786</c:v>
                </c:pt>
                <c:pt idx="916">
                  <c:v>44787</c:v>
                </c:pt>
                <c:pt idx="917">
                  <c:v>44788</c:v>
                </c:pt>
                <c:pt idx="918">
                  <c:v>44789</c:v>
                </c:pt>
                <c:pt idx="919">
                  <c:v>44790</c:v>
                </c:pt>
                <c:pt idx="920">
                  <c:v>44791</c:v>
                </c:pt>
                <c:pt idx="921">
                  <c:v>44792</c:v>
                </c:pt>
                <c:pt idx="922">
                  <c:v>44793</c:v>
                </c:pt>
                <c:pt idx="923">
                  <c:v>44794</c:v>
                </c:pt>
                <c:pt idx="924">
                  <c:v>44795</c:v>
                </c:pt>
                <c:pt idx="925">
                  <c:v>44796</c:v>
                </c:pt>
                <c:pt idx="926">
                  <c:v>44797</c:v>
                </c:pt>
                <c:pt idx="927">
                  <c:v>44798</c:v>
                </c:pt>
                <c:pt idx="928">
                  <c:v>44799</c:v>
                </c:pt>
                <c:pt idx="929">
                  <c:v>44800</c:v>
                </c:pt>
                <c:pt idx="930">
                  <c:v>44801</c:v>
                </c:pt>
                <c:pt idx="931">
                  <c:v>44802</c:v>
                </c:pt>
                <c:pt idx="932">
                  <c:v>44803</c:v>
                </c:pt>
                <c:pt idx="933">
                  <c:v>44804</c:v>
                </c:pt>
                <c:pt idx="934">
                  <c:v>44805</c:v>
                </c:pt>
                <c:pt idx="935">
                  <c:v>44806</c:v>
                </c:pt>
                <c:pt idx="936">
                  <c:v>44807</c:v>
                </c:pt>
                <c:pt idx="937">
                  <c:v>44808</c:v>
                </c:pt>
                <c:pt idx="938">
                  <c:v>44809</c:v>
                </c:pt>
                <c:pt idx="939">
                  <c:v>44810</c:v>
                </c:pt>
                <c:pt idx="940">
                  <c:v>44811</c:v>
                </c:pt>
                <c:pt idx="941">
                  <c:v>44812</c:v>
                </c:pt>
                <c:pt idx="942">
                  <c:v>44813</c:v>
                </c:pt>
                <c:pt idx="943">
                  <c:v>44814</c:v>
                </c:pt>
                <c:pt idx="944">
                  <c:v>44815</c:v>
                </c:pt>
                <c:pt idx="945">
                  <c:v>44816</c:v>
                </c:pt>
                <c:pt idx="946">
                  <c:v>44817</c:v>
                </c:pt>
                <c:pt idx="947">
                  <c:v>44818</c:v>
                </c:pt>
                <c:pt idx="948">
                  <c:v>44819</c:v>
                </c:pt>
                <c:pt idx="949">
                  <c:v>44820</c:v>
                </c:pt>
                <c:pt idx="950">
                  <c:v>44821</c:v>
                </c:pt>
                <c:pt idx="951">
                  <c:v>44822</c:v>
                </c:pt>
                <c:pt idx="952">
                  <c:v>44823</c:v>
                </c:pt>
                <c:pt idx="953">
                  <c:v>44824</c:v>
                </c:pt>
                <c:pt idx="954">
                  <c:v>44825</c:v>
                </c:pt>
                <c:pt idx="955">
                  <c:v>44826</c:v>
                </c:pt>
                <c:pt idx="956">
                  <c:v>44827</c:v>
                </c:pt>
                <c:pt idx="957">
                  <c:v>44828</c:v>
                </c:pt>
                <c:pt idx="958">
                  <c:v>44829</c:v>
                </c:pt>
                <c:pt idx="959">
                  <c:v>44830</c:v>
                </c:pt>
                <c:pt idx="960">
                  <c:v>44831</c:v>
                </c:pt>
                <c:pt idx="961">
                  <c:v>44832</c:v>
                </c:pt>
                <c:pt idx="962">
                  <c:v>44833</c:v>
                </c:pt>
                <c:pt idx="963">
                  <c:v>44834</c:v>
                </c:pt>
                <c:pt idx="964">
                  <c:v>44835</c:v>
                </c:pt>
                <c:pt idx="965">
                  <c:v>44836</c:v>
                </c:pt>
                <c:pt idx="966">
                  <c:v>44837</c:v>
                </c:pt>
                <c:pt idx="967">
                  <c:v>44838</c:v>
                </c:pt>
                <c:pt idx="968">
                  <c:v>44839</c:v>
                </c:pt>
                <c:pt idx="969">
                  <c:v>44840</c:v>
                </c:pt>
                <c:pt idx="970">
                  <c:v>44841</c:v>
                </c:pt>
                <c:pt idx="971">
                  <c:v>44842</c:v>
                </c:pt>
                <c:pt idx="972">
                  <c:v>44843</c:v>
                </c:pt>
                <c:pt idx="973">
                  <c:v>44844</c:v>
                </c:pt>
                <c:pt idx="974">
                  <c:v>44845</c:v>
                </c:pt>
                <c:pt idx="975">
                  <c:v>44846</c:v>
                </c:pt>
                <c:pt idx="976">
                  <c:v>44847</c:v>
                </c:pt>
                <c:pt idx="977">
                  <c:v>44848</c:v>
                </c:pt>
                <c:pt idx="978">
                  <c:v>44849</c:v>
                </c:pt>
                <c:pt idx="979">
                  <c:v>44850</c:v>
                </c:pt>
                <c:pt idx="980">
                  <c:v>44851</c:v>
                </c:pt>
                <c:pt idx="981">
                  <c:v>44852</c:v>
                </c:pt>
                <c:pt idx="982">
                  <c:v>44853</c:v>
                </c:pt>
                <c:pt idx="983">
                  <c:v>44854</c:v>
                </c:pt>
                <c:pt idx="984">
                  <c:v>44855</c:v>
                </c:pt>
                <c:pt idx="985">
                  <c:v>44856</c:v>
                </c:pt>
                <c:pt idx="986">
                  <c:v>44857</c:v>
                </c:pt>
                <c:pt idx="987">
                  <c:v>44858</c:v>
                </c:pt>
                <c:pt idx="988">
                  <c:v>44859</c:v>
                </c:pt>
                <c:pt idx="989">
                  <c:v>44860</c:v>
                </c:pt>
                <c:pt idx="990">
                  <c:v>44861</c:v>
                </c:pt>
                <c:pt idx="991">
                  <c:v>44862</c:v>
                </c:pt>
                <c:pt idx="992">
                  <c:v>44863</c:v>
                </c:pt>
                <c:pt idx="993">
                  <c:v>44864</c:v>
                </c:pt>
                <c:pt idx="994">
                  <c:v>44865</c:v>
                </c:pt>
                <c:pt idx="995">
                  <c:v>44866</c:v>
                </c:pt>
                <c:pt idx="996">
                  <c:v>44867</c:v>
                </c:pt>
                <c:pt idx="997">
                  <c:v>44868</c:v>
                </c:pt>
                <c:pt idx="998">
                  <c:v>44869</c:v>
                </c:pt>
                <c:pt idx="999">
                  <c:v>44870</c:v>
                </c:pt>
                <c:pt idx="1000">
                  <c:v>44871</c:v>
                </c:pt>
                <c:pt idx="1001">
                  <c:v>44872</c:v>
                </c:pt>
                <c:pt idx="1002">
                  <c:v>44873</c:v>
                </c:pt>
                <c:pt idx="1003">
                  <c:v>44874</c:v>
                </c:pt>
                <c:pt idx="1004">
                  <c:v>44875</c:v>
                </c:pt>
                <c:pt idx="1005">
                  <c:v>44876</c:v>
                </c:pt>
                <c:pt idx="1006">
                  <c:v>44877</c:v>
                </c:pt>
                <c:pt idx="1007">
                  <c:v>44878</c:v>
                </c:pt>
                <c:pt idx="1008">
                  <c:v>44879</c:v>
                </c:pt>
                <c:pt idx="1009">
                  <c:v>44880</c:v>
                </c:pt>
                <c:pt idx="1010">
                  <c:v>44881</c:v>
                </c:pt>
                <c:pt idx="1011">
                  <c:v>44882</c:v>
                </c:pt>
                <c:pt idx="1012">
                  <c:v>44883</c:v>
                </c:pt>
                <c:pt idx="1013">
                  <c:v>44884</c:v>
                </c:pt>
                <c:pt idx="1014">
                  <c:v>44885</c:v>
                </c:pt>
                <c:pt idx="1015">
                  <c:v>44886</c:v>
                </c:pt>
                <c:pt idx="1016">
                  <c:v>44887</c:v>
                </c:pt>
                <c:pt idx="1017">
                  <c:v>44888</c:v>
                </c:pt>
                <c:pt idx="1018">
                  <c:v>44889</c:v>
                </c:pt>
                <c:pt idx="1019">
                  <c:v>44890</c:v>
                </c:pt>
                <c:pt idx="1020">
                  <c:v>44891</c:v>
                </c:pt>
                <c:pt idx="1021">
                  <c:v>44892</c:v>
                </c:pt>
                <c:pt idx="1022">
                  <c:v>44893</c:v>
                </c:pt>
                <c:pt idx="1023">
                  <c:v>44894</c:v>
                </c:pt>
                <c:pt idx="1024">
                  <c:v>44895</c:v>
                </c:pt>
                <c:pt idx="1025">
                  <c:v>44896</c:v>
                </c:pt>
                <c:pt idx="1026">
                  <c:v>44897</c:v>
                </c:pt>
                <c:pt idx="1027">
                  <c:v>44898</c:v>
                </c:pt>
                <c:pt idx="1028">
                  <c:v>44899</c:v>
                </c:pt>
                <c:pt idx="1029">
                  <c:v>44900</c:v>
                </c:pt>
                <c:pt idx="1030">
                  <c:v>44901</c:v>
                </c:pt>
                <c:pt idx="1031">
                  <c:v>44902</c:v>
                </c:pt>
                <c:pt idx="1032">
                  <c:v>44903</c:v>
                </c:pt>
                <c:pt idx="1033">
                  <c:v>44904</c:v>
                </c:pt>
                <c:pt idx="1034">
                  <c:v>44905</c:v>
                </c:pt>
                <c:pt idx="1035">
                  <c:v>44906</c:v>
                </c:pt>
                <c:pt idx="1036">
                  <c:v>44907</c:v>
                </c:pt>
                <c:pt idx="1037">
                  <c:v>44908</c:v>
                </c:pt>
                <c:pt idx="1038">
                  <c:v>44909</c:v>
                </c:pt>
                <c:pt idx="1039">
                  <c:v>44910</c:v>
                </c:pt>
                <c:pt idx="1040">
                  <c:v>44911</c:v>
                </c:pt>
                <c:pt idx="1041">
                  <c:v>44912</c:v>
                </c:pt>
                <c:pt idx="1042">
                  <c:v>44913</c:v>
                </c:pt>
                <c:pt idx="1043">
                  <c:v>44914</c:v>
                </c:pt>
                <c:pt idx="1044">
                  <c:v>44915</c:v>
                </c:pt>
                <c:pt idx="1045">
                  <c:v>44916</c:v>
                </c:pt>
                <c:pt idx="1046">
                  <c:v>44917</c:v>
                </c:pt>
                <c:pt idx="1047">
                  <c:v>44918</c:v>
                </c:pt>
                <c:pt idx="1048">
                  <c:v>44919</c:v>
                </c:pt>
                <c:pt idx="1049">
                  <c:v>44920</c:v>
                </c:pt>
                <c:pt idx="1050">
                  <c:v>44921</c:v>
                </c:pt>
                <c:pt idx="1051">
                  <c:v>44922</c:v>
                </c:pt>
                <c:pt idx="1052">
                  <c:v>44923</c:v>
                </c:pt>
                <c:pt idx="1053">
                  <c:v>44924</c:v>
                </c:pt>
                <c:pt idx="1054">
                  <c:v>44925</c:v>
                </c:pt>
                <c:pt idx="1055">
                  <c:v>44926</c:v>
                </c:pt>
                <c:pt idx="1056">
                  <c:v>44927</c:v>
                </c:pt>
                <c:pt idx="1057">
                  <c:v>44928</c:v>
                </c:pt>
                <c:pt idx="1058">
                  <c:v>44929</c:v>
                </c:pt>
                <c:pt idx="1059">
                  <c:v>44930</c:v>
                </c:pt>
                <c:pt idx="1060">
                  <c:v>44931</c:v>
                </c:pt>
                <c:pt idx="1061">
                  <c:v>44932</c:v>
                </c:pt>
                <c:pt idx="1062">
                  <c:v>44933</c:v>
                </c:pt>
                <c:pt idx="1063">
                  <c:v>44934</c:v>
                </c:pt>
                <c:pt idx="1064">
                  <c:v>44935</c:v>
                </c:pt>
                <c:pt idx="1065">
                  <c:v>44936</c:v>
                </c:pt>
                <c:pt idx="1066">
                  <c:v>44937</c:v>
                </c:pt>
                <c:pt idx="1067">
                  <c:v>44938</c:v>
                </c:pt>
                <c:pt idx="1068">
                  <c:v>44939</c:v>
                </c:pt>
                <c:pt idx="1069">
                  <c:v>44940</c:v>
                </c:pt>
                <c:pt idx="1070">
                  <c:v>44941</c:v>
                </c:pt>
                <c:pt idx="1071">
                  <c:v>44942</c:v>
                </c:pt>
                <c:pt idx="1072">
                  <c:v>44943</c:v>
                </c:pt>
                <c:pt idx="1073">
                  <c:v>44944</c:v>
                </c:pt>
                <c:pt idx="1074">
                  <c:v>44945</c:v>
                </c:pt>
                <c:pt idx="1075">
                  <c:v>44946</c:v>
                </c:pt>
                <c:pt idx="1076">
                  <c:v>44947</c:v>
                </c:pt>
                <c:pt idx="1077">
                  <c:v>44948</c:v>
                </c:pt>
                <c:pt idx="1078">
                  <c:v>44949</c:v>
                </c:pt>
                <c:pt idx="1079">
                  <c:v>44950</c:v>
                </c:pt>
                <c:pt idx="1080">
                  <c:v>44951</c:v>
                </c:pt>
                <c:pt idx="1081">
                  <c:v>44952</c:v>
                </c:pt>
                <c:pt idx="1082">
                  <c:v>44953</c:v>
                </c:pt>
                <c:pt idx="1083">
                  <c:v>44954</c:v>
                </c:pt>
                <c:pt idx="1084">
                  <c:v>44955</c:v>
                </c:pt>
                <c:pt idx="1085">
                  <c:v>44956</c:v>
                </c:pt>
                <c:pt idx="1086">
                  <c:v>44957</c:v>
                </c:pt>
                <c:pt idx="1087">
                  <c:v>44958</c:v>
                </c:pt>
                <c:pt idx="1088">
                  <c:v>44959</c:v>
                </c:pt>
                <c:pt idx="1089">
                  <c:v>44960</c:v>
                </c:pt>
                <c:pt idx="1090">
                  <c:v>44961</c:v>
                </c:pt>
                <c:pt idx="1091">
                  <c:v>44962</c:v>
                </c:pt>
                <c:pt idx="1092">
                  <c:v>44963</c:v>
                </c:pt>
                <c:pt idx="1093">
                  <c:v>44964</c:v>
                </c:pt>
                <c:pt idx="1094">
                  <c:v>44965</c:v>
                </c:pt>
                <c:pt idx="1095">
                  <c:v>44966</c:v>
                </c:pt>
                <c:pt idx="1096">
                  <c:v>44967</c:v>
                </c:pt>
                <c:pt idx="1097">
                  <c:v>44968</c:v>
                </c:pt>
                <c:pt idx="1098">
                  <c:v>44969</c:v>
                </c:pt>
                <c:pt idx="1099">
                  <c:v>44970</c:v>
                </c:pt>
                <c:pt idx="1100">
                  <c:v>44971</c:v>
                </c:pt>
                <c:pt idx="1101">
                  <c:v>44972</c:v>
                </c:pt>
                <c:pt idx="1102">
                  <c:v>44973</c:v>
                </c:pt>
                <c:pt idx="1103">
                  <c:v>44974</c:v>
                </c:pt>
                <c:pt idx="1104">
                  <c:v>44975</c:v>
                </c:pt>
                <c:pt idx="1105">
                  <c:v>44976</c:v>
                </c:pt>
                <c:pt idx="1106">
                  <c:v>44977</c:v>
                </c:pt>
                <c:pt idx="1107">
                  <c:v>44978</c:v>
                </c:pt>
                <c:pt idx="1108">
                  <c:v>44979</c:v>
                </c:pt>
                <c:pt idx="1109">
                  <c:v>44980</c:v>
                </c:pt>
                <c:pt idx="1110">
                  <c:v>44981</c:v>
                </c:pt>
                <c:pt idx="1111">
                  <c:v>44982</c:v>
                </c:pt>
                <c:pt idx="1112">
                  <c:v>44983</c:v>
                </c:pt>
                <c:pt idx="1113">
                  <c:v>44984</c:v>
                </c:pt>
                <c:pt idx="1114">
                  <c:v>44985</c:v>
                </c:pt>
                <c:pt idx="1115">
                  <c:v>44986</c:v>
                </c:pt>
                <c:pt idx="1116">
                  <c:v>44987</c:v>
                </c:pt>
                <c:pt idx="1117">
                  <c:v>44988</c:v>
                </c:pt>
                <c:pt idx="1118">
                  <c:v>44989</c:v>
                </c:pt>
                <c:pt idx="1119">
                  <c:v>44990</c:v>
                </c:pt>
                <c:pt idx="1120">
                  <c:v>44991</c:v>
                </c:pt>
                <c:pt idx="1121">
                  <c:v>44992</c:v>
                </c:pt>
                <c:pt idx="1122">
                  <c:v>44993</c:v>
                </c:pt>
                <c:pt idx="1123">
                  <c:v>44994</c:v>
                </c:pt>
                <c:pt idx="1124">
                  <c:v>44995</c:v>
                </c:pt>
                <c:pt idx="1125">
                  <c:v>44996</c:v>
                </c:pt>
                <c:pt idx="1126">
                  <c:v>44997</c:v>
                </c:pt>
                <c:pt idx="1127">
                  <c:v>44998</c:v>
                </c:pt>
                <c:pt idx="1128">
                  <c:v>44999</c:v>
                </c:pt>
                <c:pt idx="1129">
                  <c:v>45000</c:v>
                </c:pt>
                <c:pt idx="1130">
                  <c:v>45001</c:v>
                </c:pt>
                <c:pt idx="1131">
                  <c:v>45002</c:v>
                </c:pt>
                <c:pt idx="1132">
                  <c:v>45003</c:v>
                </c:pt>
                <c:pt idx="1133">
                  <c:v>45004</c:v>
                </c:pt>
                <c:pt idx="1134">
                  <c:v>45005</c:v>
                </c:pt>
                <c:pt idx="1135">
                  <c:v>45006</c:v>
                </c:pt>
                <c:pt idx="1136">
                  <c:v>45007</c:v>
                </c:pt>
                <c:pt idx="1137">
                  <c:v>45008</c:v>
                </c:pt>
                <c:pt idx="1138">
                  <c:v>45009</c:v>
                </c:pt>
                <c:pt idx="1139">
                  <c:v>45010</c:v>
                </c:pt>
                <c:pt idx="1140">
                  <c:v>45011</c:v>
                </c:pt>
                <c:pt idx="1141">
                  <c:v>45012</c:v>
                </c:pt>
                <c:pt idx="1142">
                  <c:v>45013</c:v>
                </c:pt>
                <c:pt idx="1143">
                  <c:v>45014</c:v>
                </c:pt>
                <c:pt idx="1144">
                  <c:v>45015</c:v>
                </c:pt>
                <c:pt idx="1145">
                  <c:v>45016</c:v>
                </c:pt>
                <c:pt idx="1146">
                  <c:v>45017</c:v>
                </c:pt>
                <c:pt idx="1147">
                  <c:v>45018</c:v>
                </c:pt>
                <c:pt idx="1148">
                  <c:v>45019</c:v>
                </c:pt>
                <c:pt idx="1149">
                  <c:v>45020</c:v>
                </c:pt>
                <c:pt idx="1150">
                  <c:v>45021</c:v>
                </c:pt>
                <c:pt idx="1151">
                  <c:v>45022</c:v>
                </c:pt>
                <c:pt idx="1152">
                  <c:v>45023</c:v>
                </c:pt>
                <c:pt idx="1153">
                  <c:v>45024</c:v>
                </c:pt>
                <c:pt idx="1154">
                  <c:v>45025</c:v>
                </c:pt>
                <c:pt idx="1155">
                  <c:v>45026</c:v>
                </c:pt>
                <c:pt idx="1156">
                  <c:v>45027</c:v>
                </c:pt>
                <c:pt idx="1157">
                  <c:v>45028</c:v>
                </c:pt>
                <c:pt idx="1158">
                  <c:v>45029</c:v>
                </c:pt>
                <c:pt idx="1159">
                  <c:v>45030</c:v>
                </c:pt>
                <c:pt idx="1160">
                  <c:v>45031</c:v>
                </c:pt>
                <c:pt idx="1161">
                  <c:v>45032</c:v>
                </c:pt>
                <c:pt idx="1162">
                  <c:v>45033</c:v>
                </c:pt>
                <c:pt idx="1163">
                  <c:v>45034</c:v>
                </c:pt>
                <c:pt idx="1164">
                  <c:v>45035</c:v>
                </c:pt>
                <c:pt idx="1165">
                  <c:v>45036</c:v>
                </c:pt>
                <c:pt idx="1166">
                  <c:v>45037</c:v>
                </c:pt>
                <c:pt idx="1167">
                  <c:v>45038</c:v>
                </c:pt>
                <c:pt idx="1168">
                  <c:v>45039</c:v>
                </c:pt>
                <c:pt idx="1169">
                  <c:v>45040</c:v>
                </c:pt>
                <c:pt idx="1170">
                  <c:v>45041</c:v>
                </c:pt>
                <c:pt idx="1171">
                  <c:v>45042</c:v>
                </c:pt>
                <c:pt idx="1172">
                  <c:v>45043</c:v>
                </c:pt>
                <c:pt idx="1173">
                  <c:v>45044</c:v>
                </c:pt>
                <c:pt idx="1174">
                  <c:v>45045</c:v>
                </c:pt>
                <c:pt idx="1175">
                  <c:v>45046</c:v>
                </c:pt>
                <c:pt idx="1176">
                  <c:v>45047</c:v>
                </c:pt>
                <c:pt idx="1177">
                  <c:v>45048</c:v>
                </c:pt>
                <c:pt idx="1178">
                  <c:v>45049</c:v>
                </c:pt>
                <c:pt idx="1179">
                  <c:v>45050</c:v>
                </c:pt>
                <c:pt idx="1180">
                  <c:v>45051</c:v>
                </c:pt>
                <c:pt idx="1181">
                  <c:v>45052</c:v>
                </c:pt>
                <c:pt idx="1182">
                  <c:v>45053</c:v>
                </c:pt>
                <c:pt idx="1183">
                  <c:v>45054</c:v>
                </c:pt>
                <c:pt idx="1184">
                  <c:v>45055</c:v>
                </c:pt>
                <c:pt idx="1185">
                  <c:v>45056</c:v>
                </c:pt>
                <c:pt idx="1186">
                  <c:v>45057</c:v>
                </c:pt>
                <c:pt idx="1187">
                  <c:v>45058</c:v>
                </c:pt>
                <c:pt idx="1188">
                  <c:v>45059</c:v>
                </c:pt>
                <c:pt idx="1189">
                  <c:v>45060</c:v>
                </c:pt>
                <c:pt idx="1190">
                  <c:v>45061</c:v>
                </c:pt>
                <c:pt idx="1191">
                  <c:v>45062</c:v>
                </c:pt>
                <c:pt idx="1192">
                  <c:v>45063</c:v>
                </c:pt>
                <c:pt idx="1193">
                  <c:v>45064</c:v>
                </c:pt>
                <c:pt idx="1194">
                  <c:v>45065</c:v>
                </c:pt>
                <c:pt idx="1195">
                  <c:v>45066</c:v>
                </c:pt>
                <c:pt idx="1196">
                  <c:v>45067</c:v>
                </c:pt>
                <c:pt idx="1197">
                  <c:v>45068</c:v>
                </c:pt>
                <c:pt idx="1198">
                  <c:v>45069</c:v>
                </c:pt>
                <c:pt idx="1199">
                  <c:v>45070</c:v>
                </c:pt>
                <c:pt idx="1200">
                  <c:v>45071</c:v>
                </c:pt>
                <c:pt idx="1201">
                  <c:v>45072</c:v>
                </c:pt>
                <c:pt idx="1202">
                  <c:v>45073</c:v>
                </c:pt>
                <c:pt idx="1203">
                  <c:v>45074</c:v>
                </c:pt>
                <c:pt idx="1204">
                  <c:v>45075</c:v>
                </c:pt>
                <c:pt idx="1205">
                  <c:v>45076</c:v>
                </c:pt>
                <c:pt idx="1206">
                  <c:v>45077</c:v>
                </c:pt>
                <c:pt idx="1207">
                  <c:v>45078</c:v>
                </c:pt>
                <c:pt idx="1208">
                  <c:v>45079</c:v>
                </c:pt>
                <c:pt idx="1209">
                  <c:v>45080</c:v>
                </c:pt>
                <c:pt idx="1210">
                  <c:v>45081</c:v>
                </c:pt>
                <c:pt idx="1211">
                  <c:v>45082</c:v>
                </c:pt>
                <c:pt idx="1212">
                  <c:v>45083</c:v>
                </c:pt>
                <c:pt idx="1213">
                  <c:v>45084</c:v>
                </c:pt>
                <c:pt idx="1214">
                  <c:v>45085</c:v>
                </c:pt>
                <c:pt idx="1215">
                  <c:v>45086</c:v>
                </c:pt>
                <c:pt idx="1216">
                  <c:v>45087</c:v>
                </c:pt>
                <c:pt idx="1217">
                  <c:v>45088</c:v>
                </c:pt>
                <c:pt idx="1218">
                  <c:v>45089</c:v>
                </c:pt>
                <c:pt idx="1219">
                  <c:v>45090</c:v>
                </c:pt>
                <c:pt idx="1220">
                  <c:v>45091</c:v>
                </c:pt>
                <c:pt idx="1221">
                  <c:v>45092</c:v>
                </c:pt>
                <c:pt idx="1222">
                  <c:v>45093</c:v>
                </c:pt>
                <c:pt idx="1223">
                  <c:v>45094</c:v>
                </c:pt>
                <c:pt idx="1224">
                  <c:v>45095</c:v>
                </c:pt>
                <c:pt idx="1225">
                  <c:v>45096</c:v>
                </c:pt>
                <c:pt idx="1226">
                  <c:v>45097</c:v>
                </c:pt>
                <c:pt idx="1227">
                  <c:v>45098</c:v>
                </c:pt>
                <c:pt idx="1228">
                  <c:v>45099</c:v>
                </c:pt>
                <c:pt idx="1229">
                  <c:v>45100</c:v>
                </c:pt>
                <c:pt idx="1230">
                  <c:v>45101</c:v>
                </c:pt>
                <c:pt idx="1231">
                  <c:v>45102</c:v>
                </c:pt>
                <c:pt idx="1232">
                  <c:v>45103</c:v>
                </c:pt>
                <c:pt idx="1233">
                  <c:v>45104</c:v>
                </c:pt>
                <c:pt idx="1234">
                  <c:v>45105</c:v>
                </c:pt>
                <c:pt idx="1235">
                  <c:v>45106</c:v>
                </c:pt>
                <c:pt idx="1236">
                  <c:v>45107</c:v>
                </c:pt>
                <c:pt idx="1237">
                  <c:v>45108</c:v>
                </c:pt>
                <c:pt idx="1238">
                  <c:v>45109</c:v>
                </c:pt>
                <c:pt idx="1239">
                  <c:v>45110</c:v>
                </c:pt>
                <c:pt idx="1240">
                  <c:v>45111</c:v>
                </c:pt>
                <c:pt idx="1241">
                  <c:v>45112</c:v>
                </c:pt>
                <c:pt idx="1242">
                  <c:v>45113</c:v>
                </c:pt>
                <c:pt idx="1243">
                  <c:v>45114</c:v>
                </c:pt>
                <c:pt idx="1244">
                  <c:v>45115</c:v>
                </c:pt>
                <c:pt idx="1245">
                  <c:v>45116</c:v>
                </c:pt>
                <c:pt idx="1246">
                  <c:v>45117</c:v>
                </c:pt>
                <c:pt idx="1247">
                  <c:v>45118</c:v>
                </c:pt>
                <c:pt idx="1248">
                  <c:v>45119</c:v>
                </c:pt>
                <c:pt idx="1249">
                  <c:v>45120</c:v>
                </c:pt>
                <c:pt idx="1250">
                  <c:v>45121</c:v>
                </c:pt>
                <c:pt idx="1251">
                  <c:v>45122</c:v>
                </c:pt>
                <c:pt idx="1252">
                  <c:v>45123</c:v>
                </c:pt>
                <c:pt idx="1253">
                  <c:v>45124</c:v>
                </c:pt>
                <c:pt idx="1254">
                  <c:v>45125</c:v>
                </c:pt>
                <c:pt idx="1255">
                  <c:v>45126</c:v>
                </c:pt>
                <c:pt idx="1256">
                  <c:v>45127</c:v>
                </c:pt>
                <c:pt idx="1257">
                  <c:v>45128</c:v>
                </c:pt>
                <c:pt idx="1258">
                  <c:v>45129</c:v>
                </c:pt>
                <c:pt idx="1259">
                  <c:v>45130</c:v>
                </c:pt>
                <c:pt idx="1260">
                  <c:v>45131</c:v>
                </c:pt>
                <c:pt idx="1261">
                  <c:v>45132</c:v>
                </c:pt>
                <c:pt idx="1262">
                  <c:v>45133</c:v>
                </c:pt>
                <c:pt idx="1263">
                  <c:v>45134</c:v>
                </c:pt>
                <c:pt idx="1264">
                  <c:v>45135</c:v>
                </c:pt>
                <c:pt idx="1265">
                  <c:v>45136</c:v>
                </c:pt>
                <c:pt idx="1266">
                  <c:v>45137</c:v>
                </c:pt>
                <c:pt idx="1267">
                  <c:v>45138</c:v>
                </c:pt>
                <c:pt idx="1268">
                  <c:v>45139</c:v>
                </c:pt>
                <c:pt idx="1269">
                  <c:v>45140</c:v>
                </c:pt>
                <c:pt idx="1270">
                  <c:v>45141</c:v>
                </c:pt>
                <c:pt idx="1271">
                  <c:v>45142</c:v>
                </c:pt>
                <c:pt idx="1272">
                  <c:v>45143</c:v>
                </c:pt>
                <c:pt idx="1273">
                  <c:v>45144</c:v>
                </c:pt>
                <c:pt idx="1274">
                  <c:v>45145</c:v>
                </c:pt>
                <c:pt idx="1275">
                  <c:v>45146</c:v>
                </c:pt>
                <c:pt idx="1276">
                  <c:v>45147</c:v>
                </c:pt>
                <c:pt idx="1277">
                  <c:v>45148</c:v>
                </c:pt>
                <c:pt idx="1278">
                  <c:v>45149</c:v>
                </c:pt>
                <c:pt idx="1279">
                  <c:v>45150</c:v>
                </c:pt>
                <c:pt idx="1280">
                  <c:v>45151</c:v>
                </c:pt>
                <c:pt idx="1281">
                  <c:v>45152</c:v>
                </c:pt>
                <c:pt idx="1282">
                  <c:v>45153</c:v>
                </c:pt>
                <c:pt idx="1283">
                  <c:v>45154</c:v>
                </c:pt>
                <c:pt idx="1284">
                  <c:v>45155</c:v>
                </c:pt>
                <c:pt idx="1285">
                  <c:v>45156</c:v>
                </c:pt>
                <c:pt idx="1286">
                  <c:v>45157</c:v>
                </c:pt>
                <c:pt idx="1287">
                  <c:v>45158</c:v>
                </c:pt>
                <c:pt idx="1288">
                  <c:v>45159</c:v>
                </c:pt>
                <c:pt idx="1289">
                  <c:v>45160</c:v>
                </c:pt>
                <c:pt idx="1290">
                  <c:v>45161</c:v>
                </c:pt>
                <c:pt idx="1291">
                  <c:v>45162</c:v>
                </c:pt>
                <c:pt idx="1292">
                  <c:v>45163</c:v>
                </c:pt>
                <c:pt idx="1293">
                  <c:v>45164</c:v>
                </c:pt>
                <c:pt idx="1294">
                  <c:v>45165</c:v>
                </c:pt>
                <c:pt idx="1295">
                  <c:v>45166</c:v>
                </c:pt>
                <c:pt idx="1296">
                  <c:v>45167</c:v>
                </c:pt>
                <c:pt idx="1297">
                  <c:v>45168</c:v>
                </c:pt>
                <c:pt idx="1298">
                  <c:v>45169</c:v>
                </c:pt>
                <c:pt idx="1299">
                  <c:v>45170</c:v>
                </c:pt>
                <c:pt idx="1300">
                  <c:v>45171</c:v>
                </c:pt>
                <c:pt idx="1301">
                  <c:v>45172</c:v>
                </c:pt>
                <c:pt idx="1302">
                  <c:v>45173</c:v>
                </c:pt>
                <c:pt idx="1303">
                  <c:v>45174</c:v>
                </c:pt>
                <c:pt idx="1304">
                  <c:v>45175</c:v>
                </c:pt>
                <c:pt idx="1305">
                  <c:v>45176</c:v>
                </c:pt>
                <c:pt idx="1306">
                  <c:v>45177</c:v>
                </c:pt>
                <c:pt idx="1307">
                  <c:v>45178</c:v>
                </c:pt>
                <c:pt idx="1308">
                  <c:v>45179</c:v>
                </c:pt>
                <c:pt idx="1309">
                  <c:v>45180</c:v>
                </c:pt>
                <c:pt idx="1310">
                  <c:v>45181</c:v>
                </c:pt>
                <c:pt idx="1311">
                  <c:v>45182</c:v>
                </c:pt>
                <c:pt idx="1312">
                  <c:v>45183</c:v>
                </c:pt>
                <c:pt idx="1313">
                  <c:v>45184</c:v>
                </c:pt>
                <c:pt idx="1314">
                  <c:v>45185</c:v>
                </c:pt>
                <c:pt idx="1315">
                  <c:v>45186</c:v>
                </c:pt>
                <c:pt idx="1316">
                  <c:v>45187</c:v>
                </c:pt>
                <c:pt idx="1317">
                  <c:v>45188</c:v>
                </c:pt>
                <c:pt idx="1318">
                  <c:v>45189</c:v>
                </c:pt>
                <c:pt idx="1319">
                  <c:v>45190</c:v>
                </c:pt>
                <c:pt idx="1320">
                  <c:v>45191</c:v>
                </c:pt>
                <c:pt idx="1321">
                  <c:v>45192</c:v>
                </c:pt>
                <c:pt idx="1322">
                  <c:v>45193</c:v>
                </c:pt>
                <c:pt idx="1323">
                  <c:v>45194</c:v>
                </c:pt>
                <c:pt idx="1324">
                  <c:v>45195</c:v>
                </c:pt>
                <c:pt idx="1325">
                  <c:v>45196</c:v>
                </c:pt>
                <c:pt idx="1326">
                  <c:v>45197</c:v>
                </c:pt>
                <c:pt idx="1327">
                  <c:v>45198</c:v>
                </c:pt>
                <c:pt idx="1328">
                  <c:v>45199</c:v>
                </c:pt>
                <c:pt idx="1329">
                  <c:v>45200</c:v>
                </c:pt>
                <c:pt idx="1330">
                  <c:v>45201</c:v>
                </c:pt>
                <c:pt idx="1331">
                  <c:v>45202</c:v>
                </c:pt>
                <c:pt idx="1332">
                  <c:v>45203</c:v>
                </c:pt>
                <c:pt idx="1333">
                  <c:v>45204</c:v>
                </c:pt>
                <c:pt idx="1334">
                  <c:v>45205</c:v>
                </c:pt>
                <c:pt idx="1335">
                  <c:v>45206</c:v>
                </c:pt>
                <c:pt idx="1336">
                  <c:v>45207</c:v>
                </c:pt>
                <c:pt idx="1337">
                  <c:v>45208</c:v>
                </c:pt>
                <c:pt idx="1338">
                  <c:v>45209</c:v>
                </c:pt>
                <c:pt idx="1339">
                  <c:v>45210</c:v>
                </c:pt>
                <c:pt idx="1340">
                  <c:v>45211</c:v>
                </c:pt>
                <c:pt idx="1341">
                  <c:v>45212</c:v>
                </c:pt>
                <c:pt idx="1342">
                  <c:v>45213</c:v>
                </c:pt>
                <c:pt idx="1343">
                  <c:v>45214</c:v>
                </c:pt>
                <c:pt idx="1344">
                  <c:v>45215</c:v>
                </c:pt>
                <c:pt idx="1345">
                  <c:v>45216</c:v>
                </c:pt>
                <c:pt idx="1346">
                  <c:v>45217</c:v>
                </c:pt>
                <c:pt idx="1347">
                  <c:v>45218</c:v>
                </c:pt>
                <c:pt idx="1348">
                  <c:v>45219</c:v>
                </c:pt>
                <c:pt idx="1349">
                  <c:v>45220</c:v>
                </c:pt>
                <c:pt idx="1350">
                  <c:v>45221</c:v>
                </c:pt>
                <c:pt idx="1351">
                  <c:v>45222</c:v>
                </c:pt>
                <c:pt idx="1352">
                  <c:v>45223</c:v>
                </c:pt>
                <c:pt idx="1353">
                  <c:v>45224</c:v>
                </c:pt>
                <c:pt idx="1354">
                  <c:v>45225</c:v>
                </c:pt>
                <c:pt idx="1355">
                  <c:v>45226</c:v>
                </c:pt>
                <c:pt idx="1356">
                  <c:v>45227</c:v>
                </c:pt>
                <c:pt idx="1357">
                  <c:v>45228</c:v>
                </c:pt>
                <c:pt idx="1358">
                  <c:v>45229</c:v>
                </c:pt>
                <c:pt idx="1359">
                  <c:v>45230</c:v>
                </c:pt>
                <c:pt idx="1360">
                  <c:v>45231</c:v>
                </c:pt>
                <c:pt idx="1361">
                  <c:v>45232</c:v>
                </c:pt>
                <c:pt idx="1362">
                  <c:v>45233</c:v>
                </c:pt>
                <c:pt idx="1363">
                  <c:v>45234</c:v>
                </c:pt>
                <c:pt idx="1364">
                  <c:v>45235</c:v>
                </c:pt>
                <c:pt idx="1365">
                  <c:v>45236</c:v>
                </c:pt>
                <c:pt idx="1366">
                  <c:v>45237</c:v>
                </c:pt>
                <c:pt idx="1367">
                  <c:v>45238</c:v>
                </c:pt>
                <c:pt idx="1368">
                  <c:v>45239</c:v>
                </c:pt>
                <c:pt idx="1369">
                  <c:v>45240</c:v>
                </c:pt>
                <c:pt idx="1370">
                  <c:v>45241</c:v>
                </c:pt>
                <c:pt idx="1371">
                  <c:v>45242</c:v>
                </c:pt>
                <c:pt idx="1372">
                  <c:v>45243</c:v>
                </c:pt>
                <c:pt idx="1373">
                  <c:v>45244</c:v>
                </c:pt>
                <c:pt idx="1374">
                  <c:v>45245</c:v>
                </c:pt>
                <c:pt idx="1375">
                  <c:v>45246</c:v>
                </c:pt>
                <c:pt idx="1376">
                  <c:v>45247</c:v>
                </c:pt>
                <c:pt idx="1377">
                  <c:v>45248</c:v>
                </c:pt>
                <c:pt idx="1378">
                  <c:v>45249</c:v>
                </c:pt>
                <c:pt idx="1379">
                  <c:v>45250</c:v>
                </c:pt>
                <c:pt idx="1380">
                  <c:v>45251</c:v>
                </c:pt>
                <c:pt idx="1381">
                  <c:v>45252</c:v>
                </c:pt>
                <c:pt idx="1382">
                  <c:v>45253</c:v>
                </c:pt>
                <c:pt idx="1383">
                  <c:v>45254</c:v>
                </c:pt>
                <c:pt idx="1384">
                  <c:v>45255</c:v>
                </c:pt>
                <c:pt idx="1385">
                  <c:v>45256</c:v>
                </c:pt>
                <c:pt idx="1386">
                  <c:v>45257</c:v>
                </c:pt>
                <c:pt idx="1387">
                  <c:v>45258</c:v>
                </c:pt>
                <c:pt idx="1388">
                  <c:v>45259</c:v>
                </c:pt>
                <c:pt idx="1389">
                  <c:v>45260</c:v>
                </c:pt>
                <c:pt idx="1390">
                  <c:v>45261</c:v>
                </c:pt>
                <c:pt idx="1391">
                  <c:v>45262</c:v>
                </c:pt>
                <c:pt idx="1392">
                  <c:v>45263</c:v>
                </c:pt>
                <c:pt idx="1393">
                  <c:v>45264</c:v>
                </c:pt>
                <c:pt idx="1394">
                  <c:v>45265</c:v>
                </c:pt>
                <c:pt idx="1395">
                  <c:v>45266</c:v>
                </c:pt>
                <c:pt idx="1396">
                  <c:v>45267</c:v>
                </c:pt>
                <c:pt idx="1397">
                  <c:v>45268</c:v>
                </c:pt>
                <c:pt idx="1398">
                  <c:v>45269</c:v>
                </c:pt>
                <c:pt idx="1399">
                  <c:v>45270</c:v>
                </c:pt>
                <c:pt idx="1400">
                  <c:v>45271</c:v>
                </c:pt>
                <c:pt idx="1401">
                  <c:v>45272</c:v>
                </c:pt>
                <c:pt idx="1402">
                  <c:v>45273</c:v>
                </c:pt>
                <c:pt idx="1403">
                  <c:v>45274</c:v>
                </c:pt>
                <c:pt idx="1404">
                  <c:v>45275</c:v>
                </c:pt>
                <c:pt idx="1405">
                  <c:v>45276</c:v>
                </c:pt>
                <c:pt idx="1406">
                  <c:v>45277</c:v>
                </c:pt>
                <c:pt idx="1407">
                  <c:v>45278</c:v>
                </c:pt>
                <c:pt idx="1408">
                  <c:v>45279</c:v>
                </c:pt>
                <c:pt idx="1409">
                  <c:v>45280</c:v>
                </c:pt>
                <c:pt idx="1410">
                  <c:v>45281</c:v>
                </c:pt>
                <c:pt idx="1411">
                  <c:v>45282</c:v>
                </c:pt>
                <c:pt idx="1412">
                  <c:v>45283</c:v>
                </c:pt>
                <c:pt idx="1413">
                  <c:v>45284</c:v>
                </c:pt>
                <c:pt idx="1414">
                  <c:v>45285</c:v>
                </c:pt>
                <c:pt idx="1415">
                  <c:v>45286</c:v>
                </c:pt>
                <c:pt idx="1416">
                  <c:v>45287</c:v>
                </c:pt>
                <c:pt idx="1417">
                  <c:v>45288</c:v>
                </c:pt>
                <c:pt idx="1418">
                  <c:v>45289</c:v>
                </c:pt>
                <c:pt idx="1419">
                  <c:v>45290</c:v>
                </c:pt>
                <c:pt idx="1420">
                  <c:v>45291</c:v>
                </c:pt>
                <c:pt idx="1421">
                  <c:v>45292</c:v>
                </c:pt>
                <c:pt idx="1422">
                  <c:v>45293</c:v>
                </c:pt>
                <c:pt idx="1423">
                  <c:v>45294</c:v>
                </c:pt>
                <c:pt idx="1424">
                  <c:v>45295</c:v>
                </c:pt>
                <c:pt idx="1425">
                  <c:v>45296</c:v>
                </c:pt>
                <c:pt idx="1426">
                  <c:v>45297</c:v>
                </c:pt>
                <c:pt idx="1427">
                  <c:v>45298</c:v>
                </c:pt>
                <c:pt idx="1428">
                  <c:v>45299</c:v>
                </c:pt>
                <c:pt idx="1429">
                  <c:v>45300</c:v>
                </c:pt>
                <c:pt idx="1430">
                  <c:v>45301</c:v>
                </c:pt>
                <c:pt idx="1431">
                  <c:v>45302</c:v>
                </c:pt>
                <c:pt idx="1432">
                  <c:v>45303</c:v>
                </c:pt>
                <c:pt idx="1433">
                  <c:v>45304</c:v>
                </c:pt>
                <c:pt idx="1434">
                  <c:v>45305</c:v>
                </c:pt>
                <c:pt idx="1435">
                  <c:v>45306</c:v>
                </c:pt>
                <c:pt idx="1436">
                  <c:v>45307</c:v>
                </c:pt>
                <c:pt idx="1437">
                  <c:v>45308</c:v>
                </c:pt>
                <c:pt idx="1438">
                  <c:v>45309</c:v>
                </c:pt>
                <c:pt idx="1439">
                  <c:v>45310</c:v>
                </c:pt>
                <c:pt idx="1440">
                  <c:v>45311</c:v>
                </c:pt>
                <c:pt idx="1441">
                  <c:v>45312</c:v>
                </c:pt>
                <c:pt idx="1442">
                  <c:v>45313</c:v>
                </c:pt>
                <c:pt idx="1443">
                  <c:v>45314</c:v>
                </c:pt>
                <c:pt idx="1444">
                  <c:v>45315</c:v>
                </c:pt>
                <c:pt idx="1445">
                  <c:v>45316</c:v>
                </c:pt>
                <c:pt idx="1446">
                  <c:v>45317</c:v>
                </c:pt>
                <c:pt idx="1447">
                  <c:v>45318</c:v>
                </c:pt>
                <c:pt idx="1448">
                  <c:v>45319</c:v>
                </c:pt>
                <c:pt idx="1449">
                  <c:v>45320</c:v>
                </c:pt>
                <c:pt idx="1450">
                  <c:v>45321</c:v>
                </c:pt>
                <c:pt idx="1451">
                  <c:v>45322</c:v>
                </c:pt>
                <c:pt idx="1452">
                  <c:v>45323</c:v>
                </c:pt>
                <c:pt idx="1453">
                  <c:v>45324</c:v>
                </c:pt>
                <c:pt idx="1454">
                  <c:v>45325</c:v>
                </c:pt>
                <c:pt idx="1455">
                  <c:v>45326</c:v>
                </c:pt>
                <c:pt idx="1456">
                  <c:v>45327</c:v>
                </c:pt>
                <c:pt idx="1457">
                  <c:v>45328</c:v>
                </c:pt>
                <c:pt idx="1458">
                  <c:v>45329</c:v>
                </c:pt>
                <c:pt idx="1459">
                  <c:v>45330</c:v>
                </c:pt>
                <c:pt idx="1460">
                  <c:v>45331</c:v>
                </c:pt>
                <c:pt idx="1461">
                  <c:v>45332</c:v>
                </c:pt>
                <c:pt idx="1462">
                  <c:v>45333</c:v>
                </c:pt>
                <c:pt idx="1463">
                  <c:v>45334</c:v>
                </c:pt>
                <c:pt idx="1464">
                  <c:v>45335</c:v>
                </c:pt>
                <c:pt idx="1465">
                  <c:v>45336</c:v>
                </c:pt>
                <c:pt idx="1466">
                  <c:v>45337</c:v>
                </c:pt>
                <c:pt idx="1467">
                  <c:v>45338</c:v>
                </c:pt>
                <c:pt idx="1468">
                  <c:v>45339</c:v>
                </c:pt>
                <c:pt idx="1469">
                  <c:v>45340</c:v>
                </c:pt>
                <c:pt idx="1470">
                  <c:v>45341</c:v>
                </c:pt>
                <c:pt idx="1471">
                  <c:v>45342</c:v>
                </c:pt>
                <c:pt idx="1472">
                  <c:v>45343</c:v>
                </c:pt>
                <c:pt idx="1473">
                  <c:v>45344</c:v>
                </c:pt>
                <c:pt idx="1474">
                  <c:v>45345</c:v>
                </c:pt>
                <c:pt idx="1475">
                  <c:v>45346</c:v>
                </c:pt>
                <c:pt idx="1476">
                  <c:v>45347</c:v>
                </c:pt>
                <c:pt idx="1477">
                  <c:v>45348</c:v>
                </c:pt>
                <c:pt idx="1478">
                  <c:v>45349</c:v>
                </c:pt>
                <c:pt idx="1479">
                  <c:v>45350</c:v>
                </c:pt>
                <c:pt idx="1480">
                  <c:v>45351</c:v>
                </c:pt>
                <c:pt idx="1481">
                  <c:v>45352</c:v>
                </c:pt>
                <c:pt idx="1482">
                  <c:v>45353</c:v>
                </c:pt>
                <c:pt idx="1483">
                  <c:v>45354</c:v>
                </c:pt>
                <c:pt idx="1484">
                  <c:v>45355</c:v>
                </c:pt>
                <c:pt idx="1485">
                  <c:v>45356</c:v>
                </c:pt>
                <c:pt idx="1486">
                  <c:v>45357</c:v>
                </c:pt>
                <c:pt idx="1487">
                  <c:v>45358</c:v>
                </c:pt>
                <c:pt idx="1488">
                  <c:v>45359</c:v>
                </c:pt>
                <c:pt idx="1489">
                  <c:v>45360</c:v>
                </c:pt>
                <c:pt idx="1490">
                  <c:v>45361</c:v>
                </c:pt>
                <c:pt idx="1491">
                  <c:v>45362</c:v>
                </c:pt>
                <c:pt idx="1492">
                  <c:v>45363</c:v>
                </c:pt>
                <c:pt idx="1493">
                  <c:v>45364</c:v>
                </c:pt>
                <c:pt idx="1494">
                  <c:v>45365</c:v>
                </c:pt>
                <c:pt idx="1495">
                  <c:v>45366</c:v>
                </c:pt>
                <c:pt idx="1496">
                  <c:v>45367</c:v>
                </c:pt>
                <c:pt idx="1497">
                  <c:v>45368</c:v>
                </c:pt>
                <c:pt idx="1498">
                  <c:v>45369</c:v>
                </c:pt>
                <c:pt idx="1499">
                  <c:v>45370</c:v>
                </c:pt>
                <c:pt idx="1500">
                  <c:v>45371</c:v>
                </c:pt>
                <c:pt idx="1501">
                  <c:v>45372</c:v>
                </c:pt>
                <c:pt idx="1502">
                  <c:v>45373</c:v>
                </c:pt>
                <c:pt idx="1503">
                  <c:v>45374</c:v>
                </c:pt>
                <c:pt idx="1504">
                  <c:v>45375</c:v>
                </c:pt>
                <c:pt idx="1505">
                  <c:v>45376</c:v>
                </c:pt>
                <c:pt idx="1506">
                  <c:v>45377</c:v>
                </c:pt>
                <c:pt idx="1507">
                  <c:v>45378</c:v>
                </c:pt>
                <c:pt idx="1508">
                  <c:v>45379</c:v>
                </c:pt>
                <c:pt idx="1509">
                  <c:v>45380</c:v>
                </c:pt>
                <c:pt idx="1510">
                  <c:v>45381</c:v>
                </c:pt>
                <c:pt idx="1511">
                  <c:v>45382</c:v>
                </c:pt>
                <c:pt idx="1512">
                  <c:v>45383</c:v>
                </c:pt>
                <c:pt idx="1513">
                  <c:v>45384</c:v>
                </c:pt>
                <c:pt idx="1514">
                  <c:v>45385</c:v>
                </c:pt>
                <c:pt idx="1515">
                  <c:v>45386</c:v>
                </c:pt>
                <c:pt idx="1516">
                  <c:v>45387</c:v>
                </c:pt>
                <c:pt idx="1517">
                  <c:v>45388</c:v>
                </c:pt>
                <c:pt idx="1518">
                  <c:v>45389</c:v>
                </c:pt>
                <c:pt idx="1519">
                  <c:v>45390</c:v>
                </c:pt>
                <c:pt idx="1520">
                  <c:v>45391</c:v>
                </c:pt>
                <c:pt idx="1521">
                  <c:v>45392</c:v>
                </c:pt>
                <c:pt idx="1522">
                  <c:v>45393</c:v>
                </c:pt>
                <c:pt idx="1523">
                  <c:v>45394</c:v>
                </c:pt>
                <c:pt idx="1524">
                  <c:v>45395</c:v>
                </c:pt>
                <c:pt idx="1525">
                  <c:v>45396</c:v>
                </c:pt>
                <c:pt idx="1526">
                  <c:v>45397</c:v>
                </c:pt>
                <c:pt idx="1527">
                  <c:v>45398</c:v>
                </c:pt>
                <c:pt idx="1528">
                  <c:v>45399</c:v>
                </c:pt>
                <c:pt idx="1529">
                  <c:v>45400</c:v>
                </c:pt>
                <c:pt idx="1530">
                  <c:v>45401</c:v>
                </c:pt>
                <c:pt idx="1531">
                  <c:v>45402</c:v>
                </c:pt>
                <c:pt idx="1532">
                  <c:v>45403</c:v>
                </c:pt>
                <c:pt idx="1533">
                  <c:v>45404</c:v>
                </c:pt>
                <c:pt idx="1534">
                  <c:v>45405</c:v>
                </c:pt>
                <c:pt idx="1535">
                  <c:v>45406</c:v>
                </c:pt>
                <c:pt idx="1536">
                  <c:v>45407</c:v>
                </c:pt>
                <c:pt idx="1537">
                  <c:v>45408</c:v>
                </c:pt>
                <c:pt idx="1538">
                  <c:v>45409</c:v>
                </c:pt>
                <c:pt idx="1539">
                  <c:v>45410</c:v>
                </c:pt>
                <c:pt idx="1540">
                  <c:v>45411</c:v>
                </c:pt>
                <c:pt idx="1541">
                  <c:v>45412</c:v>
                </c:pt>
                <c:pt idx="1542">
                  <c:v>45413</c:v>
                </c:pt>
                <c:pt idx="1543">
                  <c:v>45414</c:v>
                </c:pt>
                <c:pt idx="1544">
                  <c:v>45415</c:v>
                </c:pt>
                <c:pt idx="1545">
                  <c:v>45416</c:v>
                </c:pt>
                <c:pt idx="1546">
                  <c:v>45417</c:v>
                </c:pt>
                <c:pt idx="1547">
                  <c:v>45418</c:v>
                </c:pt>
                <c:pt idx="1548">
                  <c:v>45419</c:v>
                </c:pt>
                <c:pt idx="1549">
                  <c:v>45420</c:v>
                </c:pt>
                <c:pt idx="1550">
                  <c:v>45421</c:v>
                </c:pt>
                <c:pt idx="1551">
                  <c:v>45422</c:v>
                </c:pt>
                <c:pt idx="1552">
                  <c:v>45423</c:v>
                </c:pt>
                <c:pt idx="1553">
                  <c:v>45424</c:v>
                </c:pt>
                <c:pt idx="1554">
                  <c:v>45425</c:v>
                </c:pt>
                <c:pt idx="1555">
                  <c:v>45426</c:v>
                </c:pt>
                <c:pt idx="1556">
                  <c:v>45427</c:v>
                </c:pt>
                <c:pt idx="1557">
                  <c:v>45428</c:v>
                </c:pt>
                <c:pt idx="1558">
                  <c:v>45429</c:v>
                </c:pt>
                <c:pt idx="1559">
                  <c:v>45430</c:v>
                </c:pt>
                <c:pt idx="1560">
                  <c:v>45431</c:v>
                </c:pt>
                <c:pt idx="1561">
                  <c:v>45432</c:v>
                </c:pt>
                <c:pt idx="1562">
                  <c:v>45433</c:v>
                </c:pt>
                <c:pt idx="1563">
                  <c:v>45434</c:v>
                </c:pt>
                <c:pt idx="1564">
                  <c:v>45435</c:v>
                </c:pt>
                <c:pt idx="1565">
                  <c:v>45436</c:v>
                </c:pt>
                <c:pt idx="1566">
                  <c:v>45437</c:v>
                </c:pt>
                <c:pt idx="1567">
                  <c:v>45438</c:v>
                </c:pt>
                <c:pt idx="1568">
                  <c:v>45439</c:v>
                </c:pt>
                <c:pt idx="1569">
                  <c:v>45440</c:v>
                </c:pt>
                <c:pt idx="1570">
                  <c:v>45441</c:v>
                </c:pt>
                <c:pt idx="1571">
                  <c:v>45442</c:v>
                </c:pt>
                <c:pt idx="1572">
                  <c:v>45443</c:v>
                </c:pt>
                <c:pt idx="1573">
                  <c:v>45444</c:v>
                </c:pt>
                <c:pt idx="1574">
                  <c:v>45445</c:v>
                </c:pt>
                <c:pt idx="1575">
                  <c:v>45446</c:v>
                </c:pt>
                <c:pt idx="1576">
                  <c:v>45447</c:v>
                </c:pt>
                <c:pt idx="1577">
                  <c:v>45448</c:v>
                </c:pt>
                <c:pt idx="1578">
                  <c:v>45449</c:v>
                </c:pt>
                <c:pt idx="1579">
                  <c:v>45450</c:v>
                </c:pt>
                <c:pt idx="1580">
                  <c:v>45451</c:v>
                </c:pt>
                <c:pt idx="1581">
                  <c:v>45452</c:v>
                </c:pt>
                <c:pt idx="1582">
                  <c:v>45453</c:v>
                </c:pt>
                <c:pt idx="1583">
                  <c:v>45454</c:v>
                </c:pt>
                <c:pt idx="1584">
                  <c:v>45455</c:v>
                </c:pt>
                <c:pt idx="1585">
                  <c:v>45456</c:v>
                </c:pt>
                <c:pt idx="1586">
                  <c:v>45457</c:v>
                </c:pt>
                <c:pt idx="1587">
                  <c:v>45458</c:v>
                </c:pt>
                <c:pt idx="1588">
                  <c:v>45459</c:v>
                </c:pt>
                <c:pt idx="1589">
                  <c:v>45460</c:v>
                </c:pt>
                <c:pt idx="1590">
                  <c:v>45461</c:v>
                </c:pt>
                <c:pt idx="1591">
                  <c:v>45462</c:v>
                </c:pt>
                <c:pt idx="1592">
                  <c:v>45463</c:v>
                </c:pt>
                <c:pt idx="1593">
                  <c:v>45464</c:v>
                </c:pt>
                <c:pt idx="1594">
                  <c:v>45465</c:v>
                </c:pt>
                <c:pt idx="1595">
                  <c:v>45466</c:v>
                </c:pt>
                <c:pt idx="1596">
                  <c:v>45467</c:v>
                </c:pt>
                <c:pt idx="1597">
                  <c:v>45468</c:v>
                </c:pt>
                <c:pt idx="1598">
                  <c:v>45469</c:v>
                </c:pt>
                <c:pt idx="1599">
                  <c:v>45470</c:v>
                </c:pt>
                <c:pt idx="1600">
                  <c:v>45471</c:v>
                </c:pt>
                <c:pt idx="1601">
                  <c:v>45472</c:v>
                </c:pt>
                <c:pt idx="1602">
                  <c:v>45473</c:v>
                </c:pt>
                <c:pt idx="1603">
                  <c:v>45474</c:v>
                </c:pt>
                <c:pt idx="1604">
                  <c:v>45475</c:v>
                </c:pt>
                <c:pt idx="1605">
                  <c:v>45476</c:v>
                </c:pt>
                <c:pt idx="1606">
                  <c:v>45477</c:v>
                </c:pt>
                <c:pt idx="1607">
                  <c:v>45478</c:v>
                </c:pt>
                <c:pt idx="1608">
                  <c:v>45479</c:v>
                </c:pt>
                <c:pt idx="1609">
                  <c:v>45480</c:v>
                </c:pt>
                <c:pt idx="1610">
                  <c:v>45481</c:v>
                </c:pt>
                <c:pt idx="1611">
                  <c:v>45482</c:v>
                </c:pt>
                <c:pt idx="1612">
                  <c:v>45483</c:v>
                </c:pt>
                <c:pt idx="1613">
                  <c:v>45484</c:v>
                </c:pt>
                <c:pt idx="1614">
                  <c:v>45485</c:v>
                </c:pt>
                <c:pt idx="1615">
                  <c:v>45486</c:v>
                </c:pt>
                <c:pt idx="1616">
                  <c:v>45487</c:v>
                </c:pt>
                <c:pt idx="1617">
                  <c:v>45488</c:v>
                </c:pt>
                <c:pt idx="1618">
                  <c:v>45489</c:v>
                </c:pt>
                <c:pt idx="1619">
                  <c:v>45490</c:v>
                </c:pt>
                <c:pt idx="1620">
                  <c:v>45491</c:v>
                </c:pt>
                <c:pt idx="1621">
                  <c:v>45492</c:v>
                </c:pt>
                <c:pt idx="1622">
                  <c:v>45493</c:v>
                </c:pt>
                <c:pt idx="1623">
                  <c:v>45494</c:v>
                </c:pt>
                <c:pt idx="1624">
                  <c:v>45495</c:v>
                </c:pt>
                <c:pt idx="1625">
                  <c:v>45496</c:v>
                </c:pt>
                <c:pt idx="1626">
                  <c:v>45497</c:v>
                </c:pt>
                <c:pt idx="1627">
                  <c:v>45498</c:v>
                </c:pt>
                <c:pt idx="1628">
                  <c:v>45499</c:v>
                </c:pt>
                <c:pt idx="1629">
                  <c:v>45500</c:v>
                </c:pt>
                <c:pt idx="1630">
                  <c:v>45501</c:v>
                </c:pt>
                <c:pt idx="1631">
                  <c:v>45502</c:v>
                </c:pt>
                <c:pt idx="1632">
                  <c:v>45503</c:v>
                </c:pt>
                <c:pt idx="1633">
                  <c:v>45504</c:v>
                </c:pt>
                <c:pt idx="1634">
                  <c:v>45505</c:v>
                </c:pt>
                <c:pt idx="1635">
                  <c:v>45506</c:v>
                </c:pt>
                <c:pt idx="1636">
                  <c:v>45507</c:v>
                </c:pt>
                <c:pt idx="1637">
                  <c:v>45508</c:v>
                </c:pt>
                <c:pt idx="1638">
                  <c:v>45509</c:v>
                </c:pt>
                <c:pt idx="1639">
                  <c:v>45510</c:v>
                </c:pt>
                <c:pt idx="1640">
                  <c:v>45511</c:v>
                </c:pt>
                <c:pt idx="1641">
                  <c:v>45512</c:v>
                </c:pt>
                <c:pt idx="1642">
                  <c:v>45513</c:v>
                </c:pt>
                <c:pt idx="1643">
                  <c:v>45514</c:v>
                </c:pt>
                <c:pt idx="1644">
                  <c:v>45515</c:v>
                </c:pt>
                <c:pt idx="1645">
                  <c:v>45516</c:v>
                </c:pt>
                <c:pt idx="1646">
                  <c:v>45517</c:v>
                </c:pt>
                <c:pt idx="1647">
                  <c:v>45518</c:v>
                </c:pt>
                <c:pt idx="1648">
                  <c:v>45519</c:v>
                </c:pt>
                <c:pt idx="1649">
                  <c:v>45520</c:v>
                </c:pt>
                <c:pt idx="1650">
                  <c:v>45521</c:v>
                </c:pt>
                <c:pt idx="1651">
                  <c:v>45522</c:v>
                </c:pt>
                <c:pt idx="1652">
                  <c:v>45523</c:v>
                </c:pt>
                <c:pt idx="1653">
                  <c:v>45524</c:v>
                </c:pt>
                <c:pt idx="1654">
                  <c:v>45525</c:v>
                </c:pt>
                <c:pt idx="1655">
                  <c:v>45526</c:v>
                </c:pt>
                <c:pt idx="1656">
                  <c:v>45527</c:v>
                </c:pt>
                <c:pt idx="1657">
                  <c:v>45528</c:v>
                </c:pt>
                <c:pt idx="1658">
                  <c:v>45529</c:v>
                </c:pt>
                <c:pt idx="1659">
                  <c:v>45530</c:v>
                </c:pt>
                <c:pt idx="1660">
                  <c:v>45531</c:v>
                </c:pt>
                <c:pt idx="1661">
                  <c:v>45532</c:v>
                </c:pt>
                <c:pt idx="1662">
                  <c:v>45533</c:v>
                </c:pt>
                <c:pt idx="1663">
                  <c:v>45534</c:v>
                </c:pt>
                <c:pt idx="1664">
                  <c:v>45535</c:v>
                </c:pt>
                <c:pt idx="1665">
                  <c:v>45536</c:v>
                </c:pt>
                <c:pt idx="1666">
                  <c:v>45537</c:v>
                </c:pt>
                <c:pt idx="1667">
                  <c:v>45538</c:v>
                </c:pt>
                <c:pt idx="1668">
                  <c:v>45539</c:v>
                </c:pt>
                <c:pt idx="1669">
                  <c:v>45540</c:v>
                </c:pt>
                <c:pt idx="1670">
                  <c:v>45541</c:v>
                </c:pt>
                <c:pt idx="1671">
                  <c:v>45542</c:v>
                </c:pt>
                <c:pt idx="1672">
                  <c:v>45543</c:v>
                </c:pt>
                <c:pt idx="1673">
                  <c:v>45544</c:v>
                </c:pt>
                <c:pt idx="1674">
                  <c:v>45545</c:v>
                </c:pt>
                <c:pt idx="1675">
                  <c:v>45546</c:v>
                </c:pt>
                <c:pt idx="1676">
                  <c:v>45547</c:v>
                </c:pt>
                <c:pt idx="1677">
                  <c:v>45548</c:v>
                </c:pt>
                <c:pt idx="1678">
                  <c:v>45549</c:v>
                </c:pt>
                <c:pt idx="1679">
                  <c:v>45550</c:v>
                </c:pt>
                <c:pt idx="1680">
                  <c:v>45551</c:v>
                </c:pt>
                <c:pt idx="1681">
                  <c:v>45552</c:v>
                </c:pt>
                <c:pt idx="1682">
                  <c:v>45553</c:v>
                </c:pt>
                <c:pt idx="1683">
                  <c:v>45554</c:v>
                </c:pt>
                <c:pt idx="1684">
                  <c:v>45555</c:v>
                </c:pt>
                <c:pt idx="1685">
                  <c:v>45556</c:v>
                </c:pt>
                <c:pt idx="1686">
                  <c:v>45557</c:v>
                </c:pt>
                <c:pt idx="1687">
                  <c:v>45558</c:v>
                </c:pt>
                <c:pt idx="1688">
                  <c:v>45559</c:v>
                </c:pt>
                <c:pt idx="1689">
                  <c:v>45560</c:v>
                </c:pt>
                <c:pt idx="1690">
                  <c:v>45561</c:v>
                </c:pt>
                <c:pt idx="1691">
                  <c:v>45562</c:v>
                </c:pt>
                <c:pt idx="1692">
                  <c:v>45563</c:v>
                </c:pt>
                <c:pt idx="1693">
                  <c:v>45564</c:v>
                </c:pt>
                <c:pt idx="1694">
                  <c:v>45565</c:v>
                </c:pt>
                <c:pt idx="1695">
                  <c:v>45566</c:v>
                </c:pt>
                <c:pt idx="1696">
                  <c:v>45567</c:v>
                </c:pt>
                <c:pt idx="1697">
                  <c:v>45568</c:v>
                </c:pt>
                <c:pt idx="1698">
                  <c:v>45569</c:v>
                </c:pt>
                <c:pt idx="1699">
                  <c:v>45570</c:v>
                </c:pt>
                <c:pt idx="1700">
                  <c:v>45571</c:v>
                </c:pt>
                <c:pt idx="1701">
                  <c:v>45572</c:v>
                </c:pt>
                <c:pt idx="1702">
                  <c:v>45573</c:v>
                </c:pt>
                <c:pt idx="1703">
                  <c:v>45574</c:v>
                </c:pt>
                <c:pt idx="1704">
                  <c:v>45575</c:v>
                </c:pt>
                <c:pt idx="1705">
                  <c:v>45576</c:v>
                </c:pt>
                <c:pt idx="1706">
                  <c:v>45577</c:v>
                </c:pt>
                <c:pt idx="1707">
                  <c:v>45578</c:v>
                </c:pt>
                <c:pt idx="1708">
                  <c:v>45579</c:v>
                </c:pt>
                <c:pt idx="1709">
                  <c:v>45580</c:v>
                </c:pt>
                <c:pt idx="1710">
                  <c:v>45581</c:v>
                </c:pt>
                <c:pt idx="1711">
                  <c:v>45582</c:v>
                </c:pt>
                <c:pt idx="1712">
                  <c:v>45583</c:v>
                </c:pt>
                <c:pt idx="1713">
                  <c:v>45584</c:v>
                </c:pt>
                <c:pt idx="1714">
                  <c:v>45585</c:v>
                </c:pt>
                <c:pt idx="1715">
                  <c:v>45586</c:v>
                </c:pt>
                <c:pt idx="1716">
                  <c:v>45587</c:v>
                </c:pt>
                <c:pt idx="1717">
                  <c:v>45588</c:v>
                </c:pt>
                <c:pt idx="1718">
                  <c:v>45589</c:v>
                </c:pt>
                <c:pt idx="1719">
                  <c:v>45590</c:v>
                </c:pt>
                <c:pt idx="1720">
                  <c:v>45591</c:v>
                </c:pt>
                <c:pt idx="1721">
                  <c:v>45592</c:v>
                </c:pt>
                <c:pt idx="1722">
                  <c:v>45593</c:v>
                </c:pt>
                <c:pt idx="1723">
                  <c:v>45594</c:v>
                </c:pt>
                <c:pt idx="1724">
                  <c:v>45595</c:v>
                </c:pt>
                <c:pt idx="1725">
                  <c:v>45596</c:v>
                </c:pt>
                <c:pt idx="1726">
                  <c:v>45597</c:v>
                </c:pt>
                <c:pt idx="1727">
                  <c:v>45598</c:v>
                </c:pt>
                <c:pt idx="1728">
                  <c:v>45599</c:v>
                </c:pt>
                <c:pt idx="1729">
                  <c:v>45600</c:v>
                </c:pt>
                <c:pt idx="1730">
                  <c:v>45601</c:v>
                </c:pt>
                <c:pt idx="1731">
                  <c:v>45602</c:v>
                </c:pt>
                <c:pt idx="1732">
                  <c:v>45603</c:v>
                </c:pt>
                <c:pt idx="1733">
                  <c:v>45604</c:v>
                </c:pt>
                <c:pt idx="1734">
                  <c:v>45605</c:v>
                </c:pt>
                <c:pt idx="1735">
                  <c:v>45606</c:v>
                </c:pt>
                <c:pt idx="1736">
                  <c:v>45607</c:v>
                </c:pt>
                <c:pt idx="1737">
                  <c:v>45608</c:v>
                </c:pt>
                <c:pt idx="1738">
                  <c:v>45609</c:v>
                </c:pt>
                <c:pt idx="1739">
                  <c:v>45610</c:v>
                </c:pt>
                <c:pt idx="1740">
                  <c:v>45611</c:v>
                </c:pt>
                <c:pt idx="1741">
                  <c:v>45612</c:v>
                </c:pt>
                <c:pt idx="1742">
                  <c:v>45613</c:v>
                </c:pt>
                <c:pt idx="1743">
                  <c:v>45614</c:v>
                </c:pt>
                <c:pt idx="1744">
                  <c:v>45615</c:v>
                </c:pt>
                <c:pt idx="1745">
                  <c:v>45616</c:v>
                </c:pt>
                <c:pt idx="1746">
                  <c:v>45617</c:v>
                </c:pt>
                <c:pt idx="1747">
                  <c:v>45618</c:v>
                </c:pt>
                <c:pt idx="1748">
                  <c:v>45619</c:v>
                </c:pt>
                <c:pt idx="1749">
                  <c:v>45620</c:v>
                </c:pt>
                <c:pt idx="1750">
                  <c:v>45621</c:v>
                </c:pt>
                <c:pt idx="1751">
                  <c:v>45622</c:v>
                </c:pt>
                <c:pt idx="1752">
                  <c:v>45623</c:v>
                </c:pt>
                <c:pt idx="1753">
                  <c:v>45624</c:v>
                </c:pt>
                <c:pt idx="1754">
                  <c:v>45625</c:v>
                </c:pt>
                <c:pt idx="1755">
                  <c:v>45626</c:v>
                </c:pt>
                <c:pt idx="1756">
                  <c:v>45627</c:v>
                </c:pt>
                <c:pt idx="1757">
                  <c:v>45628</c:v>
                </c:pt>
                <c:pt idx="1758">
                  <c:v>45629</c:v>
                </c:pt>
                <c:pt idx="1759">
                  <c:v>45630</c:v>
                </c:pt>
                <c:pt idx="1760">
                  <c:v>45631</c:v>
                </c:pt>
                <c:pt idx="1761">
                  <c:v>45632</c:v>
                </c:pt>
                <c:pt idx="1762">
                  <c:v>45633</c:v>
                </c:pt>
                <c:pt idx="1763">
                  <c:v>45634</c:v>
                </c:pt>
                <c:pt idx="1764">
                  <c:v>45635</c:v>
                </c:pt>
                <c:pt idx="1765">
                  <c:v>45636</c:v>
                </c:pt>
                <c:pt idx="1766">
                  <c:v>45637</c:v>
                </c:pt>
                <c:pt idx="1767">
                  <c:v>45638</c:v>
                </c:pt>
                <c:pt idx="1768">
                  <c:v>45639</c:v>
                </c:pt>
                <c:pt idx="1769">
                  <c:v>45640</c:v>
                </c:pt>
                <c:pt idx="1770">
                  <c:v>45641</c:v>
                </c:pt>
                <c:pt idx="1771">
                  <c:v>45642</c:v>
                </c:pt>
                <c:pt idx="1772">
                  <c:v>45643</c:v>
                </c:pt>
                <c:pt idx="1773">
                  <c:v>45644</c:v>
                </c:pt>
                <c:pt idx="1774">
                  <c:v>45645</c:v>
                </c:pt>
                <c:pt idx="1775">
                  <c:v>45646</c:v>
                </c:pt>
                <c:pt idx="1776">
                  <c:v>45647</c:v>
                </c:pt>
                <c:pt idx="1777">
                  <c:v>45648</c:v>
                </c:pt>
                <c:pt idx="1778">
                  <c:v>45649</c:v>
                </c:pt>
                <c:pt idx="1779">
                  <c:v>45650</c:v>
                </c:pt>
                <c:pt idx="1780">
                  <c:v>45651</c:v>
                </c:pt>
                <c:pt idx="1781">
                  <c:v>45652</c:v>
                </c:pt>
                <c:pt idx="1782">
                  <c:v>45653</c:v>
                </c:pt>
                <c:pt idx="1783">
                  <c:v>45654</c:v>
                </c:pt>
                <c:pt idx="1784">
                  <c:v>45655</c:v>
                </c:pt>
                <c:pt idx="1785">
                  <c:v>45656</c:v>
                </c:pt>
                <c:pt idx="1786">
                  <c:v>45657</c:v>
                </c:pt>
              </c:numCache>
            </c:numRef>
          </c:cat>
          <c:val>
            <c:numRef>
              <c:f>[1]Mỹ!$C$2:$C$1788</c:f>
              <c:numCache>
                <c:formatCode>General</c:formatCode>
                <c:ptCount val="1787"/>
                <c:pt idx="0">
                  <c:v>2.8001010000000002</c:v>
                </c:pt>
                <c:pt idx="1">
                  <c:v>2.8001010000000002</c:v>
                </c:pt>
                <c:pt idx="2">
                  <c:v>2.8001010000000002</c:v>
                </c:pt>
                <c:pt idx="3">
                  <c:v>2.8001010000000002</c:v>
                </c:pt>
                <c:pt idx="4">
                  <c:v>2.8001010000000002</c:v>
                </c:pt>
                <c:pt idx="5">
                  <c:v>2.8001010000000002</c:v>
                </c:pt>
                <c:pt idx="6">
                  <c:v>2.8001010000000002</c:v>
                </c:pt>
                <c:pt idx="7">
                  <c:v>2.8001010000000002</c:v>
                </c:pt>
                <c:pt idx="8">
                  <c:v>2.8001010000000002</c:v>
                </c:pt>
                <c:pt idx="9">
                  <c:v>2.8001010000000002</c:v>
                </c:pt>
                <c:pt idx="10">
                  <c:v>2.8001010000000002</c:v>
                </c:pt>
                <c:pt idx="11">
                  <c:v>2.8001010000000002</c:v>
                </c:pt>
                <c:pt idx="12">
                  <c:v>2.8001010000000002</c:v>
                </c:pt>
                <c:pt idx="13">
                  <c:v>2.8001010000000002</c:v>
                </c:pt>
                <c:pt idx="14">
                  <c:v>2.8001010000000002</c:v>
                </c:pt>
                <c:pt idx="15">
                  <c:v>2.8001010000000002</c:v>
                </c:pt>
                <c:pt idx="16">
                  <c:v>2.8001010000000002</c:v>
                </c:pt>
                <c:pt idx="17">
                  <c:v>2.8001010000000002</c:v>
                </c:pt>
                <c:pt idx="18">
                  <c:v>2.8001010000000002</c:v>
                </c:pt>
                <c:pt idx="19">
                  <c:v>2.8001010000000002</c:v>
                </c:pt>
                <c:pt idx="20">
                  <c:v>2.6065529999999999</c:v>
                </c:pt>
                <c:pt idx="21">
                  <c:v>2.6065529999999999</c:v>
                </c:pt>
                <c:pt idx="22">
                  <c:v>2.6065529999999999</c:v>
                </c:pt>
                <c:pt idx="23">
                  <c:v>2.6065529999999999</c:v>
                </c:pt>
                <c:pt idx="24">
                  <c:v>2.6065529999999999</c:v>
                </c:pt>
                <c:pt idx="25">
                  <c:v>2.6065529999999999</c:v>
                </c:pt>
                <c:pt idx="26">
                  <c:v>2.6065529999999999</c:v>
                </c:pt>
                <c:pt idx="27">
                  <c:v>2.6065529999999999</c:v>
                </c:pt>
                <c:pt idx="28">
                  <c:v>2.6065529999999999</c:v>
                </c:pt>
                <c:pt idx="29">
                  <c:v>2.6065529999999999</c:v>
                </c:pt>
                <c:pt idx="30">
                  <c:v>2.6065529999999999</c:v>
                </c:pt>
                <c:pt idx="31">
                  <c:v>2.6065529999999999</c:v>
                </c:pt>
                <c:pt idx="32">
                  <c:v>2.6065529999999999</c:v>
                </c:pt>
                <c:pt idx="33">
                  <c:v>2.6065529999999999</c:v>
                </c:pt>
                <c:pt idx="34">
                  <c:v>2.6065529999999999</c:v>
                </c:pt>
                <c:pt idx="35">
                  <c:v>2.6065529999999999</c:v>
                </c:pt>
                <c:pt idx="36">
                  <c:v>2.6065529999999999</c:v>
                </c:pt>
                <c:pt idx="37">
                  <c:v>2.6065529999999999</c:v>
                </c:pt>
                <c:pt idx="38">
                  <c:v>2.6065529999999999</c:v>
                </c:pt>
                <c:pt idx="39">
                  <c:v>2.6065529999999999</c:v>
                </c:pt>
                <c:pt idx="40">
                  <c:v>2.6065529999999999</c:v>
                </c:pt>
                <c:pt idx="41">
                  <c:v>2.6065529999999999</c:v>
                </c:pt>
                <c:pt idx="42">
                  <c:v>2.6065529999999999</c:v>
                </c:pt>
                <c:pt idx="43">
                  <c:v>2.6065529999999999</c:v>
                </c:pt>
                <c:pt idx="44">
                  <c:v>2.6065529999999999</c:v>
                </c:pt>
                <c:pt idx="45">
                  <c:v>2.6065529999999999</c:v>
                </c:pt>
                <c:pt idx="46">
                  <c:v>2.6065529999999999</c:v>
                </c:pt>
                <c:pt idx="47">
                  <c:v>2.6065529999999999</c:v>
                </c:pt>
                <c:pt idx="48">
                  <c:v>2.6065529999999999</c:v>
                </c:pt>
                <c:pt idx="49">
                  <c:v>2.6065529999999999</c:v>
                </c:pt>
                <c:pt idx="50">
                  <c:v>2.6065529999999999</c:v>
                </c:pt>
                <c:pt idx="51">
                  <c:v>2.1793230000000001</c:v>
                </c:pt>
                <c:pt idx="52">
                  <c:v>2.1793230000000001</c:v>
                </c:pt>
                <c:pt idx="53">
                  <c:v>2.1793230000000001</c:v>
                </c:pt>
                <c:pt idx="54">
                  <c:v>2.1793230000000001</c:v>
                </c:pt>
                <c:pt idx="55">
                  <c:v>2.1793230000000001</c:v>
                </c:pt>
                <c:pt idx="56">
                  <c:v>2.1793230000000001</c:v>
                </c:pt>
                <c:pt idx="57">
                  <c:v>2.1793230000000001</c:v>
                </c:pt>
                <c:pt idx="58">
                  <c:v>2.1793230000000001</c:v>
                </c:pt>
                <c:pt idx="59">
                  <c:v>2.1793230000000001</c:v>
                </c:pt>
                <c:pt idx="60">
                  <c:v>2.1793230000000001</c:v>
                </c:pt>
                <c:pt idx="61">
                  <c:v>2.1793230000000001</c:v>
                </c:pt>
                <c:pt idx="62">
                  <c:v>2.1793230000000001</c:v>
                </c:pt>
                <c:pt idx="63">
                  <c:v>2.1793230000000001</c:v>
                </c:pt>
                <c:pt idx="64">
                  <c:v>2.1793230000000001</c:v>
                </c:pt>
                <c:pt idx="65">
                  <c:v>2.1793230000000001</c:v>
                </c:pt>
                <c:pt idx="66">
                  <c:v>2.1793230000000001</c:v>
                </c:pt>
                <c:pt idx="67">
                  <c:v>2.1793230000000001</c:v>
                </c:pt>
                <c:pt idx="68">
                  <c:v>2.1793230000000001</c:v>
                </c:pt>
                <c:pt idx="69">
                  <c:v>2.1793230000000001</c:v>
                </c:pt>
                <c:pt idx="70">
                  <c:v>2.1793230000000001</c:v>
                </c:pt>
                <c:pt idx="71">
                  <c:v>2.1793230000000001</c:v>
                </c:pt>
                <c:pt idx="72">
                  <c:v>2.1793230000000001</c:v>
                </c:pt>
                <c:pt idx="73">
                  <c:v>2.1793230000000001</c:v>
                </c:pt>
                <c:pt idx="74">
                  <c:v>2.1793230000000001</c:v>
                </c:pt>
                <c:pt idx="75">
                  <c:v>2.1793230000000001</c:v>
                </c:pt>
                <c:pt idx="76">
                  <c:v>2.1793230000000001</c:v>
                </c:pt>
                <c:pt idx="77">
                  <c:v>2.1793230000000001</c:v>
                </c:pt>
                <c:pt idx="78">
                  <c:v>2.1793230000000001</c:v>
                </c:pt>
                <c:pt idx="79">
                  <c:v>2.1793230000000001</c:v>
                </c:pt>
                <c:pt idx="80">
                  <c:v>2.1793230000000001</c:v>
                </c:pt>
                <c:pt idx="81">
                  <c:v>2.0141399999999998</c:v>
                </c:pt>
                <c:pt idx="82">
                  <c:v>2.0141399999999998</c:v>
                </c:pt>
                <c:pt idx="83">
                  <c:v>2.0141399999999998</c:v>
                </c:pt>
                <c:pt idx="84">
                  <c:v>2.0141399999999998</c:v>
                </c:pt>
                <c:pt idx="85">
                  <c:v>2.0141399999999998</c:v>
                </c:pt>
                <c:pt idx="86">
                  <c:v>2.0141399999999998</c:v>
                </c:pt>
                <c:pt idx="87">
                  <c:v>2.0141399999999998</c:v>
                </c:pt>
                <c:pt idx="88">
                  <c:v>2.0141399999999998</c:v>
                </c:pt>
                <c:pt idx="89">
                  <c:v>2.0141399999999998</c:v>
                </c:pt>
                <c:pt idx="90">
                  <c:v>2.0141399999999998</c:v>
                </c:pt>
                <c:pt idx="91">
                  <c:v>2.0141399999999998</c:v>
                </c:pt>
                <c:pt idx="92">
                  <c:v>2.0141399999999998</c:v>
                </c:pt>
                <c:pt idx="93">
                  <c:v>2.0141399999999998</c:v>
                </c:pt>
                <c:pt idx="94">
                  <c:v>2.0141399999999998</c:v>
                </c:pt>
                <c:pt idx="95">
                  <c:v>2.0141399999999998</c:v>
                </c:pt>
                <c:pt idx="96">
                  <c:v>2.0141399999999998</c:v>
                </c:pt>
                <c:pt idx="97">
                  <c:v>2.0141399999999998</c:v>
                </c:pt>
                <c:pt idx="98">
                  <c:v>2.0141399999999998</c:v>
                </c:pt>
                <c:pt idx="99">
                  <c:v>2.0141399999999998</c:v>
                </c:pt>
                <c:pt idx="100">
                  <c:v>2.0141399999999998</c:v>
                </c:pt>
                <c:pt idx="101">
                  <c:v>2.0141399999999998</c:v>
                </c:pt>
                <c:pt idx="102">
                  <c:v>2.0141399999999998</c:v>
                </c:pt>
                <c:pt idx="103">
                  <c:v>2.0141399999999998</c:v>
                </c:pt>
                <c:pt idx="104">
                  <c:v>2.0141399999999998</c:v>
                </c:pt>
                <c:pt idx="105">
                  <c:v>2.0141399999999998</c:v>
                </c:pt>
                <c:pt idx="106">
                  <c:v>2.0141399999999998</c:v>
                </c:pt>
                <c:pt idx="107">
                  <c:v>2.0141399999999998</c:v>
                </c:pt>
                <c:pt idx="108">
                  <c:v>2.0141399999999998</c:v>
                </c:pt>
                <c:pt idx="109">
                  <c:v>2.0141399999999998</c:v>
                </c:pt>
                <c:pt idx="110">
                  <c:v>2.0141399999999998</c:v>
                </c:pt>
                <c:pt idx="111">
                  <c:v>2.0141399999999998</c:v>
                </c:pt>
                <c:pt idx="112">
                  <c:v>1.993544</c:v>
                </c:pt>
                <c:pt idx="113">
                  <c:v>1.993544</c:v>
                </c:pt>
                <c:pt idx="114">
                  <c:v>1.993544</c:v>
                </c:pt>
                <c:pt idx="115">
                  <c:v>1.993544</c:v>
                </c:pt>
                <c:pt idx="116">
                  <c:v>1.993544</c:v>
                </c:pt>
                <c:pt idx="117">
                  <c:v>1.993544</c:v>
                </c:pt>
                <c:pt idx="118">
                  <c:v>1.993544</c:v>
                </c:pt>
                <c:pt idx="119">
                  <c:v>1.993544</c:v>
                </c:pt>
                <c:pt idx="120">
                  <c:v>1.993544</c:v>
                </c:pt>
                <c:pt idx="121">
                  <c:v>1.993544</c:v>
                </c:pt>
                <c:pt idx="122">
                  <c:v>1.993544</c:v>
                </c:pt>
                <c:pt idx="123">
                  <c:v>1.993544</c:v>
                </c:pt>
                <c:pt idx="124">
                  <c:v>1.993544</c:v>
                </c:pt>
                <c:pt idx="125">
                  <c:v>1.993544</c:v>
                </c:pt>
                <c:pt idx="126">
                  <c:v>1.993544</c:v>
                </c:pt>
                <c:pt idx="127">
                  <c:v>1.993544</c:v>
                </c:pt>
                <c:pt idx="128">
                  <c:v>1.993544</c:v>
                </c:pt>
                <c:pt idx="129">
                  <c:v>1.993544</c:v>
                </c:pt>
                <c:pt idx="130">
                  <c:v>1.993544</c:v>
                </c:pt>
                <c:pt idx="131">
                  <c:v>1.993544</c:v>
                </c:pt>
                <c:pt idx="132">
                  <c:v>1.993544</c:v>
                </c:pt>
                <c:pt idx="133">
                  <c:v>1.993544</c:v>
                </c:pt>
                <c:pt idx="134">
                  <c:v>1.993544</c:v>
                </c:pt>
                <c:pt idx="135">
                  <c:v>1.993544</c:v>
                </c:pt>
                <c:pt idx="136">
                  <c:v>1.993544</c:v>
                </c:pt>
                <c:pt idx="137">
                  <c:v>1.993544</c:v>
                </c:pt>
                <c:pt idx="138">
                  <c:v>1.993544</c:v>
                </c:pt>
                <c:pt idx="139">
                  <c:v>1.993544</c:v>
                </c:pt>
                <c:pt idx="140">
                  <c:v>1.993544</c:v>
                </c:pt>
                <c:pt idx="141">
                  <c:v>1.993544</c:v>
                </c:pt>
                <c:pt idx="142">
                  <c:v>2.2812830000000002</c:v>
                </c:pt>
                <c:pt idx="143">
                  <c:v>2.2812830000000002</c:v>
                </c:pt>
                <c:pt idx="144">
                  <c:v>2.2812830000000002</c:v>
                </c:pt>
                <c:pt idx="145">
                  <c:v>2.2812830000000002</c:v>
                </c:pt>
                <c:pt idx="146">
                  <c:v>2.2812830000000002</c:v>
                </c:pt>
                <c:pt idx="147">
                  <c:v>2.2812830000000002</c:v>
                </c:pt>
                <c:pt idx="148">
                  <c:v>2.2812830000000002</c:v>
                </c:pt>
                <c:pt idx="149">
                  <c:v>2.2812830000000002</c:v>
                </c:pt>
                <c:pt idx="150">
                  <c:v>2.2812830000000002</c:v>
                </c:pt>
                <c:pt idx="151">
                  <c:v>2.2812830000000002</c:v>
                </c:pt>
                <c:pt idx="152">
                  <c:v>2.2812830000000002</c:v>
                </c:pt>
                <c:pt idx="153">
                  <c:v>2.2812830000000002</c:v>
                </c:pt>
                <c:pt idx="154">
                  <c:v>2.2812830000000002</c:v>
                </c:pt>
                <c:pt idx="155">
                  <c:v>2.2812830000000002</c:v>
                </c:pt>
                <c:pt idx="156">
                  <c:v>2.2812830000000002</c:v>
                </c:pt>
                <c:pt idx="157">
                  <c:v>2.2812830000000002</c:v>
                </c:pt>
                <c:pt idx="158">
                  <c:v>2.2812830000000002</c:v>
                </c:pt>
                <c:pt idx="159">
                  <c:v>2.2812830000000002</c:v>
                </c:pt>
                <c:pt idx="160">
                  <c:v>2.2812830000000002</c:v>
                </c:pt>
                <c:pt idx="161">
                  <c:v>2.2812830000000002</c:v>
                </c:pt>
                <c:pt idx="162">
                  <c:v>2.2812830000000002</c:v>
                </c:pt>
                <c:pt idx="163">
                  <c:v>2.2812830000000002</c:v>
                </c:pt>
                <c:pt idx="164">
                  <c:v>2.2812830000000002</c:v>
                </c:pt>
                <c:pt idx="165">
                  <c:v>2.2812830000000002</c:v>
                </c:pt>
                <c:pt idx="166">
                  <c:v>2.2812830000000002</c:v>
                </c:pt>
                <c:pt idx="167">
                  <c:v>2.2812830000000002</c:v>
                </c:pt>
                <c:pt idx="168">
                  <c:v>2.2812830000000002</c:v>
                </c:pt>
                <c:pt idx="169">
                  <c:v>2.2812830000000002</c:v>
                </c:pt>
                <c:pt idx="170">
                  <c:v>2.2812830000000002</c:v>
                </c:pt>
                <c:pt idx="171">
                  <c:v>2.2812830000000002</c:v>
                </c:pt>
                <c:pt idx="172">
                  <c:v>2.2812830000000002</c:v>
                </c:pt>
                <c:pt idx="173">
                  <c:v>2.213149</c:v>
                </c:pt>
                <c:pt idx="174">
                  <c:v>2.213149</c:v>
                </c:pt>
                <c:pt idx="175">
                  <c:v>2.213149</c:v>
                </c:pt>
                <c:pt idx="176">
                  <c:v>2.213149</c:v>
                </c:pt>
                <c:pt idx="177">
                  <c:v>2.213149</c:v>
                </c:pt>
                <c:pt idx="178">
                  <c:v>2.213149</c:v>
                </c:pt>
                <c:pt idx="179">
                  <c:v>2.213149</c:v>
                </c:pt>
                <c:pt idx="180">
                  <c:v>2.213149</c:v>
                </c:pt>
                <c:pt idx="181">
                  <c:v>2.213149</c:v>
                </c:pt>
                <c:pt idx="182">
                  <c:v>2.213149</c:v>
                </c:pt>
                <c:pt idx="183">
                  <c:v>2.213149</c:v>
                </c:pt>
                <c:pt idx="184">
                  <c:v>2.213149</c:v>
                </c:pt>
                <c:pt idx="185">
                  <c:v>2.213149</c:v>
                </c:pt>
                <c:pt idx="186">
                  <c:v>2.213149</c:v>
                </c:pt>
                <c:pt idx="187">
                  <c:v>2.213149</c:v>
                </c:pt>
                <c:pt idx="188">
                  <c:v>2.213149</c:v>
                </c:pt>
                <c:pt idx="189">
                  <c:v>2.213149</c:v>
                </c:pt>
                <c:pt idx="190">
                  <c:v>2.213149</c:v>
                </c:pt>
                <c:pt idx="191">
                  <c:v>2.213149</c:v>
                </c:pt>
                <c:pt idx="192">
                  <c:v>2.213149</c:v>
                </c:pt>
                <c:pt idx="193">
                  <c:v>2.213149</c:v>
                </c:pt>
                <c:pt idx="194">
                  <c:v>2.213149</c:v>
                </c:pt>
                <c:pt idx="195">
                  <c:v>2.213149</c:v>
                </c:pt>
                <c:pt idx="196">
                  <c:v>2.213149</c:v>
                </c:pt>
                <c:pt idx="197">
                  <c:v>2.213149</c:v>
                </c:pt>
                <c:pt idx="198">
                  <c:v>2.213149</c:v>
                </c:pt>
                <c:pt idx="199">
                  <c:v>2.213149</c:v>
                </c:pt>
                <c:pt idx="200">
                  <c:v>2.213149</c:v>
                </c:pt>
                <c:pt idx="201">
                  <c:v>2.213149</c:v>
                </c:pt>
                <c:pt idx="202">
                  <c:v>2.213149</c:v>
                </c:pt>
                <c:pt idx="203">
                  <c:v>2.213149</c:v>
                </c:pt>
                <c:pt idx="204">
                  <c:v>1.980283</c:v>
                </c:pt>
                <c:pt idx="205">
                  <c:v>1.980283</c:v>
                </c:pt>
                <c:pt idx="206">
                  <c:v>1.980283</c:v>
                </c:pt>
                <c:pt idx="207">
                  <c:v>1.980283</c:v>
                </c:pt>
                <c:pt idx="208">
                  <c:v>1.980283</c:v>
                </c:pt>
                <c:pt idx="209">
                  <c:v>1.980283</c:v>
                </c:pt>
                <c:pt idx="210">
                  <c:v>1.980283</c:v>
                </c:pt>
                <c:pt idx="211">
                  <c:v>1.980283</c:v>
                </c:pt>
                <c:pt idx="212">
                  <c:v>1.980283</c:v>
                </c:pt>
                <c:pt idx="213">
                  <c:v>1.980283</c:v>
                </c:pt>
                <c:pt idx="214">
                  <c:v>1.980283</c:v>
                </c:pt>
                <c:pt idx="215">
                  <c:v>1.980283</c:v>
                </c:pt>
                <c:pt idx="216">
                  <c:v>1.980283</c:v>
                </c:pt>
                <c:pt idx="217">
                  <c:v>1.980283</c:v>
                </c:pt>
                <c:pt idx="218">
                  <c:v>1.980283</c:v>
                </c:pt>
                <c:pt idx="219">
                  <c:v>1.980283</c:v>
                </c:pt>
                <c:pt idx="220">
                  <c:v>1.980283</c:v>
                </c:pt>
                <c:pt idx="221">
                  <c:v>1.980283</c:v>
                </c:pt>
                <c:pt idx="222">
                  <c:v>1.980283</c:v>
                </c:pt>
                <c:pt idx="223">
                  <c:v>1.980283</c:v>
                </c:pt>
                <c:pt idx="224">
                  <c:v>1.980283</c:v>
                </c:pt>
                <c:pt idx="225">
                  <c:v>1.980283</c:v>
                </c:pt>
                <c:pt idx="226">
                  <c:v>1.980283</c:v>
                </c:pt>
                <c:pt idx="227">
                  <c:v>1.980283</c:v>
                </c:pt>
                <c:pt idx="228">
                  <c:v>1.980283</c:v>
                </c:pt>
                <c:pt idx="229">
                  <c:v>1.980283</c:v>
                </c:pt>
                <c:pt idx="230">
                  <c:v>1.980283</c:v>
                </c:pt>
                <c:pt idx="231">
                  <c:v>1.980283</c:v>
                </c:pt>
                <c:pt idx="232">
                  <c:v>1.980283</c:v>
                </c:pt>
                <c:pt idx="233">
                  <c:v>1.980283</c:v>
                </c:pt>
                <c:pt idx="234">
                  <c:v>1.7473030000000001</c:v>
                </c:pt>
                <c:pt idx="235">
                  <c:v>1.7473030000000001</c:v>
                </c:pt>
                <c:pt idx="236">
                  <c:v>1.7473030000000001</c:v>
                </c:pt>
                <c:pt idx="237">
                  <c:v>1.7473030000000001</c:v>
                </c:pt>
                <c:pt idx="238">
                  <c:v>1.7473030000000001</c:v>
                </c:pt>
                <c:pt idx="239">
                  <c:v>1.7473030000000001</c:v>
                </c:pt>
                <c:pt idx="240">
                  <c:v>1.7473030000000001</c:v>
                </c:pt>
                <c:pt idx="241">
                  <c:v>1.7473030000000001</c:v>
                </c:pt>
                <c:pt idx="242">
                  <c:v>1.7473030000000001</c:v>
                </c:pt>
                <c:pt idx="243">
                  <c:v>1.7473030000000001</c:v>
                </c:pt>
                <c:pt idx="244">
                  <c:v>1.7473030000000001</c:v>
                </c:pt>
                <c:pt idx="245">
                  <c:v>1.7473030000000001</c:v>
                </c:pt>
                <c:pt idx="246">
                  <c:v>1.7473030000000001</c:v>
                </c:pt>
                <c:pt idx="247">
                  <c:v>1.7473030000000001</c:v>
                </c:pt>
                <c:pt idx="248">
                  <c:v>1.7473030000000001</c:v>
                </c:pt>
                <c:pt idx="249">
                  <c:v>1.7473030000000001</c:v>
                </c:pt>
                <c:pt idx="250">
                  <c:v>1.7473030000000001</c:v>
                </c:pt>
                <c:pt idx="251">
                  <c:v>1.7473030000000001</c:v>
                </c:pt>
                <c:pt idx="252">
                  <c:v>1.7473030000000001</c:v>
                </c:pt>
                <c:pt idx="253">
                  <c:v>1.7473030000000001</c:v>
                </c:pt>
                <c:pt idx="254">
                  <c:v>1.7473030000000001</c:v>
                </c:pt>
                <c:pt idx="255">
                  <c:v>1.7473030000000001</c:v>
                </c:pt>
                <c:pt idx="256">
                  <c:v>1.7473030000000001</c:v>
                </c:pt>
                <c:pt idx="257">
                  <c:v>1.7473030000000001</c:v>
                </c:pt>
                <c:pt idx="258">
                  <c:v>1.7473030000000001</c:v>
                </c:pt>
                <c:pt idx="259">
                  <c:v>1.7473030000000001</c:v>
                </c:pt>
                <c:pt idx="260">
                  <c:v>1.7473030000000001</c:v>
                </c:pt>
                <c:pt idx="261">
                  <c:v>1.7473030000000001</c:v>
                </c:pt>
                <c:pt idx="262">
                  <c:v>1.7473030000000001</c:v>
                </c:pt>
                <c:pt idx="263">
                  <c:v>1.7473030000000001</c:v>
                </c:pt>
                <c:pt idx="264">
                  <c:v>1.7473030000000001</c:v>
                </c:pt>
                <c:pt idx="265">
                  <c:v>1.6975819999999999</c:v>
                </c:pt>
                <c:pt idx="266">
                  <c:v>1.6975819999999999</c:v>
                </c:pt>
                <c:pt idx="267">
                  <c:v>1.6975819999999999</c:v>
                </c:pt>
                <c:pt idx="268">
                  <c:v>1.6975819999999999</c:v>
                </c:pt>
                <c:pt idx="269">
                  <c:v>1.6975819999999999</c:v>
                </c:pt>
                <c:pt idx="270">
                  <c:v>1.6975819999999999</c:v>
                </c:pt>
                <c:pt idx="271">
                  <c:v>1.6975819999999999</c:v>
                </c:pt>
                <c:pt idx="272">
                  <c:v>1.6975819999999999</c:v>
                </c:pt>
                <c:pt idx="273">
                  <c:v>1.6975819999999999</c:v>
                </c:pt>
                <c:pt idx="274">
                  <c:v>1.6975819999999999</c:v>
                </c:pt>
                <c:pt idx="275">
                  <c:v>1.6975819999999999</c:v>
                </c:pt>
                <c:pt idx="276">
                  <c:v>1.6975819999999999</c:v>
                </c:pt>
                <c:pt idx="277">
                  <c:v>1.6975819999999999</c:v>
                </c:pt>
                <c:pt idx="278">
                  <c:v>1.6975819999999999</c:v>
                </c:pt>
                <c:pt idx="279">
                  <c:v>1.6975819999999999</c:v>
                </c:pt>
                <c:pt idx="280">
                  <c:v>1.6975819999999999</c:v>
                </c:pt>
                <c:pt idx="281">
                  <c:v>1.6975819999999999</c:v>
                </c:pt>
                <c:pt idx="282">
                  <c:v>1.6975819999999999</c:v>
                </c:pt>
                <c:pt idx="283">
                  <c:v>1.6975819999999999</c:v>
                </c:pt>
                <c:pt idx="284">
                  <c:v>1.6975819999999999</c:v>
                </c:pt>
                <c:pt idx="285">
                  <c:v>1.6975819999999999</c:v>
                </c:pt>
                <c:pt idx="286">
                  <c:v>1.6975819999999999</c:v>
                </c:pt>
                <c:pt idx="287">
                  <c:v>1.6975819999999999</c:v>
                </c:pt>
                <c:pt idx="288">
                  <c:v>1.6975819999999999</c:v>
                </c:pt>
                <c:pt idx="289">
                  <c:v>1.6975819999999999</c:v>
                </c:pt>
                <c:pt idx="290">
                  <c:v>1.6975819999999999</c:v>
                </c:pt>
                <c:pt idx="291">
                  <c:v>1.6975819999999999</c:v>
                </c:pt>
                <c:pt idx="292">
                  <c:v>1.6975819999999999</c:v>
                </c:pt>
                <c:pt idx="293">
                  <c:v>1.6975819999999999</c:v>
                </c:pt>
                <c:pt idx="294">
                  <c:v>1.6975819999999999</c:v>
                </c:pt>
                <c:pt idx="295">
                  <c:v>1.600671</c:v>
                </c:pt>
                <c:pt idx="296">
                  <c:v>1.600671</c:v>
                </c:pt>
                <c:pt idx="297">
                  <c:v>1.600671</c:v>
                </c:pt>
                <c:pt idx="298">
                  <c:v>1.600671</c:v>
                </c:pt>
                <c:pt idx="299">
                  <c:v>1.600671</c:v>
                </c:pt>
                <c:pt idx="300">
                  <c:v>1.600671</c:v>
                </c:pt>
                <c:pt idx="301">
                  <c:v>1.600671</c:v>
                </c:pt>
                <c:pt idx="302">
                  <c:v>1.600671</c:v>
                </c:pt>
                <c:pt idx="303">
                  <c:v>1.600671</c:v>
                </c:pt>
                <c:pt idx="304">
                  <c:v>1.600671</c:v>
                </c:pt>
                <c:pt idx="305">
                  <c:v>1.600671</c:v>
                </c:pt>
                <c:pt idx="306">
                  <c:v>1.600671</c:v>
                </c:pt>
                <c:pt idx="307">
                  <c:v>1.600671</c:v>
                </c:pt>
                <c:pt idx="308">
                  <c:v>1.600671</c:v>
                </c:pt>
                <c:pt idx="309">
                  <c:v>1.600671</c:v>
                </c:pt>
                <c:pt idx="310">
                  <c:v>1.600671</c:v>
                </c:pt>
                <c:pt idx="311">
                  <c:v>1.600671</c:v>
                </c:pt>
                <c:pt idx="312">
                  <c:v>1.600671</c:v>
                </c:pt>
                <c:pt idx="313">
                  <c:v>1.600671</c:v>
                </c:pt>
                <c:pt idx="314">
                  <c:v>1.600671</c:v>
                </c:pt>
                <c:pt idx="315">
                  <c:v>1.600671</c:v>
                </c:pt>
                <c:pt idx="316">
                  <c:v>1.600671</c:v>
                </c:pt>
                <c:pt idx="317">
                  <c:v>1.600671</c:v>
                </c:pt>
                <c:pt idx="318">
                  <c:v>1.600671</c:v>
                </c:pt>
                <c:pt idx="319">
                  <c:v>1.600671</c:v>
                </c:pt>
                <c:pt idx="320">
                  <c:v>1.600671</c:v>
                </c:pt>
                <c:pt idx="321">
                  <c:v>1.600671</c:v>
                </c:pt>
                <c:pt idx="322">
                  <c:v>1.600671</c:v>
                </c:pt>
                <c:pt idx="323">
                  <c:v>1.600671</c:v>
                </c:pt>
                <c:pt idx="324">
                  <c:v>1.600671</c:v>
                </c:pt>
                <c:pt idx="325">
                  <c:v>1.600671</c:v>
                </c:pt>
                <c:pt idx="326">
                  <c:v>1.400569</c:v>
                </c:pt>
                <c:pt idx="327">
                  <c:v>1.400569</c:v>
                </c:pt>
                <c:pt idx="328">
                  <c:v>1.400569</c:v>
                </c:pt>
                <c:pt idx="329">
                  <c:v>1.400569</c:v>
                </c:pt>
                <c:pt idx="330">
                  <c:v>1.400569</c:v>
                </c:pt>
                <c:pt idx="331">
                  <c:v>1.400569</c:v>
                </c:pt>
                <c:pt idx="332">
                  <c:v>1.400569</c:v>
                </c:pt>
                <c:pt idx="333">
                  <c:v>1.400569</c:v>
                </c:pt>
                <c:pt idx="334">
                  <c:v>1.400569</c:v>
                </c:pt>
                <c:pt idx="335">
                  <c:v>1.400569</c:v>
                </c:pt>
                <c:pt idx="336">
                  <c:v>1.400569</c:v>
                </c:pt>
                <c:pt idx="337">
                  <c:v>1.400569</c:v>
                </c:pt>
                <c:pt idx="338">
                  <c:v>1.400569</c:v>
                </c:pt>
                <c:pt idx="339">
                  <c:v>1.400569</c:v>
                </c:pt>
                <c:pt idx="340">
                  <c:v>1.400569</c:v>
                </c:pt>
                <c:pt idx="341">
                  <c:v>1.400569</c:v>
                </c:pt>
                <c:pt idx="342">
                  <c:v>1.400569</c:v>
                </c:pt>
                <c:pt idx="343">
                  <c:v>1.400569</c:v>
                </c:pt>
                <c:pt idx="344">
                  <c:v>1.400569</c:v>
                </c:pt>
                <c:pt idx="345">
                  <c:v>1.400569</c:v>
                </c:pt>
                <c:pt idx="346">
                  <c:v>1.400569</c:v>
                </c:pt>
                <c:pt idx="347">
                  <c:v>1.400569</c:v>
                </c:pt>
                <c:pt idx="348">
                  <c:v>1.400569</c:v>
                </c:pt>
                <c:pt idx="349">
                  <c:v>1.400569</c:v>
                </c:pt>
                <c:pt idx="350">
                  <c:v>1.400569</c:v>
                </c:pt>
                <c:pt idx="351">
                  <c:v>1.400569</c:v>
                </c:pt>
                <c:pt idx="352">
                  <c:v>1.400569</c:v>
                </c:pt>
                <c:pt idx="353">
                  <c:v>1.400569</c:v>
                </c:pt>
                <c:pt idx="354">
                  <c:v>1.400569</c:v>
                </c:pt>
                <c:pt idx="355">
                  <c:v>1.400569</c:v>
                </c:pt>
                <c:pt idx="356">
                  <c:v>1.400569</c:v>
                </c:pt>
                <c:pt idx="357">
                  <c:v>1.4051229999999999</c:v>
                </c:pt>
                <c:pt idx="358">
                  <c:v>1.4051229999999999</c:v>
                </c:pt>
                <c:pt idx="359">
                  <c:v>1.4051229999999999</c:v>
                </c:pt>
                <c:pt idx="360">
                  <c:v>1.4051229999999999</c:v>
                </c:pt>
                <c:pt idx="361">
                  <c:v>1.4051229999999999</c:v>
                </c:pt>
                <c:pt idx="362">
                  <c:v>1.4051229999999999</c:v>
                </c:pt>
                <c:pt idx="363">
                  <c:v>1.4051229999999999</c:v>
                </c:pt>
                <c:pt idx="364">
                  <c:v>1.4051229999999999</c:v>
                </c:pt>
                <c:pt idx="365">
                  <c:v>1.4051229999999999</c:v>
                </c:pt>
                <c:pt idx="366">
                  <c:v>1.4051229999999999</c:v>
                </c:pt>
                <c:pt idx="367">
                  <c:v>1.4051229999999999</c:v>
                </c:pt>
                <c:pt idx="368">
                  <c:v>1.4051229999999999</c:v>
                </c:pt>
                <c:pt idx="369">
                  <c:v>1.4051229999999999</c:v>
                </c:pt>
                <c:pt idx="370">
                  <c:v>1.4051229999999999</c:v>
                </c:pt>
                <c:pt idx="371">
                  <c:v>1.4051229999999999</c:v>
                </c:pt>
                <c:pt idx="372">
                  <c:v>1.4051229999999999</c:v>
                </c:pt>
                <c:pt idx="373">
                  <c:v>1.4051229999999999</c:v>
                </c:pt>
                <c:pt idx="374">
                  <c:v>1.4051229999999999</c:v>
                </c:pt>
                <c:pt idx="375">
                  <c:v>1.4051229999999999</c:v>
                </c:pt>
                <c:pt idx="376">
                  <c:v>1.4051229999999999</c:v>
                </c:pt>
                <c:pt idx="377">
                  <c:v>1.4051229999999999</c:v>
                </c:pt>
                <c:pt idx="378">
                  <c:v>1.4051229999999999</c:v>
                </c:pt>
                <c:pt idx="379">
                  <c:v>1.4051229999999999</c:v>
                </c:pt>
                <c:pt idx="380">
                  <c:v>1.4051229999999999</c:v>
                </c:pt>
                <c:pt idx="381">
                  <c:v>1.4051229999999999</c:v>
                </c:pt>
                <c:pt idx="382">
                  <c:v>1.4051229999999999</c:v>
                </c:pt>
                <c:pt idx="383">
                  <c:v>1.4051229999999999</c:v>
                </c:pt>
                <c:pt idx="384">
                  <c:v>1.4051229999999999</c:v>
                </c:pt>
                <c:pt idx="385">
                  <c:v>1.5923659999999999</c:v>
                </c:pt>
                <c:pt idx="386">
                  <c:v>1.5923659999999999</c:v>
                </c:pt>
                <c:pt idx="387">
                  <c:v>1.5923659999999999</c:v>
                </c:pt>
                <c:pt idx="388">
                  <c:v>1.5923659999999999</c:v>
                </c:pt>
                <c:pt idx="389">
                  <c:v>1.5923659999999999</c:v>
                </c:pt>
                <c:pt idx="390">
                  <c:v>1.5923659999999999</c:v>
                </c:pt>
                <c:pt idx="391">
                  <c:v>1.5923659999999999</c:v>
                </c:pt>
                <c:pt idx="392">
                  <c:v>1.5923659999999999</c:v>
                </c:pt>
                <c:pt idx="393">
                  <c:v>1.5923659999999999</c:v>
                </c:pt>
                <c:pt idx="394">
                  <c:v>1.5923659999999999</c:v>
                </c:pt>
                <c:pt idx="395">
                  <c:v>1.5923659999999999</c:v>
                </c:pt>
                <c:pt idx="396">
                  <c:v>1.5923659999999999</c:v>
                </c:pt>
                <c:pt idx="397">
                  <c:v>1.5923659999999999</c:v>
                </c:pt>
                <c:pt idx="398">
                  <c:v>1.5923659999999999</c:v>
                </c:pt>
                <c:pt idx="399">
                  <c:v>1.5923659999999999</c:v>
                </c:pt>
                <c:pt idx="400">
                  <c:v>1.5923659999999999</c:v>
                </c:pt>
                <c:pt idx="401">
                  <c:v>1.5923659999999999</c:v>
                </c:pt>
                <c:pt idx="402">
                  <c:v>1.5923659999999999</c:v>
                </c:pt>
                <c:pt idx="403">
                  <c:v>1.5923659999999999</c:v>
                </c:pt>
                <c:pt idx="404">
                  <c:v>1.5923659999999999</c:v>
                </c:pt>
                <c:pt idx="405">
                  <c:v>1.5923659999999999</c:v>
                </c:pt>
                <c:pt idx="406">
                  <c:v>1.5923659999999999</c:v>
                </c:pt>
                <c:pt idx="407">
                  <c:v>1.5923659999999999</c:v>
                </c:pt>
                <c:pt idx="408">
                  <c:v>1.5923659999999999</c:v>
                </c:pt>
                <c:pt idx="409">
                  <c:v>1.5923659999999999</c:v>
                </c:pt>
                <c:pt idx="410">
                  <c:v>1.5923659999999999</c:v>
                </c:pt>
                <c:pt idx="411">
                  <c:v>1.5923659999999999</c:v>
                </c:pt>
                <c:pt idx="412">
                  <c:v>1.5923659999999999</c:v>
                </c:pt>
                <c:pt idx="413">
                  <c:v>1.5923659999999999</c:v>
                </c:pt>
                <c:pt idx="414">
                  <c:v>1.5923659999999999</c:v>
                </c:pt>
                <c:pt idx="415">
                  <c:v>1.5923659999999999</c:v>
                </c:pt>
                <c:pt idx="416">
                  <c:v>2.2093929999999999</c:v>
                </c:pt>
                <c:pt idx="417">
                  <c:v>2.2093929999999999</c:v>
                </c:pt>
                <c:pt idx="418">
                  <c:v>2.2093929999999999</c:v>
                </c:pt>
                <c:pt idx="419">
                  <c:v>2.2093929999999999</c:v>
                </c:pt>
                <c:pt idx="420">
                  <c:v>2.2093929999999999</c:v>
                </c:pt>
                <c:pt idx="421">
                  <c:v>2.2093929999999999</c:v>
                </c:pt>
                <c:pt idx="422">
                  <c:v>2.2093929999999999</c:v>
                </c:pt>
                <c:pt idx="423">
                  <c:v>2.2093929999999999</c:v>
                </c:pt>
                <c:pt idx="424">
                  <c:v>2.2093929999999999</c:v>
                </c:pt>
                <c:pt idx="425">
                  <c:v>2.2093929999999999</c:v>
                </c:pt>
                <c:pt idx="426">
                  <c:v>2.2093929999999999</c:v>
                </c:pt>
                <c:pt idx="427">
                  <c:v>2.2093929999999999</c:v>
                </c:pt>
                <c:pt idx="428">
                  <c:v>2.2093929999999999</c:v>
                </c:pt>
                <c:pt idx="429">
                  <c:v>2.2093929999999999</c:v>
                </c:pt>
                <c:pt idx="430">
                  <c:v>2.2093929999999999</c:v>
                </c:pt>
                <c:pt idx="431">
                  <c:v>2.2093929999999999</c:v>
                </c:pt>
                <c:pt idx="432">
                  <c:v>2.2093929999999999</c:v>
                </c:pt>
                <c:pt idx="433">
                  <c:v>2.2093929999999999</c:v>
                </c:pt>
                <c:pt idx="434">
                  <c:v>2.2093929999999999</c:v>
                </c:pt>
                <c:pt idx="435">
                  <c:v>2.2093929999999999</c:v>
                </c:pt>
                <c:pt idx="436">
                  <c:v>2.2093929999999999</c:v>
                </c:pt>
                <c:pt idx="437">
                  <c:v>2.2093929999999999</c:v>
                </c:pt>
                <c:pt idx="438">
                  <c:v>2.2093929999999999</c:v>
                </c:pt>
                <c:pt idx="439">
                  <c:v>2.2093929999999999</c:v>
                </c:pt>
                <c:pt idx="440">
                  <c:v>2.2093929999999999</c:v>
                </c:pt>
                <c:pt idx="441">
                  <c:v>2.2093929999999999</c:v>
                </c:pt>
                <c:pt idx="442">
                  <c:v>2.2093929999999999</c:v>
                </c:pt>
                <c:pt idx="443">
                  <c:v>2.2093929999999999</c:v>
                </c:pt>
                <c:pt idx="444">
                  <c:v>2.2093929999999999</c:v>
                </c:pt>
                <c:pt idx="445">
                  <c:v>2.2093929999999999</c:v>
                </c:pt>
                <c:pt idx="446">
                  <c:v>2.5628250000000001</c:v>
                </c:pt>
                <c:pt idx="447">
                  <c:v>2.5628250000000001</c:v>
                </c:pt>
                <c:pt idx="448">
                  <c:v>2.5628250000000001</c:v>
                </c:pt>
                <c:pt idx="449">
                  <c:v>2.5628250000000001</c:v>
                </c:pt>
                <c:pt idx="450">
                  <c:v>2.5628250000000001</c:v>
                </c:pt>
                <c:pt idx="451">
                  <c:v>2.5628250000000001</c:v>
                </c:pt>
                <c:pt idx="452">
                  <c:v>2.5628250000000001</c:v>
                </c:pt>
                <c:pt idx="453">
                  <c:v>2.5628250000000001</c:v>
                </c:pt>
                <c:pt idx="454">
                  <c:v>2.5628250000000001</c:v>
                </c:pt>
                <c:pt idx="455">
                  <c:v>2.5628250000000001</c:v>
                </c:pt>
                <c:pt idx="456">
                  <c:v>2.5628250000000001</c:v>
                </c:pt>
                <c:pt idx="457">
                  <c:v>2.5628250000000001</c:v>
                </c:pt>
                <c:pt idx="458">
                  <c:v>2.5628250000000001</c:v>
                </c:pt>
                <c:pt idx="459">
                  <c:v>2.5628250000000001</c:v>
                </c:pt>
                <c:pt idx="460">
                  <c:v>2.5628250000000001</c:v>
                </c:pt>
                <c:pt idx="461">
                  <c:v>2.5628250000000001</c:v>
                </c:pt>
                <c:pt idx="462">
                  <c:v>2.5628250000000001</c:v>
                </c:pt>
                <c:pt idx="463">
                  <c:v>2.5628250000000001</c:v>
                </c:pt>
                <c:pt idx="464">
                  <c:v>2.5628250000000001</c:v>
                </c:pt>
                <c:pt idx="465">
                  <c:v>2.5628250000000001</c:v>
                </c:pt>
                <c:pt idx="466">
                  <c:v>2.5628250000000001</c:v>
                </c:pt>
                <c:pt idx="467">
                  <c:v>2.5628250000000001</c:v>
                </c:pt>
                <c:pt idx="468">
                  <c:v>2.5628250000000001</c:v>
                </c:pt>
                <c:pt idx="469">
                  <c:v>2.5628250000000001</c:v>
                </c:pt>
                <c:pt idx="470">
                  <c:v>2.5628250000000001</c:v>
                </c:pt>
                <c:pt idx="471">
                  <c:v>2.5628250000000001</c:v>
                </c:pt>
                <c:pt idx="472">
                  <c:v>2.5628250000000001</c:v>
                </c:pt>
                <c:pt idx="473">
                  <c:v>2.5628250000000001</c:v>
                </c:pt>
                <c:pt idx="474">
                  <c:v>2.5628250000000001</c:v>
                </c:pt>
                <c:pt idx="475">
                  <c:v>2.5628250000000001</c:v>
                </c:pt>
                <c:pt idx="476">
                  <c:v>2.5628250000000001</c:v>
                </c:pt>
                <c:pt idx="477">
                  <c:v>2.5581450000000001</c:v>
                </c:pt>
                <c:pt idx="478">
                  <c:v>2.5581450000000001</c:v>
                </c:pt>
                <c:pt idx="479">
                  <c:v>2.5581450000000001</c:v>
                </c:pt>
                <c:pt idx="480">
                  <c:v>2.5581450000000001</c:v>
                </c:pt>
                <c:pt idx="481">
                  <c:v>2.5581450000000001</c:v>
                </c:pt>
                <c:pt idx="482">
                  <c:v>2.5581450000000001</c:v>
                </c:pt>
                <c:pt idx="483">
                  <c:v>2.5581450000000001</c:v>
                </c:pt>
                <c:pt idx="484">
                  <c:v>2.5581450000000001</c:v>
                </c:pt>
                <c:pt idx="485">
                  <c:v>2.5581450000000001</c:v>
                </c:pt>
                <c:pt idx="486">
                  <c:v>2.5581450000000001</c:v>
                </c:pt>
                <c:pt idx="487">
                  <c:v>2.5581450000000001</c:v>
                </c:pt>
                <c:pt idx="488">
                  <c:v>2.5581450000000001</c:v>
                </c:pt>
                <c:pt idx="489">
                  <c:v>2.5581450000000001</c:v>
                </c:pt>
                <c:pt idx="490">
                  <c:v>2.5581450000000001</c:v>
                </c:pt>
                <c:pt idx="491">
                  <c:v>2.5581450000000001</c:v>
                </c:pt>
                <c:pt idx="492">
                  <c:v>2.5581450000000001</c:v>
                </c:pt>
                <c:pt idx="493">
                  <c:v>2.5581450000000001</c:v>
                </c:pt>
                <c:pt idx="494">
                  <c:v>2.5581450000000001</c:v>
                </c:pt>
                <c:pt idx="495">
                  <c:v>2.5581450000000001</c:v>
                </c:pt>
                <c:pt idx="496">
                  <c:v>2.5581450000000001</c:v>
                </c:pt>
                <c:pt idx="497">
                  <c:v>2.5581450000000001</c:v>
                </c:pt>
                <c:pt idx="498">
                  <c:v>2.5581450000000001</c:v>
                </c:pt>
                <c:pt idx="499">
                  <c:v>2.5581450000000001</c:v>
                </c:pt>
                <c:pt idx="500">
                  <c:v>2.5581450000000001</c:v>
                </c:pt>
                <c:pt idx="501">
                  <c:v>2.5581450000000001</c:v>
                </c:pt>
                <c:pt idx="502">
                  <c:v>2.5581450000000001</c:v>
                </c:pt>
                <c:pt idx="503">
                  <c:v>2.5581450000000001</c:v>
                </c:pt>
                <c:pt idx="504">
                  <c:v>2.5581450000000001</c:v>
                </c:pt>
                <c:pt idx="505">
                  <c:v>2.5581450000000001</c:v>
                </c:pt>
                <c:pt idx="506">
                  <c:v>2.5581450000000001</c:v>
                </c:pt>
                <c:pt idx="507">
                  <c:v>2.3235969999999999</c:v>
                </c:pt>
                <c:pt idx="508">
                  <c:v>2.3235969999999999</c:v>
                </c:pt>
                <c:pt idx="509">
                  <c:v>2.3235969999999999</c:v>
                </c:pt>
                <c:pt idx="510">
                  <c:v>2.3235969999999999</c:v>
                </c:pt>
                <c:pt idx="511">
                  <c:v>2.3235969999999999</c:v>
                </c:pt>
                <c:pt idx="512">
                  <c:v>2.3235969999999999</c:v>
                </c:pt>
                <c:pt idx="513">
                  <c:v>2.3235969999999999</c:v>
                </c:pt>
                <c:pt idx="514">
                  <c:v>2.3235969999999999</c:v>
                </c:pt>
                <c:pt idx="515">
                  <c:v>2.3235969999999999</c:v>
                </c:pt>
                <c:pt idx="516">
                  <c:v>2.3235969999999999</c:v>
                </c:pt>
                <c:pt idx="517">
                  <c:v>2.3235969999999999</c:v>
                </c:pt>
                <c:pt idx="518">
                  <c:v>2.3235969999999999</c:v>
                </c:pt>
                <c:pt idx="519">
                  <c:v>2.3235969999999999</c:v>
                </c:pt>
                <c:pt idx="520">
                  <c:v>2.3235969999999999</c:v>
                </c:pt>
                <c:pt idx="521">
                  <c:v>2.3235969999999999</c:v>
                </c:pt>
                <c:pt idx="522">
                  <c:v>2.3235969999999999</c:v>
                </c:pt>
                <c:pt idx="523">
                  <c:v>2.3235969999999999</c:v>
                </c:pt>
                <c:pt idx="524">
                  <c:v>2.3235969999999999</c:v>
                </c:pt>
                <c:pt idx="525">
                  <c:v>2.3235969999999999</c:v>
                </c:pt>
                <c:pt idx="526">
                  <c:v>2.3235969999999999</c:v>
                </c:pt>
                <c:pt idx="527">
                  <c:v>2.3235969999999999</c:v>
                </c:pt>
                <c:pt idx="528">
                  <c:v>2.3235969999999999</c:v>
                </c:pt>
                <c:pt idx="529">
                  <c:v>2.3235969999999999</c:v>
                </c:pt>
                <c:pt idx="530">
                  <c:v>2.3235969999999999</c:v>
                </c:pt>
                <c:pt idx="531">
                  <c:v>2.3235969999999999</c:v>
                </c:pt>
                <c:pt idx="532">
                  <c:v>2.3235969999999999</c:v>
                </c:pt>
                <c:pt idx="533">
                  <c:v>2.3235969999999999</c:v>
                </c:pt>
                <c:pt idx="534">
                  <c:v>2.3235969999999999</c:v>
                </c:pt>
                <c:pt idx="535">
                  <c:v>2.3235969999999999</c:v>
                </c:pt>
                <c:pt idx="536">
                  <c:v>2.3235969999999999</c:v>
                </c:pt>
                <c:pt idx="537">
                  <c:v>2.3235969999999999</c:v>
                </c:pt>
                <c:pt idx="538">
                  <c:v>2.3324189999999998</c:v>
                </c:pt>
                <c:pt idx="539">
                  <c:v>2.3324189999999998</c:v>
                </c:pt>
                <c:pt idx="540">
                  <c:v>2.3324189999999998</c:v>
                </c:pt>
                <c:pt idx="541">
                  <c:v>2.3324189999999998</c:v>
                </c:pt>
                <c:pt idx="542">
                  <c:v>2.3324189999999998</c:v>
                </c:pt>
                <c:pt idx="543">
                  <c:v>2.3324189999999998</c:v>
                </c:pt>
                <c:pt idx="544">
                  <c:v>2.3324189999999998</c:v>
                </c:pt>
                <c:pt idx="545">
                  <c:v>2.3324189999999998</c:v>
                </c:pt>
                <c:pt idx="546">
                  <c:v>2.3324189999999998</c:v>
                </c:pt>
                <c:pt idx="547">
                  <c:v>2.3324189999999998</c:v>
                </c:pt>
                <c:pt idx="548">
                  <c:v>2.3324189999999998</c:v>
                </c:pt>
                <c:pt idx="549">
                  <c:v>2.3324189999999998</c:v>
                </c:pt>
                <c:pt idx="550">
                  <c:v>2.3324189999999998</c:v>
                </c:pt>
                <c:pt idx="551">
                  <c:v>2.3324189999999998</c:v>
                </c:pt>
                <c:pt idx="552">
                  <c:v>2.3324189999999998</c:v>
                </c:pt>
                <c:pt idx="553">
                  <c:v>2.3324189999999998</c:v>
                </c:pt>
                <c:pt idx="554">
                  <c:v>2.3324189999999998</c:v>
                </c:pt>
                <c:pt idx="555">
                  <c:v>2.3324189999999998</c:v>
                </c:pt>
                <c:pt idx="556">
                  <c:v>2.3324189999999998</c:v>
                </c:pt>
                <c:pt idx="557">
                  <c:v>2.3324189999999998</c:v>
                </c:pt>
                <c:pt idx="558">
                  <c:v>2.3324189999999998</c:v>
                </c:pt>
                <c:pt idx="559">
                  <c:v>2.3324189999999998</c:v>
                </c:pt>
                <c:pt idx="560">
                  <c:v>2.3324189999999998</c:v>
                </c:pt>
                <c:pt idx="561">
                  <c:v>2.3324189999999998</c:v>
                </c:pt>
                <c:pt idx="562">
                  <c:v>2.3324189999999998</c:v>
                </c:pt>
                <c:pt idx="563">
                  <c:v>2.3324189999999998</c:v>
                </c:pt>
                <c:pt idx="564">
                  <c:v>2.3324189999999998</c:v>
                </c:pt>
                <c:pt idx="565">
                  <c:v>2.3324189999999998</c:v>
                </c:pt>
                <c:pt idx="566">
                  <c:v>2.3324189999999998</c:v>
                </c:pt>
                <c:pt idx="567">
                  <c:v>2.3324189999999998</c:v>
                </c:pt>
                <c:pt idx="568">
                  <c:v>2.3324189999999998</c:v>
                </c:pt>
                <c:pt idx="569">
                  <c:v>2.610662</c:v>
                </c:pt>
                <c:pt idx="570">
                  <c:v>2.610662</c:v>
                </c:pt>
                <c:pt idx="571">
                  <c:v>2.610662</c:v>
                </c:pt>
                <c:pt idx="572">
                  <c:v>2.610662</c:v>
                </c:pt>
                <c:pt idx="573">
                  <c:v>2.610662</c:v>
                </c:pt>
                <c:pt idx="574">
                  <c:v>2.610662</c:v>
                </c:pt>
                <c:pt idx="575">
                  <c:v>2.610662</c:v>
                </c:pt>
                <c:pt idx="576">
                  <c:v>2.610662</c:v>
                </c:pt>
                <c:pt idx="577">
                  <c:v>2.610662</c:v>
                </c:pt>
                <c:pt idx="578">
                  <c:v>2.610662</c:v>
                </c:pt>
                <c:pt idx="579">
                  <c:v>2.610662</c:v>
                </c:pt>
                <c:pt idx="580">
                  <c:v>2.610662</c:v>
                </c:pt>
                <c:pt idx="581">
                  <c:v>2.610662</c:v>
                </c:pt>
                <c:pt idx="582">
                  <c:v>2.610662</c:v>
                </c:pt>
                <c:pt idx="583">
                  <c:v>2.610662</c:v>
                </c:pt>
                <c:pt idx="584">
                  <c:v>2.610662</c:v>
                </c:pt>
                <c:pt idx="585">
                  <c:v>2.610662</c:v>
                </c:pt>
                <c:pt idx="586">
                  <c:v>2.610662</c:v>
                </c:pt>
                <c:pt idx="587">
                  <c:v>2.610662</c:v>
                </c:pt>
                <c:pt idx="588">
                  <c:v>2.610662</c:v>
                </c:pt>
                <c:pt idx="589">
                  <c:v>2.610662</c:v>
                </c:pt>
                <c:pt idx="590">
                  <c:v>2.610662</c:v>
                </c:pt>
                <c:pt idx="591">
                  <c:v>2.610662</c:v>
                </c:pt>
                <c:pt idx="592">
                  <c:v>2.610662</c:v>
                </c:pt>
                <c:pt idx="593">
                  <c:v>2.610662</c:v>
                </c:pt>
                <c:pt idx="594">
                  <c:v>2.610662</c:v>
                </c:pt>
                <c:pt idx="595">
                  <c:v>2.610662</c:v>
                </c:pt>
                <c:pt idx="596">
                  <c:v>2.610662</c:v>
                </c:pt>
                <c:pt idx="597">
                  <c:v>2.610662</c:v>
                </c:pt>
                <c:pt idx="598">
                  <c:v>2.610662</c:v>
                </c:pt>
                <c:pt idx="599">
                  <c:v>3.0076040000000002</c:v>
                </c:pt>
                <c:pt idx="600">
                  <c:v>3.0076040000000002</c:v>
                </c:pt>
                <c:pt idx="601">
                  <c:v>3.0076040000000002</c:v>
                </c:pt>
                <c:pt idx="602">
                  <c:v>3.0076040000000002</c:v>
                </c:pt>
                <c:pt idx="603">
                  <c:v>3.0076040000000002</c:v>
                </c:pt>
                <c:pt idx="604">
                  <c:v>3.0076040000000002</c:v>
                </c:pt>
                <c:pt idx="605">
                  <c:v>3.0076040000000002</c:v>
                </c:pt>
                <c:pt idx="606">
                  <c:v>3.0076040000000002</c:v>
                </c:pt>
                <c:pt idx="607">
                  <c:v>3.0076040000000002</c:v>
                </c:pt>
                <c:pt idx="608">
                  <c:v>3.0076040000000002</c:v>
                </c:pt>
                <c:pt idx="609">
                  <c:v>3.0076040000000002</c:v>
                </c:pt>
                <c:pt idx="610">
                  <c:v>3.0076040000000002</c:v>
                </c:pt>
                <c:pt idx="611">
                  <c:v>3.0076040000000002</c:v>
                </c:pt>
                <c:pt idx="612">
                  <c:v>3.0076040000000002</c:v>
                </c:pt>
                <c:pt idx="613">
                  <c:v>3.0076040000000002</c:v>
                </c:pt>
                <c:pt idx="614">
                  <c:v>3.0076040000000002</c:v>
                </c:pt>
                <c:pt idx="615">
                  <c:v>3.0076040000000002</c:v>
                </c:pt>
                <c:pt idx="616">
                  <c:v>3.0076040000000002</c:v>
                </c:pt>
                <c:pt idx="617">
                  <c:v>3.0076040000000002</c:v>
                </c:pt>
                <c:pt idx="618">
                  <c:v>3.0076040000000002</c:v>
                </c:pt>
                <c:pt idx="619">
                  <c:v>3.0076040000000002</c:v>
                </c:pt>
                <c:pt idx="620">
                  <c:v>3.0076040000000002</c:v>
                </c:pt>
                <c:pt idx="621">
                  <c:v>3.0076040000000002</c:v>
                </c:pt>
                <c:pt idx="622">
                  <c:v>3.0076040000000002</c:v>
                </c:pt>
                <c:pt idx="623">
                  <c:v>3.0076040000000002</c:v>
                </c:pt>
                <c:pt idx="624">
                  <c:v>3.0076040000000002</c:v>
                </c:pt>
                <c:pt idx="625">
                  <c:v>3.0076040000000002</c:v>
                </c:pt>
                <c:pt idx="626">
                  <c:v>3.0076040000000002</c:v>
                </c:pt>
                <c:pt idx="627">
                  <c:v>3.0076040000000002</c:v>
                </c:pt>
                <c:pt idx="628">
                  <c:v>3.0076040000000002</c:v>
                </c:pt>
                <c:pt idx="629">
                  <c:v>3.0076040000000002</c:v>
                </c:pt>
                <c:pt idx="630">
                  <c:v>3.1843840000000001</c:v>
                </c:pt>
                <c:pt idx="631">
                  <c:v>3.1843840000000001</c:v>
                </c:pt>
                <c:pt idx="632">
                  <c:v>3.1843840000000001</c:v>
                </c:pt>
                <c:pt idx="633">
                  <c:v>3.1843840000000001</c:v>
                </c:pt>
                <c:pt idx="634">
                  <c:v>3.1843840000000001</c:v>
                </c:pt>
                <c:pt idx="635">
                  <c:v>3.1843840000000001</c:v>
                </c:pt>
                <c:pt idx="636">
                  <c:v>3.1843840000000001</c:v>
                </c:pt>
                <c:pt idx="637">
                  <c:v>3.1843840000000001</c:v>
                </c:pt>
                <c:pt idx="638">
                  <c:v>3.1843840000000001</c:v>
                </c:pt>
                <c:pt idx="639">
                  <c:v>3.1843840000000001</c:v>
                </c:pt>
                <c:pt idx="640">
                  <c:v>3.1843840000000001</c:v>
                </c:pt>
                <c:pt idx="641">
                  <c:v>3.1843840000000001</c:v>
                </c:pt>
                <c:pt idx="642">
                  <c:v>3.1843840000000001</c:v>
                </c:pt>
                <c:pt idx="643">
                  <c:v>3.1843840000000001</c:v>
                </c:pt>
                <c:pt idx="644">
                  <c:v>3.1843840000000001</c:v>
                </c:pt>
                <c:pt idx="645">
                  <c:v>3.1843840000000001</c:v>
                </c:pt>
                <c:pt idx="646">
                  <c:v>3.1843840000000001</c:v>
                </c:pt>
                <c:pt idx="647">
                  <c:v>3.1843840000000001</c:v>
                </c:pt>
                <c:pt idx="648">
                  <c:v>3.1843840000000001</c:v>
                </c:pt>
                <c:pt idx="649">
                  <c:v>3.1843840000000001</c:v>
                </c:pt>
                <c:pt idx="650">
                  <c:v>3.1843840000000001</c:v>
                </c:pt>
                <c:pt idx="651">
                  <c:v>3.1843840000000001</c:v>
                </c:pt>
                <c:pt idx="652">
                  <c:v>3.1843840000000001</c:v>
                </c:pt>
                <c:pt idx="653">
                  <c:v>3.1843840000000001</c:v>
                </c:pt>
                <c:pt idx="654">
                  <c:v>3.1843840000000001</c:v>
                </c:pt>
                <c:pt idx="655">
                  <c:v>3.1843840000000001</c:v>
                </c:pt>
                <c:pt idx="656">
                  <c:v>3.1843840000000001</c:v>
                </c:pt>
                <c:pt idx="657">
                  <c:v>3.1843840000000001</c:v>
                </c:pt>
                <c:pt idx="658">
                  <c:v>3.1843840000000001</c:v>
                </c:pt>
                <c:pt idx="659">
                  <c:v>3.1843840000000001</c:v>
                </c:pt>
                <c:pt idx="660">
                  <c:v>3.456458</c:v>
                </c:pt>
                <c:pt idx="661">
                  <c:v>3.456458</c:v>
                </c:pt>
                <c:pt idx="662">
                  <c:v>3.456458</c:v>
                </c:pt>
                <c:pt idx="663">
                  <c:v>3.456458</c:v>
                </c:pt>
                <c:pt idx="664">
                  <c:v>3.456458</c:v>
                </c:pt>
                <c:pt idx="665">
                  <c:v>3.456458</c:v>
                </c:pt>
                <c:pt idx="666">
                  <c:v>3.456458</c:v>
                </c:pt>
                <c:pt idx="667">
                  <c:v>3.456458</c:v>
                </c:pt>
                <c:pt idx="668">
                  <c:v>3.456458</c:v>
                </c:pt>
                <c:pt idx="669">
                  <c:v>3.456458</c:v>
                </c:pt>
                <c:pt idx="670">
                  <c:v>3.456458</c:v>
                </c:pt>
                <c:pt idx="671">
                  <c:v>3.456458</c:v>
                </c:pt>
                <c:pt idx="672">
                  <c:v>3.456458</c:v>
                </c:pt>
                <c:pt idx="673">
                  <c:v>3.456458</c:v>
                </c:pt>
                <c:pt idx="674">
                  <c:v>3.456458</c:v>
                </c:pt>
                <c:pt idx="675">
                  <c:v>3.456458</c:v>
                </c:pt>
                <c:pt idx="676">
                  <c:v>3.456458</c:v>
                </c:pt>
                <c:pt idx="677">
                  <c:v>3.456458</c:v>
                </c:pt>
                <c:pt idx="678">
                  <c:v>3.456458</c:v>
                </c:pt>
                <c:pt idx="679">
                  <c:v>3.456458</c:v>
                </c:pt>
                <c:pt idx="680">
                  <c:v>3.456458</c:v>
                </c:pt>
                <c:pt idx="681">
                  <c:v>3.456458</c:v>
                </c:pt>
                <c:pt idx="682">
                  <c:v>3.456458</c:v>
                </c:pt>
                <c:pt idx="683">
                  <c:v>3.456458</c:v>
                </c:pt>
                <c:pt idx="684">
                  <c:v>3.456458</c:v>
                </c:pt>
                <c:pt idx="685">
                  <c:v>3.456458</c:v>
                </c:pt>
                <c:pt idx="686">
                  <c:v>3.456458</c:v>
                </c:pt>
                <c:pt idx="687">
                  <c:v>3.456458</c:v>
                </c:pt>
                <c:pt idx="688">
                  <c:v>3.456458</c:v>
                </c:pt>
                <c:pt idx="689">
                  <c:v>3.456458</c:v>
                </c:pt>
                <c:pt idx="690">
                  <c:v>3.456458</c:v>
                </c:pt>
                <c:pt idx="691">
                  <c:v>3.9654980000000002</c:v>
                </c:pt>
                <c:pt idx="692">
                  <c:v>3.9654980000000002</c:v>
                </c:pt>
                <c:pt idx="693">
                  <c:v>3.9654980000000002</c:v>
                </c:pt>
                <c:pt idx="694">
                  <c:v>3.9654980000000002</c:v>
                </c:pt>
                <c:pt idx="695">
                  <c:v>3.9654980000000002</c:v>
                </c:pt>
                <c:pt idx="696">
                  <c:v>3.9654980000000002</c:v>
                </c:pt>
                <c:pt idx="697">
                  <c:v>3.9654980000000002</c:v>
                </c:pt>
                <c:pt idx="698">
                  <c:v>3.9654980000000002</c:v>
                </c:pt>
                <c:pt idx="699">
                  <c:v>3.9654980000000002</c:v>
                </c:pt>
                <c:pt idx="700">
                  <c:v>3.9654980000000002</c:v>
                </c:pt>
                <c:pt idx="701">
                  <c:v>3.9654980000000002</c:v>
                </c:pt>
                <c:pt idx="702">
                  <c:v>3.9654980000000002</c:v>
                </c:pt>
                <c:pt idx="703">
                  <c:v>3.9654980000000002</c:v>
                </c:pt>
                <c:pt idx="704">
                  <c:v>3.9654980000000002</c:v>
                </c:pt>
                <c:pt idx="705">
                  <c:v>3.9654980000000002</c:v>
                </c:pt>
                <c:pt idx="706">
                  <c:v>3.9654980000000002</c:v>
                </c:pt>
                <c:pt idx="707">
                  <c:v>3.9654980000000002</c:v>
                </c:pt>
                <c:pt idx="708">
                  <c:v>3.9654980000000002</c:v>
                </c:pt>
                <c:pt idx="709">
                  <c:v>3.9654980000000002</c:v>
                </c:pt>
                <c:pt idx="710">
                  <c:v>3.9654980000000002</c:v>
                </c:pt>
                <c:pt idx="711">
                  <c:v>3.9654980000000002</c:v>
                </c:pt>
                <c:pt idx="712">
                  <c:v>3.9654980000000002</c:v>
                </c:pt>
                <c:pt idx="713">
                  <c:v>3.9654980000000002</c:v>
                </c:pt>
                <c:pt idx="714">
                  <c:v>3.9654980000000002</c:v>
                </c:pt>
                <c:pt idx="715">
                  <c:v>3.9654980000000002</c:v>
                </c:pt>
                <c:pt idx="716">
                  <c:v>3.9654980000000002</c:v>
                </c:pt>
                <c:pt idx="717">
                  <c:v>3.9654980000000002</c:v>
                </c:pt>
                <c:pt idx="718">
                  <c:v>3.9654980000000002</c:v>
                </c:pt>
                <c:pt idx="719">
                  <c:v>3.9654980000000002</c:v>
                </c:pt>
                <c:pt idx="720">
                  <c:v>3.9654980000000002</c:v>
                </c:pt>
                <c:pt idx="721">
                  <c:v>3.9654980000000002</c:v>
                </c:pt>
                <c:pt idx="722">
                  <c:v>4.2803040000000001</c:v>
                </c:pt>
                <c:pt idx="723">
                  <c:v>4.2803040000000001</c:v>
                </c:pt>
                <c:pt idx="724">
                  <c:v>4.2803040000000001</c:v>
                </c:pt>
                <c:pt idx="725">
                  <c:v>4.2803040000000001</c:v>
                </c:pt>
                <c:pt idx="726">
                  <c:v>4.2803040000000001</c:v>
                </c:pt>
                <c:pt idx="727">
                  <c:v>4.2803040000000001</c:v>
                </c:pt>
                <c:pt idx="728">
                  <c:v>4.2803040000000001</c:v>
                </c:pt>
                <c:pt idx="729">
                  <c:v>4.2803040000000001</c:v>
                </c:pt>
                <c:pt idx="730">
                  <c:v>4.2803040000000001</c:v>
                </c:pt>
                <c:pt idx="731">
                  <c:v>4.2803040000000001</c:v>
                </c:pt>
                <c:pt idx="732">
                  <c:v>4.2803040000000001</c:v>
                </c:pt>
                <c:pt idx="733">
                  <c:v>4.2803040000000001</c:v>
                </c:pt>
                <c:pt idx="734">
                  <c:v>4.2803040000000001</c:v>
                </c:pt>
                <c:pt idx="735">
                  <c:v>4.2803040000000001</c:v>
                </c:pt>
                <c:pt idx="736">
                  <c:v>4.2803040000000001</c:v>
                </c:pt>
                <c:pt idx="737">
                  <c:v>4.2803040000000001</c:v>
                </c:pt>
                <c:pt idx="738">
                  <c:v>4.2803040000000001</c:v>
                </c:pt>
                <c:pt idx="739">
                  <c:v>4.2803040000000001</c:v>
                </c:pt>
                <c:pt idx="740">
                  <c:v>4.2803040000000001</c:v>
                </c:pt>
                <c:pt idx="741">
                  <c:v>4.2803040000000001</c:v>
                </c:pt>
                <c:pt idx="742">
                  <c:v>4.2803040000000001</c:v>
                </c:pt>
                <c:pt idx="743">
                  <c:v>4.2803040000000001</c:v>
                </c:pt>
                <c:pt idx="744">
                  <c:v>4.2803040000000001</c:v>
                </c:pt>
                <c:pt idx="745">
                  <c:v>4.2803040000000001</c:v>
                </c:pt>
                <c:pt idx="746">
                  <c:v>4.2803040000000001</c:v>
                </c:pt>
                <c:pt idx="747">
                  <c:v>4.2803040000000001</c:v>
                </c:pt>
                <c:pt idx="748">
                  <c:v>4.2803040000000001</c:v>
                </c:pt>
                <c:pt idx="749">
                  <c:v>4.2803040000000001</c:v>
                </c:pt>
                <c:pt idx="750">
                  <c:v>4.5343439999999999</c:v>
                </c:pt>
                <c:pt idx="751">
                  <c:v>4.5343439999999999</c:v>
                </c:pt>
                <c:pt idx="752">
                  <c:v>4.5343439999999999</c:v>
                </c:pt>
                <c:pt idx="753">
                  <c:v>4.5343439999999999</c:v>
                </c:pt>
                <c:pt idx="754">
                  <c:v>4.5343439999999999</c:v>
                </c:pt>
                <c:pt idx="755">
                  <c:v>4.5343439999999999</c:v>
                </c:pt>
                <c:pt idx="756">
                  <c:v>4.5343439999999999</c:v>
                </c:pt>
                <c:pt idx="757">
                  <c:v>4.5343439999999999</c:v>
                </c:pt>
                <c:pt idx="758">
                  <c:v>4.5343439999999999</c:v>
                </c:pt>
                <c:pt idx="759">
                  <c:v>4.5343439999999999</c:v>
                </c:pt>
                <c:pt idx="760">
                  <c:v>4.5343439999999999</c:v>
                </c:pt>
                <c:pt idx="761">
                  <c:v>4.5343439999999999</c:v>
                </c:pt>
                <c:pt idx="762">
                  <c:v>4.5343439999999999</c:v>
                </c:pt>
                <c:pt idx="763">
                  <c:v>4.5343439999999999</c:v>
                </c:pt>
                <c:pt idx="764">
                  <c:v>4.5343439999999999</c:v>
                </c:pt>
                <c:pt idx="765">
                  <c:v>4.5343439999999999</c:v>
                </c:pt>
                <c:pt idx="766">
                  <c:v>4.5343439999999999</c:v>
                </c:pt>
                <c:pt idx="767">
                  <c:v>4.5343439999999999</c:v>
                </c:pt>
                <c:pt idx="768">
                  <c:v>4.5343439999999999</c:v>
                </c:pt>
                <c:pt idx="769">
                  <c:v>4.5343439999999999</c:v>
                </c:pt>
                <c:pt idx="770">
                  <c:v>4.5343439999999999</c:v>
                </c:pt>
                <c:pt idx="771">
                  <c:v>4.5343439999999999</c:v>
                </c:pt>
                <c:pt idx="772">
                  <c:v>4.5343439999999999</c:v>
                </c:pt>
                <c:pt idx="773">
                  <c:v>4.5343439999999999</c:v>
                </c:pt>
                <c:pt idx="774">
                  <c:v>4.5343439999999999</c:v>
                </c:pt>
                <c:pt idx="775">
                  <c:v>4.5343439999999999</c:v>
                </c:pt>
                <c:pt idx="776">
                  <c:v>4.5343439999999999</c:v>
                </c:pt>
                <c:pt idx="777">
                  <c:v>4.5343439999999999</c:v>
                </c:pt>
                <c:pt idx="778">
                  <c:v>4.5343439999999999</c:v>
                </c:pt>
                <c:pt idx="779">
                  <c:v>4.5343439999999999</c:v>
                </c:pt>
                <c:pt idx="780">
                  <c:v>4.5343439999999999</c:v>
                </c:pt>
                <c:pt idx="781">
                  <c:v>4.7039350000000004</c:v>
                </c:pt>
                <c:pt idx="782">
                  <c:v>4.7039350000000004</c:v>
                </c:pt>
                <c:pt idx="783">
                  <c:v>4.7039350000000004</c:v>
                </c:pt>
                <c:pt idx="784">
                  <c:v>4.7039350000000004</c:v>
                </c:pt>
                <c:pt idx="785">
                  <c:v>4.7039350000000004</c:v>
                </c:pt>
                <c:pt idx="786">
                  <c:v>4.7039350000000004</c:v>
                </c:pt>
                <c:pt idx="787">
                  <c:v>4.7039350000000004</c:v>
                </c:pt>
                <c:pt idx="788">
                  <c:v>4.7039350000000004</c:v>
                </c:pt>
                <c:pt idx="789">
                  <c:v>4.7039350000000004</c:v>
                </c:pt>
                <c:pt idx="790">
                  <c:v>4.7039350000000004</c:v>
                </c:pt>
                <c:pt idx="791">
                  <c:v>4.7039350000000004</c:v>
                </c:pt>
                <c:pt idx="792">
                  <c:v>4.7039350000000004</c:v>
                </c:pt>
                <c:pt idx="793">
                  <c:v>4.7039350000000004</c:v>
                </c:pt>
                <c:pt idx="794">
                  <c:v>4.7039350000000004</c:v>
                </c:pt>
                <c:pt idx="795">
                  <c:v>4.7039350000000004</c:v>
                </c:pt>
                <c:pt idx="796">
                  <c:v>4.7039350000000004</c:v>
                </c:pt>
                <c:pt idx="797">
                  <c:v>4.7039350000000004</c:v>
                </c:pt>
                <c:pt idx="798">
                  <c:v>4.7039350000000004</c:v>
                </c:pt>
                <c:pt idx="799">
                  <c:v>4.7039350000000004</c:v>
                </c:pt>
                <c:pt idx="800">
                  <c:v>4.7039350000000004</c:v>
                </c:pt>
                <c:pt idx="801">
                  <c:v>4.7039350000000004</c:v>
                </c:pt>
                <c:pt idx="802">
                  <c:v>4.7039350000000004</c:v>
                </c:pt>
                <c:pt idx="803">
                  <c:v>4.7039350000000004</c:v>
                </c:pt>
                <c:pt idx="804">
                  <c:v>4.7039350000000004</c:v>
                </c:pt>
                <c:pt idx="805">
                  <c:v>4.7039350000000004</c:v>
                </c:pt>
                <c:pt idx="806">
                  <c:v>4.7039350000000004</c:v>
                </c:pt>
                <c:pt idx="807">
                  <c:v>4.7039350000000004</c:v>
                </c:pt>
                <c:pt idx="808">
                  <c:v>4.7039350000000004</c:v>
                </c:pt>
                <c:pt idx="809">
                  <c:v>4.7039350000000004</c:v>
                </c:pt>
                <c:pt idx="810">
                  <c:v>4.7039350000000004</c:v>
                </c:pt>
                <c:pt idx="811">
                  <c:v>4.9509740000000004</c:v>
                </c:pt>
                <c:pt idx="812">
                  <c:v>4.9509740000000004</c:v>
                </c:pt>
                <c:pt idx="813">
                  <c:v>4.9509740000000004</c:v>
                </c:pt>
                <c:pt idx="814">
                  <c:v>4.9509740000000004</c:v>
                </c:pt>
                <c:pt idx="815">
                  <c:v>4.9509740000000004</c:v>
                </c:pt>
                <c:pt idx="816">
                  <c:v>4.9509740000000004</c:v>
                </c:pt>
                <c:pt idx="817">
                  <c:v>4.9509740000000004</c:v>
                </c:pt>
                <c:pt idx="818">
                  <c:v>4.9509740000000004</c:v>
                </c:pt>
                <c:pt idx="819">
                  <c:v>4.9509740000000004</c:v>
                </c:pt>
                <c:pt idx="820">
                  <c:v>4.9509740000000004</c:v>
                </c:pt>
                <c:pt idx="821">
                  <c:v>4.9509740000000004</c:v>
                </c:pt>
                <c:pt idx="822">
                  <c:v>4.9509740000000004</c:v>
                </c:pt>
                <c:pt idx="823">
                  <c:v>4.9509740000000004</c:v>
                </c:pt>
                <c:pt idx="824">
                  <c:v>4.9509740000000004</c:v>
                </c:pt>
                <c:pt idx="825">
                  <c:v>4.9509740000000004</c:v>
                </c:pt>
                <c:pt idx="826">
                  <c:v>4.9509740000000004</c:v>
                </c:pt>
                <c:pt idx="827">
                  <c:v>4.9509740000000004</c:v>
                </c:pt>
                <c:pt idx="828">
                  <c:v>4.9509740000000004</c:v>
                </c:pt>
                <c:pt idx="829">
                  <c:v>4.9509740000000004</c:v>
                </c:pt>
                <c:pt idx="830">
                  <c:v>4.9509740000000004</c:v>
                </c:pt>
                <c:pt idx="831">
                  <c:v>4.9509740000000004</c:v>
                </c:pt>
                <c:pt idx="832">
                  <c:v>4.9509740000000004</c:v>
                </c:pt>
                <c:pt idx="833">
                  <c:v>4.9509740000000004</c:v>
                </c:pt>
                <c:pt idx="834">
                  <c:v>4.9509740000000004</c:v>
                </c:pt>
                <c:pt idx="835">
                  <c:v>4.9509740000000004</c:v>
                </c:pt>
                <c:pt idx="836">
                  <c:v>4.9509740000000004</c:v>
                </c:pt>
                <c:pt idx="837">
                  <c:v>4.9509740000000004</c:v>
                </c:pt>
                <c:pt idx="838">
                  <c:v>4.9509740000000004</c:v>
                </c:pt>
                <c:pt idx="839">
                  <c:v>4.9509740000000004</c:v>
                </c:pt>
                <c:pt idx="840">
                  <c:v>4.9509740000000004</c:v>
                </c:pt>
                <c:pt idx="841">
                  <c:v>4.9509740000000004</c:v>
                </c:pt>
                <c:pt idx="842">
                  <c:v>5.3963299999999998</c:v>
                </c:pt>
                <c:pt idx="843">
                  <c:v>5.3963299999999998</c:v>
                </c:pt>
                <c:pt idx="844">
                  <c:v>5.3963299999999998</c:v>
                </c:pt>
                <c:pt idx="845">
                  <c:v>5.3963299999999998</c:v>
                </c:pt>
                <c:pt idx="846">
                  <c:v>5.3963299999999998</c:v>
                </c:pt>
                <c:pt idx="847">
                  <c:v>5.3963299999999998</c:v>
                </c:pt>
                <c:pt idx="848">
                  <c:v>5.3963299999999998</c:v>
                </c:pt>
                <c:pt idx="849">
                  <c:v>5.3963299999999998</c:v>
                </c:pt>
                <c:pt idx="850">
                  <c:v>5.3963299999999998</c:v>
                </c:pt>
                <c:pt idx="851">
                  <c:v>5.3963299999999998</c:v>
                </c:pt>
                <c:pt idx="852">
                  <c:v>5.3963299999999998</c:v>
                </c:pt>
                <c:pt idx="853">
                  <c:v>5.3963299999999998</c:v>
                </c:pt>
                <c:pt idx="854">
                  <c:v>5.3963299999999998</c:v>
                </c:pt>
                <c:pt idx="855">
                  <c:v>5.3963299999999998</c:v>
                </c:pt>
                <c:pt idx="856">
                  <c:v>5.3963299999999998</c:v>
                </c:pt>
                <c:pt idx="857">
                  <c:v>5.3963299999999998</c:v>
                </c:pt>
                <c:pt idx="858">
                  <c:v>5.3963299999999998</c:v>
                </c:pt>
                <c:pt idx="859">
                  <c:v>5.3963299999999998</c:v>
                </c:pt>
                <c:pt idx="860">
                  <c:v>5.3963299999999998</c:v>
                </c:pt>
                <c:pt idx="861">
                  <c:v>5.3963299999999998</c:v>
                </c:pt>
                <c:pt idx="862">
                  <c:v>5.3963299999999998</c:v>
                </c:pt>
                <c:pt idx="863">
                  <c:v>5.3963299999999998</c:v>
                </c:pt>
                <c:pt idx="864">
                  <c:v>5.3963299999999998</c:v>
                </c:pt>
                <c:pt idx="865">
                  <c:v>5.3963299999999998</c:v>
                </c:pt>
                <c:pt idx="866">
                  <c:v>5.3963299999999998</c:v>
                </c:pt>
                <c:pt idx="867">
                  <c:v>5.3963299999999998</c:v>
                </c:pt>
                <c:pt idx="868">
                  <c:v>5.3963299999999998</c:v>
                </c:pt>
                <c:pt idx="869">
                  <c:v>5.3963299999999998</c:v>
                </c:pt>
                <c:pt idx="870">
                  <c:v>5.3963299999999998</c:v>
                </c:pt>
                <c:pt idx="871">
                  <c:v>5.3963299999999998</c:v>
                </c:pt>
                <c:pt idx="872">
                  <c:v>5.5907299999999998</c:v>
                </c:pt>
                <c:pt idx="873">
                  <c:v>5.5907299999999998</c:v>
                </c:pt>
                <c:pt idx="874">
                  <c:v>5.5907299999999998</c:v>
                </c:pt>
                <c:pt idx="875">
                  <c:v>5.5907299999999998</c:v>
                </c:pt>
                <c:pt idx="876">
                  <c:v>5.5907299999999998</c:v>
                </c:pt>
                <c:pt idx="877">
                  <c:v>5.5907299999999998</c:v>
                </c:pt>
                <c:pt idx="878">
                  <c:v>5.5907299999999998</c:v>
                </c:pt>
                <c:pt idx="879">
                  <c:v>5.5907299999999998</c:v>
                </c:pt>
                <c:pt idx="880">
                  <c:v>5.5907299999999998</c:v>
                </c:pt>
                <c:pt idx="881">
                  <c:v>5.5907299999999998</c:v>
                </c:pt>
                <c:pt idx="882">
                  <c:v>5.5907299999999998</c:v>
                </c:pt>
                <c:pt idx="883">
                  <c:v>5.5907299999999998</c:v>
                </c:pt>
                <c:pt idx="884">
                  <c:v>5.5907299999999998</c:v>
                </c:pt>
                <c:pt idx="885">
                  <c:v>5.5907299999999998</c:v>
                </c:pt>
                <c:pt idx="886">
                  <c:v>5.5907299999999998</c:v>
                </c:pt>
                <c:pt idx="887">
                  <c:v>5.5907299999999998</c:v>
                </c:pt>
                <c:pt idx="888">
                  <c:v>5.5907299999999998</c:v>
                </c:pt>
                <c:pt idx="889">
                  <c:v>5.5907299999999998</c:v>
                </c:pt>
                <c:pt idx="890">
                  <c:v>5.5907299999999998</c:v>
                </c:pt>
                <c:pt idx="891">
                  <c:v>5.5907299999999998</c:v>
                </c:pt>
                <c:pt idx="892">
                  <c:v>5.5907299999999998</c:v>
                </c:pt>
                <c:pt idx="893">
                  <c:v>5.5907299999999998</c:v>
                </c:pt>
                <c:pt idx="894">
                  <c:v>5.5907299999999998</c:v>
                </c:pt>
                <c:pt idx="895">
                  <c:v>5.5907299999999998</c:v>
                </c:pt>
                <c:pt idx="896">
                  <c:v>5.5907299999999998</c:v>
                </c:pt>
                <c:pt idx="897">
                  <c:v>5.5907299999999998</c:v>
                </c:pt>
                <c:pt idx="898">
                  <c:v>5.5907299999999998</c:v>
                </c:pt>
                <c:pt idx="899">
                  <c:v>5.5907299999999998</c:v>
                </c:pt>
                <c:pt idx="900">
                  <c:v>5.5907299999999998</c:v>
                </c:pt>
                <c:pt idx="901">
                  <c:v>5.5907299999999998</c:v>
                </c:pt>
                <c:pt idx="902">
                  <c:v>5.5907299999999998</c:v>
                </c:pt>
                <c:pt idx="903">
                  <c:v>5.9513119999999997</c:v>
                </c:pt>
                <c:pt idx="904">
                  <c:v>5.9513119999999997</c:v>
                </c:pt>
                <c:pt idx="905">
                  <c:v>5.9513119999999997</c:v>
                </c:pt>
                <c:pt idx="906">
                  <c:v>5.9513119999999997</c:v>
                </c:pt>
                <c:pt idx="907">
                  <c:v>5.9513119999999997</c:v>
                </c:pt>
                <c:pt idx="908">
                  <c:v>5.9513119999999997</c:v>
                </c:pt>
                <c:pt idx="909">
                  <c:v>5.9513119999999997</c:v>
                </c:pt>
                <c:pt idx="910">
                  <c:v>5.9513119999999997</c:v>
                </c:pt>
                <c:pt idx="911">
                  <c:v>5.9513119999999997</c:v>
                </c:pt>
                <c:pt idx="912">
                  <c:v>5.9513119999999997</c:v>
                </c:pt>
                <c:pt idx="913">
                  <c:v>5.9513119999999997</c:v>
                </c:pt>
                <c:pt idx="914">
                  <c:v>5.9513119999999997</c:v>
                </c:pt>
                <c:pt idx="915">
                  <c:v>5.9513119999999997</c:v>
                </c:pt>
                <c:pt idx="916">
                  <c:v>5.9513119999999997</c:v>
                </c:pt>
                <c:pt idx="917">
                  <c:v>5.9513119999999997</c:v>
                </c:pt>
                <c:pt idx="918">
                  <c:v>5.9513119999999997</c:v>
                </c:pt>
                <c:pt idx="919">
                  <c:v>5.9513119999999997</c:v>
                </c:pt>
                <c:pt idx="920">
                  <c:v>5.9513119999999997</c:v>
                </c:pt>
                <c:pt idx="921">
                  <c:v>5.9513119999999997</c:v>
                </c:pt>
                <c:pt idx="922">
                  <c:v>5.9513119999999997</c:v>
                </c:pt>
                <c:pt idx="923">
                  <c:v>5.9513119999999997</c:v>
                </c:pt>
                <c:pt idx="924">
                  <c:v>5.9513119999999997</c:v>
                </c:pt>
                <c:pt idx="925">
                  <c:v>5.9513119999999997</c:v>
                </c:pt>
                <c:pt idx="926">
                  <c:v>5.9513119999999997</c:v>
                </c:pt>
                <c:pt idx="927">
                  <c:v>5.9513119999999997</c:v>
                </c:pt>
                <c:pt idx="928">
                  <c:v>5.9513119999999997</c:v>
                </c:pt>
                <c:pt idx="929">
                  <c:v>5.9513119999999997</c:v>
                </c:pt>
                <c:pt idx="930">
                  <c:v>5.9513119999999997</c:v>
                </c:pt>
                <c:pt idx="931">
                  <c:v>5.9513119999999997</c:v>
                </c:pt>
                <c:pt idx="932">
                  <c:v>5.9513119999999997</c:v>
                </c:pt>
                <c:pt idx="933">
                  <c:v>5.9513119999999997</c:v>
                </c:pt>
                <c:pt idx="934">
                  <c:v>6.3480169999999996</c:v>
                </c:pt>
                <c:pt idx="935">
                  <c:v>6.3480169999999996</c:v>
                </c:pt>
                <c:pt idx="936">
                  <c:v>6.3480169999999996</c:v>
                </c:pt>
                <c:pt idx="937">
                  <c:v>6.3480169999999996</c:v>
                </c:pt>
                <c:pt idx="938">
                  <c:v>6.3480169999999996</c:v>
                </c:pt>
                <c:pt idx="939">
                  <c:v>6.3480169999999996</c:v>
                </c:pt>
                <c:pt idx="940">
                  <c:v>6.3480169999999996</c:v>
                </c:pt>
                <c:pt idx="941">
                  <c:v>6.3480169999999996</c:v>
                </c:pt>
                <c:pt idx="942">
                  <c:v>6.3480169999999996</c:v>
                </c:pt>
                <c:pt idx="943">
                  <c:v>6.3480169999999996</c:v>
                </c:pt>
                <c:pt idx="944">
                  <c:v>6.3480169999999996</c:v>
                </c:pt>
                <c:pt idx="945">
                  <c:v>6.3480169999999996</c:v>
                </c:pt>
                <c:pt idx="946">
                  <c:v>6.3480169999999996</c:v>
                </c:pt>
                <c:pt idx="947">
                  <c:v>6.3480169999999996</c:v>
                </c:pt>
                <c:pt idx="948">
                  <c:v>6.3480169999999996</c:v>
                </c:pt>
                <c:pt idx="949">
                  <c:v>6.3480169999999996</c:v>
                </c:pt>
                <c:pt idx="950">
                  <c:v>6.3480169999999996</c:v>
                </c:pt>
                <c:pt idx="951">
                  <c:v>6.3480169999999996</c:v>
                </c:pt>
                <c:pt idx="952">
                  <c:v>6.3480169999999996</c:v>
                </c:pt>
                <c:pt idx="953">
                  <c:v>6.3480169999999996</c:v>
                </c:pt>
                <c:pt idx="954">
                  <c:v>6.3480169999999996</c:v>
                </c:pt>
                <c:pt idx="955">
                  <c:v>6.3480169999999996</c:v>
                </c:pt>
                <c:pt idx="956">
                  <c:v>6.3480169999999996</c:v>
                </c:pt>
                <c:pt idx="957">
                  <c:v>6.3480169999999996</c:v>
                </c:pt>
                <c:pt idx="958">
                  <c:v>6.3480169999999996</c:v>
                </c:pt>
                <c:pt idx="959">
                  <c:v>6.3480169999999996</c:v>
                </c:pt>
                <c:pt idx="960">
                  <c:v>6.3480169999999996</c:v>
                </c:pt>
                <c:pt idx="961">
                  <c:v>6.3480169999999996</c:v>
                </c:pt>
                <c:pt idx="962">
                  <c:v>6.3480169999999996</c:v>
                </c:pt>
                <c:pt idx="963">
                  <c:v>6.3480169999999996</c:v>
                </c:pt>
                <c:pt idx="964">
                  <c:v>6.3129460000000002</c:v>
                </c:pt>
                <c:pt idx="965">
                  <c:v>6.3129460000000002</c:v>
                </c:pt>
                <c:pt idx="966">
                  <c:v>6.3129460000000002</c:v>
                </c:pt>
                <c:pt idx="967">
                  <c:v>6.3129460000000002</c:v>
                </c:pt>
                <c:pt idx="968">
                  <c:v>6.3129460000000002</c:v>
                </c:pt>
                <c:pt idx="969">
                  <c:v>6.3129460000000002</c:v>
                </c:pt>
                <c:pt idx="970">
                  <c:v>6.3129460000000002</c:v>
                </c:pt>
                <c:pt idx="971">
                  <c:v>6.3129460000000002</c:v>
                </c:pt>
                <c:pt idx="972">
                  <c:v>6.3129460000000002</c:v>
                </c:pt>
                <c:pt idx="973">
                  <c:v>6.3129460000000002</c:v>
                </c:pt>
                <c:pt idx="974">
                  <c:v>6.3129460000000002</c:v>
                </c:pt>
                <c:pt idx="975">
                  <c:v>6.3129460000000002</c:v>
                </c:pt>
                <c:pt idx="976">
                  <c:v>6.3129460000000002</c:v>
                </c:pt>
                <c:pt idx="977">
                  <c:v>6.3129460000000002</c:v>
                </c:pt>
                <c:pt idx="978">
                  <c:v>6.3129460000000002</c:v>
                </c:pt>
                <c:pt idx="979">
                  <c:v>6.3129460000000002</c:v>
                </c:pt>
                <c:pt idx="980">
                  <c:v>6.3129460000000002</c:v>
                </c:pt>
                <c:pt idx="981">
                  <c:v>6.3129460000000002</c:v>
                </c:pt>
                <c:pt idx="982">
                  <c:v>6.3129460000000002</c:v>
                </c:pt>
                <c:pt idx="983">
                  <c:v>6.3129460000000002</c:v>
                </c:pt>
                <c:pt idx="984">
                  <c:v>6.3129460000000002</c:v>
                </c:pt>
                <c:pt idx="985">
                  <c:v>6.3129460000000002</c:v>
                </c:pt>
                <c:pt idx="986">
                  <c:v>6.3129460000000002</c:v>
                </c:pt>
                <c:pt idx="987">
                  <c:v>6.3129460000000002</c:v>
                </c:pt>
                <c:pt idx="988">
                  <c:v>6.3129460000000002</c:v>
                </c:pt>
                <c:pt idx="989">
                  <c:v>6.3129460000000002</c:v>
                </c:pt>
                <c:pt idx="990">
                  <c:v>6.3129460000000002</c:v>
                </c:pt>
                <c:pt idx="991">
                  <c:v>6.3129460000000002</c:v>
                </c:pt>
                <c:pt idx="992">
                  <c:v>6.3129460000000002</c:v>
                </c:pt>
                <c:pt idx="993">
                  <c:v>6.3129460000000002</c:v>
                </c:pt>
                <c:pt idx="994">
                  <c:v>6.3129460000000002</c:v>
                </c:pt>
                <c:pt idx="995">
                  <c:v>6.4225430000000001</c:v>
                </c:pt>
                <c:pt idx="996">
                  <c:v>6.4225430000000001</c:v>
                </c:pt>
                <c:pt idx="997">
                  <c:v>6.4225430000000001</c:v>
                </c:pt>
                <c:pt idx="998">
                  <c:v>6.4225430000000001</c:v>
                </c:pt>
                <c:pt idx="999">
                  <c:v>6.4225430000000001</c:v>
                </c:pt>
                <c:pt idx="1000">
                  <c:v>6.4225430000000001</c:v>
                </c:pt>
                <c:pt idx="1001">
                  <c:v>6.4225430000000001</c:v>
                </c:pt>
                <c:pt idx="1002">
                  <c:v>6.4225430000000001</c:v>
                </c:pt>
                <c:pt idx="1003">
                  <c:v>6.4225430000000001</c:v>
                </c:pt>
                <c:pt idx="1004">
                  <c:v>6.4225430000000001</c:v>
                </c:pt>
                <c:pt idx="1005">
                  <c:v>6.4225430000000001</c:v>
                </c:pt>
                <c:pt idx="1006">
                  <c:v>6.4225430000000001</c:v>
                </c:pt>
                <c:pt idx="1007">
                  <c:v>6.4225430000000001</c:v>
                </c:pt>
                <c:pt idx="1008">
                  <c:v>6.4225430000000001</c:v>
                </c:pt>
                <c:pt idx="1009">
                  <c:v>6.4225430000000001</c:v>
                </c:pt>
                <c:pt idx="1010">
                  <c:v>6.4225430000000001</c:v>
                </c:pt>
                <c:pt idx="1011">
                  <c:v>6.4225430000000001</c:v>
                </c:pt>
                <c:pt idx="1012">
                  <c:v>6.4225430000000001</c:v>
                </c:pt>
                <c:pt idx="1013">
                  <c:v>6.4225430000000001</c:v>
                </c:pt>
                <c:pt idx="1014">
                  <c:v>6.4225430000000001</c:v>
                </c:pt>
                <c:pt idx="1015">
                  <c:v>6.4225430000000001</c:v>
                </c:pt>
                <c:pt idx="1016">
                  <c:v>6.4225430000000001</c:v>
                </c:pt>
                <c:pt idx="1017">
                  <c:v>6.4225430000000001</c:v>
                </c:pt>
                <c:pt idx="1018">
                  <c:v>6.4225430000000001</c:v>
                </c:pt>
                <c:pt idx="1019">
                  <c:v>6.4225430000000001</c:v>
                </c:pt>
                <c:pt idx="1020">
                  <c:v>6.4225430000000001</c:v>
                </c:pt>
                <c:pt idx="1021">
                  <c:v>6.4225430000000001</c:v>
                </c:pt>
                <c:pt idx="1022">
                  <c:v>6.4225430000000001</c:v>
                </c:pt>
                <c:pt idx="1023">
                  <c:v>6.4225430000000001</c:v>
                </c:pt>
                <c:pt idx="1024">
                  <c:v>6.4225430000000001</c:v>
                </c:pt>
                <c:pt idx="1025">
                  <c:v>6.5381669999999996</c:v>
                </c:pt>
                <c:pt idx="1026">
                  <c:v>6.5381669999999996</c:v>
                </c:pt>
                <c:pt idx="1027">
                  <c:v>6.5381669999999996</c:v>
                </c:pt>
                <c:pt idx="1028">
                  <c:v>6.5381669999999996</c:v>
                </c:pt>
                <c:pt idx="1029">
                  <c:v>6.5381669999999996</c:v>
                </c:pt>
                <c:pt idx="1030">
                  <c:v>6.5381669999999996</c:v>
                </c:pt>
                <c:pt idx="1031">
                  <c:v>6.5381669999999996</c:v>
                </c:pt>
                <c:pt idx="1032">
                  <c:v>6.5381669999999996</c:v>
                </c:pt>
                <c:pt idx="1033">
                  <c:v>6.5381669999999996</c:v>
                </c:pt>
                <c:pt idx="1034">
                  <c:v>6.5381669999999996</c:v>
                </c:pt>
                <c:pt idx="1035">
                  <c:v>6.5381669999999996</c:v>
                </c:pt>
                <c:pt idx="1036">
                  <c:v>6.5381669999999996</c:v>
                </c:pt>
                <c:pt idx="1037">
                  <c:v>6.5381669999999996</c:v>
                </c:pt>
                <c:pt idx="1038">
                  <c:v>6.5381669999999996</c:v>
                </c:pt>
                <c:pt idx="1039">
                  <c:v>6.5381669999999996</c:v>
                </c:pt>
                <c:pt idx="1040">
                  <c:v>6.5381669999999996</c:v>
                </c:pt>
                <c:pt idx="1041">
                  <c:v>6.5381669999999996</c:v>
                </c:pt>
                <c:pt idx="1042">
                  <c:v>6.5381669999999996</c:v>
                </c:pt>
                <c:pt idx="1043">
                  <c:v>6.5381669999999996</c:v>
                </c:pt>
                <c:pt idx="1044">
                  <c:v>6.5381669999999996</c:v>
                </c:pt>
                <c:pt idx="1045">
                  <c:v>6.5381669999999996</c:v>
                </c:pt>
                <c:pt idx="1046">
                  <c:v>6.5381669999999996</c:v>
                </c:pt>
                <c:pt idx="1047">
                  <c:v>6.5381669999999996</c:v>
                </c:pt>
                <c:pt idx="1048">
                  <c:v>6.5381669999999996</c:v>
                </c:pt>
                <c:pt idx="1049">
                  <c:v>6.5381669999999996</c:v>
                </c:pt>
                <c:pt idx="1050">
                  <c:v>6.5381669999999996</c:v>
                </c:pt>
                <c:pt idx="1051">
                  <c:v>6.5381669999999996</c:v>
                </c:pt>
                <c:pt idx="1052">
                  <c:v>6.5381669999999996</c:v>
                </c:pt>
                <c:pt idx="1053">
                  <c:v>6.5381669999999996</c:v>
                </c:pt>
                <c:pt idx="1054">
                  <c:v>6.5381669999999996</c:v>
                </c:pt>
                <c:pt idx="1055">
                  <c:v>6.5381669999999996</c:v>
                </c:pt>
                <c:pt idx="1056">
                  <c:v>6.4875540000000003</c:v>
                </c:pt>
                <c:pt idx="1057">
                  <c:v>6.4875540000000003</c:v>
                </c:pt>
                <c:pt idx="1058">
                  <c:v>6.4875540000000003</c:v>
                </c:pt>
                <c:pt idx="1059">
                  <c:v>6.4875540000000003</c:v>
                </c:pt>
                <c:pt idx="1060">
                  <c:v>6.4875540000000003</c:v>
                </c:pt>
                <c:pt idx="1061">
                  <c:v>6.4875540000000003</c:v>
                </c:pt>
                <c:pt idx="1062">
                  <c:v>6.4875540000000003</c:v>
                </c:pt>
                <c:pt idx="1063">
                  <c:v>6.4875540000000003</c:v>
                </c:pt>
                <c:pt idx="1064">
                  <c:v>6.4875540000000003</c:v>
                </c:pt>
                <c:pt idx="1065">
                  <c:v>6.4875540000000003</c:v>
                </c:pt>
                <c:pt idx="1066">
                  <c:v>6.4875540000000003</c:v>
                </c:pt>
                <c:pt idx="1067">
                  <c:v>6.4875540000000003</c:v>
                </c:pt>
                <c:pt idx="1068">
                  <c:v>6.4875540000000003</c:v>
                </c:pt>
                <c:pt idx="1069">
                  <c:v>6.4875540000000003</c:v>
                </c:pt>
                <c:pt idx="1070">
                  <c:v>6.4875540000000003</c:v>
                </c:pt>
                <c:pt idx="1071">
                  <c:v>6.4875540000000003</c:v>
                </c:pt>
                <c:pt idx="1072">
                  <c:v>6.4875540000000003</c:v>
                </c:pt>
                <c:pt idx="1073">
                  <c:v>6.4875540000000003</c:v>
                </c:pt>
                <c:pt idx="1074">
                  <c:v>6.4875540000000003</c:v>
                </c:pt>
                <c:pt idx="1075">
                  <c:v>6.4875540000000003</c:v>
                </c:pt>
                <c:pt idx="1076">
                  <c:v>6.4875540000000003</c:v>
                </c:pt>
                <c:pt idx="1077">
                  <c:v>6.4875540000000003</c:v>
                </c:pt>
                <c:pt idx="1078">
                  <c:v>6.4875540000000003</c:v>
                </c:pt>
                <c:pt idx="1079">
                  <c:v>6.4875540000000003</c:v>
                </c:pt>
                <c:pt idx="1080">
                  <c:v>6.4875540000000003</c:v>
                </c:pt>
                <c:pt idx="1081">
                  <c:v>6.4875540000000003</c:v>
                </c:pt>
                <c:pt idx="1082">
                  <c:v>6.4875540000000003</c:v>
                </c:pt>
                <c:pt idx="1083">
                  <c:v>6.4875540000000003</c:v>
                </c:pt>
                <c:pt idx="1084">
                  <c:v>6.4875540000000003</c:v>
                </c:pt>
                <c:pt idx="1085">
                  <c:v>6.4875540000000003</c:v>
                </c:pt>
                <c:pt idx="1086">
                  <c:v>6.4875540000000003</c:v>
                </c:pt>
                <c:pt idx="1087">
                  <c:v>6.5250000000000004</c:v>
                </c:pt>
                <c:pt idx="1088">
                  <c:v>6.5250000000000004</c:v>
                </c:pt>
                <c:pt idx="1089">
                  <c:v>6.5250000000000004</c:v>
                </c:pt>
                <c:pt idx="1090">
                  <c:v>6.5250000000000004</c:v>
                </c:pt>
                <c:pt idx="1091">
                  <c:v>6.5250000000000004</c:v>
                </c:pt>
                <c:pt idx="1092">
                  <c:v>6.5250000000000004</c:v>
                </c:pt>
                <c:pt idx="1093">
                  <c:v>6.5250000000000004</c:v>
                </c:pt>
                <c:pt idx="1094">
                  <c:v>6.5250000000000004</c:v>
                </c:pt>
                <c:pt idx="1095">
                  <c:v>6.5250000000000004</c:v>
                </c:pt>
                <c:pt idx="1096">
                  <c:v>6.5250000000000004</c:v>
                </c:pt>
                <c:pt idx="1097">
                  <c:v>6.5250000000000004</c:v>
                </c:pt>
                <c:pt idx="1098">
                  <c:v>6.5250000000000004</c:v>
                </c:pt>
                <c:pt idx="1099">
                  <c:v>6.5250000000000004</c:v>
                </c:pt>
                <c:pt idx="1100">
                  <c:v>6.5250000000000004</c:v>
                </c:pt>
                <c:pt idx="1101">
                  <c:v>6.5250000000000004</c:v>
                </c:pt>
                <c:pt idx="1102">
                  <c:v>6.5250000000000004</c:v>
                </c:pt>
                <c:pt idx="1103">
                  <c:v>6.5250000000000004</c:v>
                </c:pt>
                <c:pt idx="1104">
                  <c:v>6.5250000000000004</c:v>
                </c:pt>
                <c:pt idx="1105">
                  <c:v>6.5250000000000004</c:v>
                </c:pt>
                <c:pt idx="1106">
                  <c:v>6.5250000000000004</c:v>
                </c:pt>
                <c:pt idx="1107">
                  <c:v>6.5250000000000004</c:v>
                </c:pt>
                <c:pt idx="1108">
                  <c:v>6.5250000000000004</c:v>
                </c:pt>
                <c:pt idx="1109">
                  <c:v>6.5250000000000004</c:v>
                </c:pt>
                <c:pt idx="1110">
                  <c:v>6.5250000000000004</c:v>
                </c:pt>
                <c:pt idx="1111">
                  <c:v>6.5250000000000004</c:v>
                </c:pt>
                <c:pt idx="1112">
                  <c:v>6.5250000000000004</c:v>
                </c:pt>
                <c:pt idx="1113">
                  <c:v>6.5250000000000004</c:v>
                </c:pt>
                <c:pt idx="1114">
                  <c:v>6.5250000000000004</c:v>
                </c:pt>
                <c:pt idx="1115">
                  <c:v>6.3909459999999996</c:v>
                </c:pt>
                <c:pt idx="1116">
                  <c:v>6.3909459999999996</c:v>
                </c:pt>
                <c:pt idx="1117">
                  <c:v>6.3909459999999996</c:v>
                </c:pt>
                <c:pt idx="1118">
                  <c:v>6.3909459999999996</c:v>
                </c:pt>
                <c:pt idx="1119">
                  <c:v>6.3909459999999996</c:v>
                </c:pt>
                <c:pt idx="1120">
                  <c:v>6.3909459999999996</c:v>
                </c:pt>
                <c:pt idx="1121">
                  <c:v>6.3909459999999996</c:v>
                </c:pt>
                <c:pt idx="1122">
                  <c:v>6.3909459999999996</c:v>
                </c:pt>
                <c:pt idx="1123">
                  <c:v>6.3909459999999996</c:v>
                </c:pt>
                <c:pt idx="1124">
                  <c:v>6.3909459999999996</c:v>
                </c:pt>
                <c:pt idx="1125">
                  <c:v>6.3909459999999996</c:v>
                </c:pt>
                <c:pt idx="1126">
                  <c:v>6.3909459999999996</c:v>
                </c:pt>
                <c:pt idx="1127">
                  <c:v>6.3909459999999996</c:v>
                </c:pt>
                <c:pt idx="1128">
                  <c:v>6.3909459999999996</c:v>
                </c:pt>
                <c:pt idx="1129">
                  <c:v>6.3909459999999996</c:v>
                </c:pt>
                <c:pt idx="1130">
                  <c:v>6.3909459999999996</c:v>
                </c:pt>
                <c:pt idx="1131">
                  <c:v>6.3909459999999996</c:v>
                </c:pt>
                <c:pt idx="1132">
                  <c:v>6.3909459999999996</c:v>
                </c:pt>
                <c:pt idx="1133">
                  <c:v>6.3909459999999996</c:v>
                </c:pt>
                <c:pt idx="1134">
                  <c:v>6.3909459999999996</c:v>
                </c:pt>
                <c:pt idx="1135">
                  <c:v>6.3909459999999996</c:v>
                </c:pt>
                <c:pt idx="1136">
                  <c:v>6.3909459999999996</c:v>
                </c:pt>
                <c:pt idx="1137">
                  <c:v>6.3909459999999996</c:v>
                </c:pt>
                <c:pt idx="1138">
                  <c:v>6.3909459999999996</c:v>
                </c:pt>
                <c:pt idx="1139">
                  <c:v>6.3909459999999996</c:v>
                </c:pt>
                <c:pt idx="1140">
                  <c:v>6.3909459999999996</c:v>
                </c:pt>
                <c:pt idx="1141">
                  <c:v>6.3909459999999996</c:v>
                </c:pt>
                <c:pt idx="1142">
                  <c:v>6.3909459999999996</c:v>
                </c:pt>
                <c:pt idx="1143">
                  <c:v>6.3909459999999996</c:v>
                </c:pt>
                <c:pt idx="1144">
                  <c:v>6.3909459999999996</c:v>
                </c:pt>
                <c:pt idx="1145">
                  <c:v>6.3909459999999996</c:v>
                </c:pt>
                <c:pt idx="1146">
                  <c:v>6.2642239999999996</c:v>
                </c:pt>
                <c:pt idx="1147">
                  <c:v>6.2642239999999996</c:v>
                </c:pt>
                <c:pt idx="1148">
                  <c:v>6.2642239999999996</c:v>
                </c:pt>
                <c:pt idx="1149">
                  <c:v>6.2642239999999996</c:v>
                </c:pt>
                <c:pt idx="1150">
                  <c:v>6.2642239999999996</c:v>
                </c:pt>
                <c:pt idx="1151">
                  <c:v>6.2642239999999996</c:v>
                </c:pt>
                <c:pt idx="1152">
                  <c:v>6.2642239999999996</c:v>
                </c:pt>
                <c:pt idx="1153">
                  <c:v>6.2642239999999996</c:v>
                </c:pt>
                <c:pt idx="1154">
                  <c:v>6.2642239999999996</c:v>
                </c:pt>
                <c:pt idx="1155">
                  <c:v>6.2642239999999996</c:v>
                </c:pt>
                <c:pt idx="1156">
                  <c:v>6.2642239999999996</c:v>
                </c:pt>
                <c:pt idx="1157">
                  <c:v>6.2642239999999996</c:v>
                </c:pt>
                <c:pt idx="1158">
                  <c:v>6.2642239999999996</c:v>
                </c:pt>
                <c:pt idx="1159">
                  <c:v>6.2642239999999996</c:v>
                </c:pt>
                <c:pt idx="1160">
                  <c:v>6.2642239999999996</c:v>
                </c:pt>
                <c:pt idx="1161">
                  <c:v>6.2642239999999996</c:v>
                </c:pt>
                <c:pt idx="1162">
                  <c:v>6.2642239999999996</c:v>
                </c:pt>
                <c:pt idx="1163">
                  <c:v>6.2642239999999996</c:v>
                </c:pt>
                <c:pt idx="1164">
                  <c:v>6.2642239999999996</c:v>
                </c:pt>
                <c:pt idx="1165">
                  <c:v>6.2642239999999996</c:v>
                </c:pt>
                <c:pt idx="1166">
                  <c:v>6.2642239999999996</c:v>
                </c:pt>
                <c:pt idx="1167">
                  <c:v>6.2642239999999996</c:v>
                </c:pt>
                <c:pt idx="1168">
                  <c:v>6.2642239999999996</c:v>
                </c:pt>
                <c:pt idx="1169">
                  <c:v>6.2642239999999996</c:v>
                </c:pt>
                <c:pt idx="1170">
                  <c:v>6.2642239999999996</c:v>
                </c:pt>
                <c:pt idx="1171">
                  <c:v>6.2642239999999996</c:v>
                </c:pt>
                <c:pt idx="1172">
                  <c:v>6.2642239999999996</c:v>
                </c:pt>
                <c:pt idx="1173">
                  <c:v>6.2642239999999996</c:v>
                </c:pt>
                <c:pt idx="1174">
                  <c:v>6.2642239999999996</c:v>
                </c:pt>
                <c:pt idx="1175">
                  <c:v>6.2642239999999996</c:v>
                </c:pt>
                <c:pt idx="1176">
                  <c:v>5.9752549999999998</c:v>
                </c:pt>
                <c:pt idx="1177">
                  <c:v>5.9752549999999998</c:v>
                </c:pt>
                <c:pt idx="1178">
                  <c:v>5.9752549999999998</c:v>
                </c:pt>
                <c:pt idx="1179">
                  <c:v>5.9752549999999998</c:v>
                </c:pt>
                <c:pt idx="1180">
                  <c:v>5.9752549999999998</c:v>
                </c:pt>
                <c:pt idx="1181">
                  <c:v>5.9752549999999998</c:v>
                </c:pt>
                <c:pt idx="1182">
                  <c:v>5.9752549999999998</c:v>
                </c:pt>
                <c:pt idx="1183">
                  <c:v>5.9752549999999998</c:v>
                </c:pt>
                <c:pt idx="1184">
                  <c:v>5.9752549999999998</c:v>
                </c:pt>
                <c:pt idx="1185">
                  <c:v>5.9752549999999998</c:v>
                </c:pt>
                <c:pt idx="1186">
                  <c:v>5.9752549999999998</c:v>
                </c:pt>
                <c:pt idx="1187">
                  <c:v>5.9752549999999998</c:v>
                </c:pt>
                <c:pt idx="1188">
                  <c:v>5.9752549999999998</c:v>
                </c:pt>
                <c:pt idx="1189">
                  <c:v>5.9752549999999998</c:v>
                </c:pt>
                <c:pt idx="1190">
                  <c:v>5.9752549999999998</c:v>
                </c:pt>
                <c:pt idx="1191">
                  <c:v>5.9752549999999998</c:v>
                </c:pt>
                <c:pt idx="1192">
                  <c:v>5.9752549999999998</c:v>
                </c:pt>
                <c:pt idx="1193">
                  <c:v>5.9752549999999998</c:v>
                </c:pt>
                <c:pt idx="1194">
                  <c:v>5.9752549999999998</c:v>
                </c:pt>
                <c:pt idx="1195">
                  <c:v>5.9752549999999998</c:v>
                </c:pt>
                <c:pt idx="1196">
                  <c:v>5.9752549999999998</c:v>
                </c:pt>
                <c:pt idx="1197">
                  <c:v>5.9752549999999998</c:v>
                </c:pt>
                <c:pt idx="1198">
                  <c:v>5.9752549999999998</c:v>
                </c:pt>
                <c:pt idx="1199">
                  <c:v>5.9752549999999998</c:v>
                </c:pt>
                <c:pt idx="1200">
                  <c:v>5.9752549999999998</c:v>
                </c:pt>
                <c:pt idx="1201">
                  <c:v>5.9752549999999998</c:v>
                </c:pt>
                <c:pt idx="1202">
                  <c:v>5.9752549999999998</c:v>
                </c:pt>
                <c:pt idx="1203">
                  <c:v>5.9752549999999998</c:v>
                </c:pt>
                <c:pt idx="1204">
                  <c:v>5.9752549999999998</c:v>
                </c:pt>
                <c:pt idx="1205">
                  <c:v>5.9752549999999998</c:v>
                </c:pt>
                <c:pt idx="1206">
                  <c:v>5.9752549999999998</c:v>
                </c:pt>
                <c:pt idx="1207">
                  <c:v>5.586684</c:v>
                </c:pt>
                <c:pt idx="1208">
                  <c:v>5.586684</c:v>
                </c:pt>
                <c:pt idx="1209">
                  <c:v>5.586684</c:v>
                </c:pt>
                <c:pt idx="1210">
                  <c:v>5.586684</c:v>
                </c:pt>
                <c:pt idx="1211">
                  <c:v>5.586684</c:v>
                </c:pt>
                <c:pt idx="1212">
                  <c:v>5.586684</c:v>
                </c:pt>
                <c:pt idx="1213">
                  <c:v>5.586684</c:v>
                </c:pt>
                <c:pt idx="1214">
                  <c:v>5.586684</c:v>
                </c:pt>
                <c:pt idx="1215">
                  <c:v>5.586684</c:v>
                </c:pt>
                <c:pt idx="1216">
                  <c:v>5.586684</c:v>
                </c:pt>
                <c:pt idx="1217">
                  <c:v>5.586684</c:v>
                </c:pt>
                <c:pt idx="1218">
                  <c:v>5.586684</c:v>
                </c:pt>
                <c:pt idx="1219">
                  <c:v>5.586684</c:v>
                </c:pt>
                <c:pt idx="1220">
                  <c:v>5.586684</c:v>
                </c:pt>
                <c:pt idx="1221">
                  <c:v>5.586684</c:v>
                </c:pt>
                <c:pt idx="1222">
                  <c:v>5.586684</c:v>
                </c:pt>
                <c:pt idx="1223">
                  <c:v>5.586684</c:v>
                </c:pt>
                <c:pt idx="1224">
                  <c:v>5.586684</c:v>
                </c:pt>
                <c:pt idx="1225">
                  <c:v>5.586684</c:v>
                </c:pt>
                <c:pt idx="1226">
                  <c:v>5.586684</c:v>
                </c:pt>
                <c:pt idx="1227">
                  <c:v>5.586684</c:v>
                </c:pt>
                <c:pt idx="1228">
                  <c:v>5.586684</c:v>
                </c:pt>
                <c:pt idx="1229">
                  <c:v>5.586684</c:v>
                </c:pt>
                <c:pt idx="1230">
                  <c:v>5.586684</c:v>
                </c:pt>
                <c:pt idx="1231">
                  <c:v>5.586684</c:v>
                </c:pt>
                <c:pt idx="1232">
                  <c:v>5.586684</c:v>
                </c:pt>
                <c:pt idx="1233">
                  <c:v>5.586684</c:v>
                </c:pt>
                <c:pt idx="1234">
                  <c:v>5.586684</c:v>
                </c:pt>
                <c:pt idx="1235">
                  <c:v>5.586684</c:v>
                </c:pt>
                <c:pt idx="1236">
                  <c:v>5.586684</c:v>
                </c:pt>
                <c:pt idx="1237">
                  <c:v>5.4057510000000004</c:v>
                </c:pt>
                <c:pt idx="1238">
                  <c:v>5.4057510000000004</c:v>
                </c:pt>
                <c:pt idx="1239">
                  <c:v>5.4057510000000004</c:v>
                </c:pt>
                <c:pt idx="1240">
                  <c:v>5.4057510000000004</c:v>
                </c:pt>
                <c:pt idx="1241">
                  <c:v>5.4057510000000004</c:v>
                </c:pt>
                <c:pt idx="1242">
                  <c:v>5.4057510000000004</c:v>
                </c:pt>
                <c:pt idx="1243">
                  <c:v>5.4057510000000004</c:v>
                </c:pt>
                <c:pt idx="1244">
                  <c:v>5.4057510000000004</c:v>
                </c:pt>
                <c:pt idx="1245">
                  <c:v>5.4057510000000004</c:v>
                </c:pt>
                <c:pt idx="1246">
                  <c:v>5.4057510000000004</c:v>
                </c:pt>
                <c:pt idx="1247">
                  <c:v>5.4057510000000004</c:v>
                </c:pt>
                <c:pt idx="1248">
                  <c:v>5.4057510000000004</c:v>
                </c:pt>
                <c:pt idx="1249">
                  <c:v>5.4057510000000004</c:v>
                </c:pt>
                <c:pt idx="1250">
                  <c:v>5.4057510000000004</c:v>
                </c:pt>
                <c:pt idx="1251">
                  <c:v>5.4057510000000004</c:v>
                </c:pt>
                <c:pt idx="1252">
                  <c:v>5.4057510000000004</c:v>
                </c:pt>
                <c:pt idx="1253">
                  <c:v>5.4057510000000004</c:v>
                </c:pt>
                <c:pt idx="1254">
                  <c:v>5.4057510000000004</c:v>
                </c:pt>
                <c:pt idx="1255">
                  <c:v>5.4057510000000004</c:v>
                </c:pt>
                <c:pt idx="1256">
                  <c:v>5.4057510000000004</c:v>
                </c:pt>
                <c:pt idx="1257">
                  <c:v>5.4057510000000004</c:v>
                </c:pt>
                <c:pt idx="1258">
                  <c:v>5.4057510000000004</c:v>
                </c:pt>
                <c:pt idx="1259">
                  <c:v>5.4057510000000004</c:v>
                </c:pt>
                <c:pt idx="1260">
                  <c:v>5.4057510000000004</c:v>
                </c:pt>
                <c:pt idx="1261">
                  <c:v>5.4057510000000004</c:v>
                </c:pt>
                <c:pt idx="1262">
                  <c:v>5.4057510000000004</c:v>
                </c:pt>
                <c:pt idx="1263">
                  <c:v>5.4057510000000004</c:v>
                </c:pt>
                <c:pt idx="1264">
                  <c:v>5.4057510000000004</c:v>
                </c:pt>
                <c:pt idx="1265">
                  <c:v>5.4057510000000004</c:v>
                </c:pt>
                <c:pt idx="1266">
                  <c:v>5.4057510000000004</c:v>
                </c:pt>
                <c:pt idx="1267">
                  <c:v>5.4057510000000004</c:v>
                </c:pt>
                <c:pt idx="1268">
                  <c:v>5.1722250000000001</c:v>
                </c:pt>
                <c:pt idx="1269">
                  <c:v>5.1722250000000001</c:v>
                </c:pt>
                <c:pt idx="1270">
                  <c:v>5.1722250000000001</c:v>
                </c:pt>
                <c:pt idx="1271">
                  <c:v>5.1722250000000001</c:v>
                </c:pt>
                <c:pt idx="1272">
                  <c:v>5.1722250000000001</c:v>
                </c:pt>
                <c:pt idx="1273">
                  <c:v>5.1722250000000001</c:v>
                </c:pt>
                <c:pt idx="1274">
                  <c:v>5.1722250000000001</c:v>
                </c:pt>
                <c:pt idx="1275">
                  <c:v>5.1722250000000001</c:v>
                </c:pt>
                <c:pt idx="1276">
                  <c:v>5.1722250000000001</c:v>
                </c:pt>
                <c:pt idx="1277">
                  <c:v>5.1722250000000001</c:v>
                </c:pt>
                <c:pt idx="1278">
                  <c:v>5.1722250000000001</c:v>
                </c:pt>
                <c:pt idx="1279">
                  <c:v>5.1722250000000001</c:v>
                </c:pt>
                <c:pt idx="1280">
                  <c:v>5.1722250000000001</c:v>
                </c:pt>
                <c:pt idx="1281">
                  <c:v>5.1722250000000001</c:v>
                </c:pt>
                <c:pt idx="1282">
                  <c:v>5.1722250000000001</c:v>
                </c:pt>
                <c:pt idx="1283">
                  <c:v>5.1722250000000001</c:v>
                </c:pt>
                <c:pt idx="1284">
                  <c:v>5.1722250000000001</c:v>
                </c:pt>
                <c:pt idx="1285">
                  <c:v>5.1722250000000001</c:v>
                </c:pt>
                <c:pt idx="1286">
                  <c:v>5.1722250000000001</c:v>
                </c:pt>
                <c:pt idx="1287">
                  <c:v>5.1722250000000001</c:v>
                </c:pt>
                <c:pt idx="1288">
                  <c:v>5.1722250000000001</c:v>
                </c:pt>
                <c:pt idx="1289">
                  <c:v>5.1722250000000001</c:v>
                </c:pt>
                <c:pt idx="1290">
                  <c:v>5.1722250000000001</c:v>
                </c:pt>
                <c:pt idx="1291">
                  <c:v>5.1722250000000001</c:v>
                </c:pt>
                <c:pt idx="1292">
                  <c:v>5.1722250000000001</c:v>
                </c:pt>
                <c:pt idx="1293">
                  <c:v>5.1722250000000001</c:v>
                </c:pt>
                <c:pt idx="1294">
                  <c:v>5.1722250000000001</c:v>
                </c:pt>
                <c:pt idx="1295">
                  <c:v>5.1722250000000001</c:v>
                </c:pt>
                <c:pt idx="1296">
                  <c:v>5.1722250000000001</c:v>
                </c:pt>
                <c:pt idx="1297">
                  <c:v>5.1722250000000001</c:v>
                </c:pt>
                <c:pt idx="1298">
                  <c:v>5.1722250000000001</c:v>
                </c:pt>
                <c:pt idx="1299">
                  <c:v>4.9597699999999998</c:v>
                </c:pt>
                <c:pt idx="1300">
                  <c:v>4.9597699999999998</c:v>
                </c:pt>
                <c:pt idx="1301">
                  <c:v>4.9597699999999998</c:v>
                </c:pt>
                <c:pt idx="1302">
                  <c:v>4.9597699999999998</c:v>
                </c:pt>
                <c:pt idx="1303">
                  <c:v>4.9597699999999998</c:v>
                </c:pt>
                <c:pt idx="1304">
                  <c:v>4.9597699999999998</c:v>
                </c:pt>
                <c:pt idx="1305">
                  <c:v>4.9597699999999998</c:v>
                </c:pt>
                <c:pt idx="1306">
                  <c:v>4.9597699999999998</c:v>
                </c:pt>
                <c:pt idx="1307">
                  <c:v>4.9597699999999998</c:v>
                </c:pt>
                <c:pt idx="1308">
                  <c:v>4.9597699999999998</c:v>
                </c:pt>
                <c:pt idx="1309">
                  <c:v>4.9597699999999998</c:v>
                </c:pt>
                <c:pt idx="1310">
                  <c:v>4.9597699999999998</c:v>
                </c:pt>
                <c:pt idx="1311">
                  <c:v>4.9597699999999998</c:v>
                </c:pt>
                <c:pt idx="1312">
                  <c:v>4.9597699999999998</c:v>
                </c:pt>
                <c:pt idx="1313">
                  <c:v>4.9597699999999998</c:v>
                </c:pt>
                <c:pt idx="1314">
                  <c:v>4.9597699999999998</c:v>
                </c:pt>
                <c:pt idx="1315">
                  <c:v>4.9597699999999998</c:v>
                </c:pt>
                <c:pt idx="1316">
                  <c:v>4.9597699999999998</c:v>
                </c:pt>
                <c:pt idx="1317">
                  <c:v>4.9597699999999998</c:v>
                </c:pt>
                <c:pt idx="1318">
                  <c:v>4.9597699999999998</c:v>
                </c:pt>
                <c:pt idx="1319">
                  <c:v>4.9597699999999998</c:v>
                </c:pt>
                <c:pt idx="1320">
                  <c:v>4.9597699999999998</c:v>
                </c:pt>
                <c:pt idx="1321">
                  <c:v>4.9597699999999998</c:v>
                </c:pt>
                <c:pt idx="1322">
                  <c:v>4.9597699999999998</c:v>
                </c:pt>
                <c:pt idx="1323">
                  <c:v>4.9597699999999998</c:v>
                </c:pt>
                <c:pt idx="1324">
                  <c:v>4.9597699999999998</c:v>
                </c:pt>
                <c:pt idx="1325">
                  <c:v>4.9597699999999998</c:v>
                </c:pt>
                <c:pt idx="1326">
                  <c:v>4.9597699999999998</c:v>
                </c:pt>
                <c:pt idx="1327">
                  <c:v>4.9597699999999998</c:v>
                </c:pt>
                <c:pt idx="1328">
                  <c:v>4.9597699999999998</c:v>
                </c:pt>
                <c:pt idx="1329">
                  <c:v>4.8829279999999997</c:v>
                </c:pt>
                <c:pt idx="1330">
                  <c:v>4.8829279999999997</c:v>
                </c:pt>
                <c:pt idx="1331">
                  <c:v>4.8829279999999997</c:v>
                </c:pt>
                <c:pt idx="1332">
                  <c:v>4.8829279999999997</c:v>
                </c:pt>
                <c:pt idx="1333">
                  <c:v>4.8829279999999997</c:v>
                </c:pt>
                <c:pt idx="1334">
                  <c:v>4.8829279999999997</c:v>
                </c:pt>
                <c:pt idx="1335">
                  <c:v>4.8829279999999997</c:v>
                </c:pt>
                <c:pt idx="1336">
                  <c:v>4.8829279999999997</c:v>
                </c:pt>
                <c:pt idx="1337">
                  <c:v>4.8829279999999997</c:v>
                </c:pt>
                <c:pt idx="1338">
                  <c:v>4.8829279999999997</c:v>
                </c:pt>
                <c:pt idx="1339">
                  <c:v>4.8829279999999997</c:v>
                </c:pt>
                <c:pt idx="1340">
                  <c:v>4.8829279999999997</c:v>
                </c:pt>
                <c:pt idx="1341">
                  <c:v>4.8829279999999997</c:v>
                </c:pt>
                <c:pt idx="1342">
                  <c:v>4.8829279999999997</c:v>
                </c:pt>
                <c:pt idx="1343">
                  <c:v>4.8829279999999997</c:v>
                </c:pt>
                <c:pt idx="1344">
                  <c:v>4.8829279999999997</c:v>
                </c:pt>
                <c:pt idx="1345">
                  <c:v>4.8829279999999997</c:v>
                </c:pt>
                <c:pt idx="1346">
                  <c:v>4.8829279999999997</c:v>
                </c:pt>
                <c:pt idx="1347">
                  <c:v>4.8829279999999997</c:v>
                </c:pt>
                <c:pt idx="1348">
                  <c:v>4.8829279999999997</c:v>
                </c:pt>
                <c:pt idx="1349">
                  <c:v>4.8829279999999997</c:v>
                </c:pt>
                <c:pt idx="1350">
                  <c:v>4.8829279999999997</c:v>
                </c:pt>
                <c:pt idx="1351">
                  <c:v>4.8829279999999997</c:v>
                </c:pt>
                <c:pt idx="1352">
                  <c:v>4.8829279999999997</c:v>
                </c:pt>
                <c:pt idx="1353">
                  <c:v>4.8829279999999997</c:v>
                </c:pt>
                <c:pt idx="1354">
                  <c:v>4.8829279999999997</c:v>
                </c:pt>
                <c:pt idx="1355">
                  <c:v>4.8829279999999997</c:v>
                </c:pt>
                <c:pt idx="1356">
                  <c:v>4.8829279999999997</c:v>
                </c:pt>
                <c:pt idx="1357">
                  <c:v>4.8829279999999997</c:v>
                </c:pt>
                <c:pt idx="1358">
                  <c:v>4.8829279999999997</c:v>
                </c:pt>
                <c:pt idx="1359">
                  <c:v>4.8829279999999997</c:v>
                </c:pt>
                <c:pt idx="1360">
                  <c:v>4.6882929999999998</c:v>
                </c:pt>
                <c:pt idx="1361">
                  <c:v>4.6882929999999998</c:v>
                </c:pt>
                <c:pt idx="1362">
                  <c:v>4.6882929999999998</c:v>
                </c:pt>
                <c:pt idx="1363">
                  <c:v>4.6882929999999998</c:v>
                </c:pt>
                <c:pt idx="1364">
                  <c:v>4.6882929999999998</c:v>
                </c:pt>
                <c:pt idx="1365">
                  <c:v>4.6882929999999998</c:v>
                </c:pt>
                <c:pt idx="1366">
                  <c:v>4.6882929999999998</c:v>
                </c:pt>
                <c:pt idx="1367">
                  <c:v>4.6882929999999998</c:v>
                </c:pt>
                <c:pt idx="1368">
                  <c:v>4.6882929999999998</c:v>
                </c:pt>
                <c:pt idx="1369">
                  <c:v>4.6882929999999998</c:v>
                </c:pt>
                <c:pt idx="1370">
                  <c:v>4.6882929999999998</c:v>
                </c:pt>
                <c:pt idx="1371">
                  <c:v>4.6882929999999998</c:v>
                </c:pt>
                <c:pt idx="1372">
                  <c:v>4.6882929999999998</c:v>
                </c:pt>
                <c:pt idx="1373">
                  <c:v>4.6882929999999998</c:v>
                </c:pt>
                <c:pt idx="1374">
                  <c:v>4.6882929999999998</c:v>
                </c:pt>
                <c:pt idx="1375">
                  <c:v>4.6882929999999998</c:v>
                </c:pt>
                <c:pt idx="1376">
                  <c:v>4.6882929999999998</c:v>
                </c:pt>
                <c:pt idx="1377">
                  <c:v>4.6882929999999998</c:v>
                </c:pt>
                <c:pt idx="1378">
                  <c:v>4.6882929999999998</c:v>
                </c:pt>
                <c:pt idx="1379">
                  <c:v>4.6882929999999998</c:v>
                </c:pt>
                <c:pt idx="1380">
                  <c:v>4.6882929999999998</c:v>
                </c:pt>
                <c:pt idx="1381">
                  <c:v>4.6882929999999998</c:v>
                </c:pt>
                <c:pt idx="1382">
                  <c:v>4.6882929999999998</c:v>
                </c:pt>
                <c:pt idx="1383">
                  <c:v>4.6882929999999998</c:v>
                </c:pt>
                <c:pt idx="1384">
                  <c:v>4.6882929999999998</c:v>
                </c:pt>
                <c:pt idx="1385">
                  <c:v>4.6882929999999998</c:v>
                </c:pt>
                <c:pt idx="1386">
                  <c:v>4.6882929999999998</c:v>
                </c:pt>
                <c:pt idx="1387">
                  <c:v>4.6882929999999998</c:v>
                </c:pt>
                <c:pt idx="1388">
                  <c:v>4.6882929999999998</c:v>
                </c:pt>
                <c:pt idx="1389">
                  <c:v>4.6882929999999998</c:v>
                </c:pt>
                <c:pt idx="1390">
                  <c:v>4.5543959999999997</c:v>
                </c:pt>
                <c:pt idx="1391">
                  <c:v>4.5543959999999997</c:v>
                </c:pt>
                <c:pt idx="1392">
                  <c:v>4.5543959999999997</c:v>
                </c:pt>
                <c:pt idx="1393">
                  <c:v>4.5543959999999997</c:v>
                </c:pt>
                <c:pt idx="1394">
                  <c:v>4.5543959999999997</c:v>
                </c:pt>
                <c:pt idx="1395">
                  <c:v>4.5543959999999997</c:v>
                </c:pt>
                <c:pt idx="1396">
                  <c:v>4.5543959999999997</c:v>
                </c:pt>
                <c:pt idx="1397">
                  <c:v>4.5543959999999997</c:v>
                </c:pt>
                <c:pt idx="1398">
                  <c:v>4.5543959999999997</c:v>
                </c:pt>
                <c:pt idx="1399">
                  <c:v>4.5543959999999997</c:v>
                </c:pt>
                <c:pt idx="1400">
                  <c:v>4.5543959999999997</c:v>
                </c:pt>
                <c:pt idx="1401">
                  <c:v>4.5543959999999997</c:v>
                </c:pt>
                <c:pt idx="1402">
                  <c:v>4.5543959999999997</c:v>
                </c:pt>
                <c:pt idx="1403">
                  <c:v>4.5543959999999997</c:v>
                </c:pt>
                <c:pt idx="1404">
                  <c:v>4.5543959999999997</c:v>
                </c:pt>
                <c:pt idx="1405">
                  <c:v>4.5543959999999997</c:v>
                </c:pt>
                <c:pt idx="1406">
                  <c:v>4.5543959999999997</c:v>
                </c:pt>
                <c:pt idx="1407">
                  <c:v>4.5543959999999997</c:v>
                </c:pt>
                <c:pt idx="1408">
                  <c:v>4.5543959999999997</c:v>
                </c:pt>
                <c:pt idx="1409">
                  <c:v>4.5543959999999997</c:v>
                </c:pt>
                <c:pt idx="1410">
                  <c:v>4.5543959999999997</c:v>
                </c:pt>
                <c:pt idx="1411">
                  <c:v>4.5543959999999997</c:v>
                </c:pt>
                <c:pt idx="1412">
                  <c:v>4.5543959999999997</c:v>
                </c:pt>
                <c:pt idx="1413">
                  <c:v>4.5543959999999997</c:v>
                </c:pt>
                <c:pt idx="1414">
                  <c:v>4.5543959999999997</c:v>
                </c:pt>
                <c:pt idx="1415">
                  <c:v>4.5543959999999997</c:v>
                </c:pt>
                <c:pt idx="1416">
                  <c:v>4.5543959999999997</c:v>
                </c:pt>
                <c:pt idx="1417">
                  <c:v>4.5543959999999997</c:v>
                </c:pt>
                <c:pt idx="1418">
                  <c:v>4.5543959999999997</c:v>
                </c:pt>
                <c:pt idx="1419">
                  <c:v>4.5543959999999997</c:v>
                </c:pt>
                <c:pt idx="1420">
                  <c:v>4.5543959999999997</c:v>
                </c:pt>
                <c:pt idx="1421">
                  <c:v>4.603922367</c:v>
                </c:pt>
                <c:pt idx="1422">
                  <c:v>4.603922367</c:v>
                </c:pt>
                <c:pt idx="1423">
                  <c:v>4.603922367</c:v>
                </c:pt>
                <c:pt idx="1424">
                  <c:v>4.603922367</c:v>
                </c:pt>
                <c:pt idx="1425">
                  <c:v>4.603922367</c:v>
                </c:pt>
                <c:pt idx="1426">
                  <c:v>4.603922367</c:v>
                </c:pt>
                <c:pt idx="1427">
                  <c:v>4.603922367</c:v>
                </c:pt>
                <c:pt idx="1428">
                  <c:v>4.603922367</c:v>
                </c:pt>
                <c:pt idx="1429">
                  <c:v>4.603922367</c:v>
                </c:pt>
                <c:pt idx="1430">
                  <c:v>4.603922367</c:v>
                </c:pt>
                <c:pt idx="1431">
                  <c:v>4.603922367</c:v>
                </c:pt>
                <c:pt idx="1432">
                  <c:v>4.603922367</c:v>
                </c:pt>
                <c:pt idx="1433">
                  <c:v>4.603922367</c:v>
                </c:pt>
                <c:pt idx="1434">
                  <c:v>4.603922367</c:v>
                </c:pt>
                <c:pt idx="1435">
                  <c:v>4.603922367</c:v>
                </c:pt>
                <c:pt idx="1436">
                  <c:v>4.603922367</c:v>
                </c:pt>
                <c:pt idx="1437">
                  <c:v>4.603922367</c:v>
                </c:pt>
                <c:pt idx="1438">
                  <c:v>4.603922367</c:v>
                </c:pt>
                <c:pt idx="1439">
                  <c:v>4.603922367</c:v>
                </c:pt>
                <c:pt idx="1440">
                  <c:v>4.603922367</c:v>
                </c:pt>
                <c:pt idx="1441">
                  <c:v>4.603922367</c:v>
                </c:pt>
                <c:pt idx="1442">
                  <c:v>4.603922367</c:v>
                </c:pt>
                <c:pt idx="1443">
                  <c:v>4.603922367</c:v>
                </c:pt>
                <c:pt idx="1444">
                  <c:v>4.603922367</c:v>
                </c:pt>
                <c:pt idx="1445">
                  <c:v>4.603922367</c:v>
                </c:pt>
                <c:pt idx="1446">
                  <c:v>4.603922367</c:v>
                </c:pt>
                <c:pt idx="1447">
                  <c:v>4.603922367</c:v>
                </c:pt>
                <c:pt idx="1448">
                  <c:v>4.603922367</c:v>
                </c:pt>
                <c:pt idx="1449">
                  <c:v>4.603922367</c:v>
                </c:pt>
                <c:pt idx="1450">
                  <c:v>4.603922367</c:v>
                </c:pt>
                <c:pt idx="1451">
                  <c:v>4.603922367</c:v>
                </c:pt>
                <c:pt idx="1452">
                  <c:v>4.4031023979999997</c:v>
                </c:pt>
                <c:pt idx="1453">
                  <c:v>4.4031023979999997</c:v>
                </c:pt>
                <c:pt idx="1454">
                  <c:v>4.4031023979999997</c:v>
                </c:pt>
                <c:pt idx="1455">
                  <c:v>4.4031023979999997</c:v>
                </c:pt>
                <c:pt idx="1456">
                  <c:v>4.4031023979999997</c:v>
                </c:pt>
                <c:pt idx="1457">
                  <c:v>4.4031023979999997</c:v>
                </c:pt>
                <c:pt idx="1458">
                  <c:v>4.4031023979999997</c:v>
                </c:pt>
                <c:pt idx="1459">
                  <c:v>4.4031023979999997</c:v>
                </c:pt>
                <c:pt idx="1460">
                  <c:v>4.4031023979999997</c:v>
                </c:pt>
                <c:pt idx="1461">
                  <c:v>4.4031023979999997</c:v>
                </c:pt>
                <c:pt idx="1462">
                  <c:v>4.4031023979999997</c:v>
                </c:pt>
                <c:pt idx="1463">
                  <c:v>4.4031023979999997</c:v>
                </c:pt>
                <c:pt idx="1464">
                  <c:v>4.4031023979999997</c:v>
                </c:pt>
                <c:pt idx="1465">
                  <c:v>4.4031023979999997</c:v>
                </c:pt>
                <c:pt idx="1466">
                  <c:v>4.4031023979999997</c:v>
                </c:pt>
                <c:pt idx="1467">
                  <c:v>4.4031023979999997</c:v>
                </c:pt>
                <c:pt idx="1468">
                  <c:v>4.4031023979999997</c:v>
                </c:pt>
                <c:pt idx="1469">
                  <c:v>4.4031023979999997</c:v>
                </c:pt>
                <c:pt idx="1470">
                  <c:v>4.4031023979999997</c:v>
                </c:pt>
                <c:pt idx="1471">
                  <c:v>4.4031023979999997</c:v>
                </c:pt>
                <c:pt idx="1472">
                  <c:v>4.4031023979999997</c:v>
                </c:pt>
                <c:pt idx="1473">
                  <c:v>4.4031023979999997</c:v>
                </c:pt>
                <c:pt idx="1474">
                  <c:v>4.4031023979999997</c:v>
                </c:pt>
                <c:pt idx="1475">
                  <c:v>4.4031023979999997</c:v>
                </c:pt>
                <c:pt idx="1476">
                  <c:v>4.4031023979999997</c:v>
                </c:pt>
                <c:pt idx="1477">
                  <c:v>4.4031023979999997</c:v>
                </c:pt>
                <c:pt idx="1478">
                  <c:v>4.4031023979999997</c:v>
                </c:pt>
                <c:pt idx="1479">
                  <c:v>4.4031023979999997</c:v>
                </c:pt>
                <c:pt idx="1480">
                  <c:v>4.4031023979999997</c:v>
                </c:pt>
                <c:pt idx="1481">
                  <c:v>4.5092124939999998</c:v>
                </c:pt>
                <c:pt idx="1482">
                  <c:v>4.5092124939999998</c:v>
                </c:pt>
                <c:pt idx="1483">
                  <c:v>4.5092124939999998</c:v>
                </c:pt>
                <c:pt idx="1484">
                  <c:v>4.5092124939999998</c:v>
                </c:pt>
                <c:pt idx="1485">
                  <c:v>4.5092124939999998</c:v>
                </c:pt>
                <c:pt idx="1486">
                  <c:v>4.5092124939999998</c:v>
                </c:pt>
                <c:pt idx="1487">
                  <c:v>4.5092124939999998</c:v>
                </c:pt>
                <c:pt idx="1488">
                  <c:v>4.5092124939999998</c:v>
                </c:pt>
                <c:pt idx="1489">
                  <c:v>4.5092124939999998</c:v>
                </c:pt>
                <c:pt idx="1490">
                  <c:v>4.5092124939999998</c:v>
                </c:pt>
                <c:pt idx="1491">
                  <c:v>4.5092124939999998</c:v>
                </c:pt>
                <c:pt idx="1492">
                  <c:v>4.5092124939999998</c:v>
                </c:pt>
                <c:pt idx="1493">
                  <c:v>4.5092124939999998</c:v>
                </c:pt>
                <c:pt idx="1494">
                  <c:v>4.5092124939999998</c:v>
                </c:pt>
                <c:pt idx="1495">
                  <c:v>4.5092124939999998</c:v>
                </c:pt>
                <c:pt idx="1496">
                  <c:v>4.5092124939999998</c:v>
                </c:pt>
                <c:pt idx="1497">
                  <c:v>4.5092124939999998</c:v>
                </c:pt>
                <c:pt idx="1498">
                  <c:v>4.5092124939999998</c:v>
                </c:pt>
                <c:pt idx="1499">
                  <c:v>4.5092124939999998</c:v>
                </c:pt>
                <c:pt idx="1500">
                  <c:v>4.5092124939999998</c:v>
                </c:pt>
                <c:pt idx="1501">
                  <c:v>4.5092124939999998</c:v>
                </c:pt>
                <c:pt idx="1502">
                  <c:v>4.5092124939999998</c:v>
                </c:pt>
                <c:pt idx="1503">
                  <c:v>4.5092124939999998</c:v>
                </c:pt>
                <c:pt idx="1504">
                  <c:v>4.5092124939999998</c:v>
                </c:pt>
                <c:pt idx="1505">
                  <c:v>4.5092124939999998</c:v>
                </c:pt>
                <c:pt idx="1506">
                  <c:v>4.5092124939999998</c:v>
                </c:pt>
                <c:pt idx="1507">
                  <c:v>4.5092124939999998</c:v>
                </c:pt>
                <c:pt idx="1508">
                  <c:v>4.5092124939999998</c:v>
                </c:pt>
                <c:pt idx="1509">
                  <c:v>4.5092124939999998</c:v>
                </c:pt>
                <c:pt idx="1510">
                  <c:v>4.5092124939999998</c:v>
                </c:pt>
                <c:pt idx="1511">
                  <c:v>4.5092124939999998</c:v>
                </c:pt>
                <c:pt idx="1512">
                  <c:v>4.4123945239999998</c:v>
                </c:pt>
                <c:pt idx="1513">
                  <c:v>4.4123945239999998</c:v>
                </c:pt>
                <c:pt idx="1514">
                  <c:v>4.4123945239999998</c:v>
                </c:pt>
                <c:pt idx="1515">
                  <c:v>4.4123945239999998</c:v>
                </c:pt>
                <c:pt idx="1516">
                  <c:v>4.4123945239999998</c:v>
                </c:pt>
                <c:pt idx="1517">
                  <c:v>4.4123945239999998</c:v>
                </c:pt>
                <c:pt idx="1518">
                  <c:v>4.4123945239999998</c:v>
                </c:pt>
                <c:pt idx="1519">
                  <c:v>4.4123945239999998</c:v>
                </c:pt>
                <c:pt idx="1520">
                  <c:v>4.4123945239999998</c:v>
                </c:pt>
                <c:pt idx="1521">
                  <c:v>4.4123945239999998</c:v>
                </c:pt>
                <c:pt idx="1522">
                  <c:v>4.4123945239999998</c:v>
                </c:pt>
                <c:pt idx="1523">
                  <c:v>4.4123945239999998</c:v>
                </c:pt>
                <c:pt idx="1524">
                  <c:v>4.4123945239999998</c:v>
                </c:pt>
                <c:pt idx="1525">
                  <c:v>4.4123945239999998</c:v>
                </c:pt>
                <c:pt idx="1526">
                  <c:v>4.4123945239999998</c:v>
                </c:pt>
                <c:pt idx="1527">
                  <c:v>4.4123945239999998</c:v>
                </c:pt>
                <c:pt idx="1528">
                  <c:v>4.4123945239999998</c:v>
                </c:pt>
                <c:pt idx="1529">
                  <c:v>4.4123945239999998</c:v>
                </c:pt>
                <c:pt idx="1530">
                  <c:v>4.4123945239999998</c:v>
                </c:pt>
                <c:pt idx="1531">
                  <c:v>4.4123945239999998</c:v>
                </c:pt>
                <c:pt idx="1532">
                  <c:v>4.4123945239999998</c:v>
                </c:pt>
                <c:pt idx="1533">
                  <c:v>4.4123945239999998</c:v>
                </c:pt>
                <c:pt idx="1534">
                  <c:v>4.4123945239999998</c:v>
                </c:pt>
                <c:pt idx="1535">
                  <c:v>4.4123945239999998</c:v>
                </c:pt>
                <c:pt idx="1536">
                  <c:v>4.4123945239999998</c:v>
                </c:pt>
                <c:pt idx="1537">
                  <c:v>4.4123945239999998</c:v>
                </c:pt>
                <c:pt idx="1538">
                  <c:v>4.4123945239999998</c:v>
                </c:pt>
                <c:pt idx="1539">
                  <c:v>4.4123945239999998</c:v>
                </c:pt>
                <c:pt idx="1540">
                  <c:v>4.4123945239999998</c:v>
                </c:pt>
                <c:pt idx="1541">
                  <c:v>4.4123945239999998</c:v>
                </c:pt>
                <c:pt idx="1542">
                  <c:v>4.3020234110000004</c:v>
                </c:pt>
                <c:pt idx="1543">
                  <c:v>4.3020234110000004</c:v>
                </c:pt>
                <c:pt idx="1544">
                  <c:v>4.3020234110000004</c:v>
                </c:pt>
                <c:pt idx="1545">
                  <c:v>4.3020234110000004</c:v>
                </c:pt>
                <c:pt idx="1546">
                  <c:v>4.3020234110000004</c:v>
                </c:pt>
                <c:pt idx="1547">
                  <c:v>4.3020234110000004</c:v>
                </c:pt>
                <c:pt idx="1548">
                  <c:v>4.3020234110000004</c:v>
                </c:pt>
                <c:pt idx="1549">
                  <c:v>4.3020234110000004</c:v>
                </c:pt>
                <c:pt idx="1550">
                  <c:v>4.3020234110000004</c:v>
                </c:pt>
                <c:pt idx="1551">
                  <c:v>4.3020234110000004</c:v>
                </c:pt>
                <c:pt idx="1552">
                  <c:v>4.3020234110000004</c:v>
                </c:pt>
                <c:pt idx="1553">
                  <c:v>4.3020234110000004</c:v>
                </c:pt>
                <c:pt idx="1554">
                  <c:v>4.3020234110000004</c:v>
                </c:pt>
                <c:pt idx="1555">
                  <c:v>4.3020234110000004</c:v>
                </c:pt>
                <c:pt idx="1556">
                  <c:v>4.3020234110000004</c:v>
                </c:pt>
                <c:pt idx="1557">
                  <c:v>4.3020234110000004</c:v>
                </c:pt>
                <c:pt idx="1558">
                  <c:v>4.3020234110000004</c:v>
                </c:pt>
                <c:pt idx="1559">
                  <c:v>4.3020234110000004</c:v>
                </c:pt>
                <c:pt idx="1560">
                  <c:v>4.3020234110000004</c:v>
                </c:pt>
                <c:pt idx="1561">
                  <c:v>4.3020234110000004</c:v>
                </c:pt>
                <c:pt idx="1562">
                  <c:v>4.3020234110000004</c:v>
                </c:pt>
                <c:pt idx="1563">
                  <c:v>4.3020234110000004</c:v>
                </c:pt>
                <c:pt idx="1564">
                  <c:v>4.3020234110000004</c:v>
                </c:pt>
                <c:pt idx="1565">
                  <c:v>4.3020234110000004</c:v>
                </c:pt>
                <c:pt idx="1566">
                  <c:v>4.3020234110000004</c:v>
                </c:pt>
                <c:pt idx="1567">
                  <c:v>4.3020234110000004</c:v>
                </c:pt>
                <c:pt idx="1568">
                  <c:v>4.3020234110000004</c:v>
                </c:pt>
                <c:pt idx="1569">
                  <c:v>4.3020234110000004</c:v>
                </c:pt>
                <c:pt idx="1570">
                  <c:v>4.3020234110000004</c:v>
                </c:pt>
                <c:pt idx="1571">
                  <c:v>4.3020234110000004</c:v>
                </c:pt>
                <c:pt idx="1572">
                  <c:v>4.3020234110000004</c:v>
                </c:pt>
                <c:pt idx="1573">
                  <c:v>4.2268757819999996</c:v>
                </c:pt>
                <c:pt idx="1574">
                  <c:v>4.2268757819999996</c:v>
                </c:pt>
                <c:pt idx="1575">
                  <c:v>4.2268757819999996</c:v>
                </c:pt>
                <c:pt idx="1576">
                  <c:v>4.2268757819999996</c:v>
                </c:pt>
                <c:pt idx="1577">
                  <c:v>4.2268757819999996</c:v>
                </c:pt>
                <c:pt idx="1578">
                  <c:v>4.2268757819999996</c:v>
                </c:pt>
                <c:pt idx="1579">
                  <c:v>4.2268757819999996</c:v>
                </c:pt>
                <c:pt idx="1580">
                  <c:v>4.2268757819999996</c:v>
                </c:pt>
                <c:pt idx="1581">
                  <c:v>4.2268757819999996</c:v>
                </c:pt>
                <c:pt idx="1582">
                  <c:v>4.2268757819999996</c:v>
                </c:pt>
                <c:pt idx="1583">
                  <c:v>4.2268757819999996</c:v>
                </c:pt>
                <c:pt idx="1584">
                  <c:v>4.2268757819999996</c:v>
                </c:pt>
                <c:pt idx="1585">
                  <c:v>4.2268757819999996</c:v>
                </c:pt>
                <c:pt idx="1586">
                  <c:v>4.2268757819999996</c:v>
                </c:pt>
                <c:pt idx="1587">
                  <c:v>4.2268757819999996</c:v>
                </c:pt>
                <c:pt idx="1588">
                  <c:v>4.2268757819999996</c:v>
                </c:pt>
                <c:pt idx="1589">
                  <c:v>4.2268757819999996</c:v>
                </c:pt>
                <c:pt idx="1590">
                  <c:v>4.2268757819999996</c:v>
                </c:pt>
                <c:pt idx="1591">
                  <c:v>4.2268757819999996</c:v>
                </c:pt>
                <c:pt idx="1592">
                  <c:v>4.2268757819999996</c:v>
                </c:pt>
                <c:pt idx="1593">
                  <c:v>4.2268757819999996</c:v>
                </c:pt>
                <c:pt idx="1594">
                  <c:v>4.2268757819999996</c:v>
                </c:pt>
                <c:pt idx="1595">
                  <c:v>4.2268757819999996</c:v>
                </c:pt>
                <c:pt idx="1596">
                  <c:v>4.2268757819999996</c:v>
                </c:pt>
                <c:pt idx="1597">
                  <c:v>4.2268757819999996</c:v>
                </c:pt>
                <c:pt idx="1598">
                  <c:v>4.2268757819999996</c:v>
                </c:pt>
                <c:pt idx="1599">
                  <c:v>4.2268757819999996</c:v>
                </c:pt>
                <c:pt idx="1600">
                  <c:v>4.2268757819999996</c:v>
                </c:pt>
                <c:pt idx="1601">
                  <c:v>4.2268757819999996</c:v>
                </c:pt>
                <c:pt idx="1602">
                  <c:v>4.2268757819999996</c:v>
                </c:pt>
                <c:pt idx="1603">
                  <c:v>4.1649508480000001</c:v>
                </c:pt>
                <c:pt idx="1604">
                  <c:v>4.1649508480000001</c:v>
                </c:pt>
                <c:pt idx="1605">
                  <c:v>4.1649508480000001</c:v>
                </c:pt>
                <c:pt idx="1606">
                  <c:v>4.1649508480000001</c:v>
                </c:pt>
                <c:pt idx="1607">
                  <c:v>4.1649508480000001</c:v>
                </c:pt>
                <c:pt idx="1608">
                  <c:v>4.1649508480000001</c:v>
                </c:pt>
                <c:pt idx="1609">
                  <c:v>4.1649508480000001</c:v>
                </c:pt>
                <c:pt idx="1610">
                  <c:v>4.1649508480000001</c:v>
                </c:pt>
                <c:pt idx="1611">
                  <c:v>4.1649508480000001</c:v>
                </c:pt>
                <c:pt idx="1612">
                  <c:v>4.1649508480000001</c:v>
                </c:pt>
                <c:pt idx="1613">
                  <c:v>4.1649508480000001</c:v>
                </c:pt>
                <c:pt idx="1614">
                  <c:v>4.1649508480000001</c:v>
                </c:pt>
                <c:pt idx="1615">
                  <c:v>4.1649508480000001</c:v>
                </c:pt>
                <c:pt idx="1616">
                  <c:v>4.1649508480000001</c:v>
                </c:pt>
                <c:pt idx="1617">
                  <c:v>4.1649508480000001</c:v>
                </c:pt>
                <c:pt idx="1618">
                  <c:v>4.1649508480000001</c:v>
                </c:pt>
                <c:pt idx="1619">
                  <c:v>4.1649508480000001</c:v>
                </c:pt>
                <c:pt idx="1620">
                  <c:v>4.1649508480000001</c:v>
                </c:pt>
                <c:pt idx="1621">
                  <c:v>4.1649508480000001</c:v>
                </c:pt>
                <c:pt idx="1622">
                  <c:v>4.1649508480000001</c:v>
                </c:pt>
                <c:pt idx="1623">
                  <c:v>4.1649508480000001</c:v>
                </c:pt>
                <c:pt idx="1624">
                  <c:v>4.1649508480000001</c:v>
                </c:pt>
                <c:pt idx="1625">
                  <c:v>4.1649508480000001</c:v>
                </c:pt>
                <c:pt idx="1626">
                  <c:v>4.1649508480000001</c:v>
                </c:pt>
                <c:pt idx="1627">
                  <c:v>4.1649508480000001</c:v>
                </c:pt>
                <c:pt idx="1628">
                  <c:v>4.1649508480000001</c:v>
                </c:pt>
                <c:pt idx="1629">
                  <c:v>4.1649508480000001</c:v>
                </c:pt>
                <c:pt idx="1630">
                  <c:v>4.1649508480000001</c:v>
                </c:pt>
                <c:pt idx="1631">
                  <c:v>4.1649508480000001</c:v>
                </c:pt>
                <c:pt idx="1632">
                  <c:v>4.1649508480000001</c:v>
                </c:pt>
                <c:pt idx="1633">
                  <c:v>4.1649508480000001</c:v>
                </c:pt>
                <c:pt idx="1634">
                  <c:v>4.1037058829999999</c:v>
                </c:pt>
                <c:pt idx="1635">
                  <c:v>4.1037058829999999</c:v>
                </c:pt>
                <c:pt idx="1636">
                  <c:v>4.1037058829999999</c:v>
                </c:pt>
                <c:pt idx="1637">
                  <c:v>4.1037058829999999</c:v>
                </c:pt>
                <c:pt idx="1638">
                  <c:v>4.1037058829999999</c:v>
                </c:pt>
                <c:pt idx="1639">
                  <c:v>4.1037058829999999</c:v>
                </c:pt>
                <c:pt idx="1640">
                  <c:v>4.1037058829999999</c:v>
                </c:pt>
                <c:pt idx="1641">
                  <c:v>4.1037058829999999</c:v>
                </c:pt>
                <c:pt idx="1642">
                  <c:v>4.1037058829999999</c:v>
                </c:pt>
                <c:pt idx="1643">
                  <c:v>4.1037058829999999</c:v>
                </c:pt>
                <c:pt idx="1644">
                  <c:v>4.1037058829999999</c:v>
                </c:pt>
                <c:pt idx="1645">
                  <c:v>4.1037058829999999</c:v>
                </c:pt>
                <c:pt idx="1646">
                  <c:v>4.1037058829999999</c:v>
                </c:pt>
                <c:pt idx="1647">
                  <c:v>4.1037058829999999</c:v>
                </c:pt>
                <c:pt idx="1648">
                  <c:v>4.1037058829999999</c:v>
                </c:pt>
                <c:pt idx="1649">
                  <c:v>4.1037058829999999</c:v>
                </c:pt>
                <c:pt idx="1650">
                  <c:v>4.1037058829999999</c:v>
                </c:pt>
                <c:pt idx="1651">
                  <c:v>4.1037058829999999</c:v>
                </c:pt>
                <c:pt idx="1652">
                  <c:v>4.1037058829999999</c:v>
                </c:pt>
                <c:pt idx="1653">
                  <c:v>4.1037058829999999</c:v>
                </c:pt>
                <c:pt idx="1654">
                  <c:v>4.1037058829999999</c:v>
                </c:pt>
                <c:pt idx="1655">
                  <c:v>4.1037058829999999</c:v>
                </c:pt>
                <c:pt idx="1656">
                  <c:v>4.1037058829999999</c:v>
                </c:pt>
                <c:pt idx="1657">
                  <c:v>4.1037058829999999</c:v>
                </c:pt>
                <c:pt idx="1658">
                  <c:v>4.1037058829999999</c:v>
                </c:pt>
                <c:pt idx="1659">
                  <c:v>4.1037058829999999</c:v>
                </c:pt>
                <c:pt idx="1660">
                  <c:v>4.1037058829999999</c:v>
                </c:pt>
                <c:pt idx="1661">
                  <c:v>4.1037058829999999</c:v>
                </c:pt>
                <c:pt idx="1662">
                  <c:v>4.1037058829999999</c:v>
                </c:pt>
                <c:pt idx="1663">
                  <c:v>4.1037058829999999</c:v>
                </c:pt>
                <c:pt idx="1664">
                  <c:v>4.1037058829999999</c:v>
                </c:pt>
                <c:pt idx="1665">
                  <c:v>4.0108733179999998</c:v>
                </c:pt>
                <c:pt idx="1666">
                  <c:v>4.0108733179999998</c:v>
                </c:pt>
                <c:pt idx="1667">
                  <c:v>4.0108733179999998</c:v>
                </c:pt>
                <c:pt idx="1668">
                  <c:v>4.0108733179999998</c:v>
                </c:pt>
                <c:pt idx="1669">
                  <c:v>4.0108733179999998</c:v>
                </c:pt>
                <c:pt idx="1670">
                  <c:v>4.0108733179999998</c:v>
                </c:pt>
                <c:pt idx="1671">
                  <c:v>4.0108733179999998</c:v>
                </c:pt>
                <c:pt idx="1672">
                  <c:v>4.0108733179999998</c:v>
                </c:pt>
                <c:pt idx="1673">
                  <c:v>4.0108733179999998</c:v>
                </c:pt>
                <c:pt idx="1674">
                  <c:v>4.0108733179999998</c:v>
                </c:pt>
                <c:pt idx="1675">
                  <c:v>4.0108733179999998</c:v>
                </c:pt>
                <c:pt idx="1676">
                  <c:v>4.0108733179999998</c:v>
                </c:pt>
                <c:pt idx="1677">
                  <c:v>4.0108733179999998</c:v>
                </c:pt>
                <c:pt idx="1678">
                  <c:v>4.0108733179999998</c:v>
                </c:pt>
                <c:pt idx="1679">
                  <c:v>4.0108733179999998</c:v>
                </c:pt>
                <c:pt idx="1680">
                  <c:v>4.0108733179999998</c:v>
                </c:pt>
                <c:pt idx="1681">
                  <c:v>4.0108733179999998</c:v>
                </c:pt>
                <c:pt idx="1682">
                  <c:v>4.0108733179999998</c:v>
                </c:pt>
                <c:pt idx="1683">
                  <c:v>4.0108733179999998</c:v>
                </c:pt>
                <c:pt idx="1684">
                  <c:v>4.0108733179999998</c:v>
                </c:pt>
                <c:pt idx="1685">
                  <c:v>4.0108733179999998</c:v>
                </c:pt>
                <c:pt idx="1686">
                  <c:v>4.0108733179999998</c:v>
                </c:pt>
                <c:pt idx="1687">
                  <c:v>4.0108733179999998</c:v>
                </c:pt>
                <c:pt idx="1688">
                  <c:v>4.0108733179999998</c:v>
                </c:pt>
                <c:pt idx="1689">
                  <c:v>4.0108733179999998</c:v>
                </c:pt>
                <c:pt idx="1690">
                  <c:v>4.0108733179999998</c:v>
                </c:pt>
                <c:pt idx="1691">
                  <c:v>4.0108733179999998</c:v>
                </c:pt>
                <c:pt idx="1692">
                  <c:v>4.0108733179999998</c:v>
                </c:pt>
                <c:pt idx="1693">
                  <c:v>4.0108733179999998</c:v>
                </c:pt>
                <c:pt idx="1694">
                  <c:v>4.0108733179999998</c:v>
                </c:pt>
                <c:pt idx="1695">
                  <c:v>3.965451002</c:v>
                </c:pt>
                <c:pt idx="1696">
                  <c:v>3.965451002</c:v>
                </c:pt>
                <c:pt idx="1697">
                  <c:v>3.965451002</c:v>
                </c:pt>
                <c:pt idx="1698">
                  <c:v>3.965451002</c:v>
                </c:pt>
                <c:pt idx="1699">
                  <c:v>3.965451002</c:v>
                </c:pt>
                <c:pt idx="1700">
                  <c:v>3.965451002</c:v>
                </c:pt>
                <c:pt idx="1701">
                  <c:v>3.965451002</c:v>
                </c:pt>
                <c:pt idx="1702">
                  <c:v>3.965451002</c:v>
                </c:pt>
                <c:pt idx="1703">
                  <c:v>3.965451002</c:v>
                </c:pt>
                <c:pt idx="1704">
                  <c:v>3.965451002</c:v>
                </c:pt>
                <c:pt idx="1705">
                  <c:v>3.965451002</c:v>
                </c:pt>
                <c:pt idx="1706">
                  <c:v>3.965451002</c:v>
                </c:pt>
                <c:pt idx="1707">
                  <c:v>3.965451002</c:v>
                </c:pt>
                <c:pt idx="1708">
                  <c:v>3.965451002</c:v>
                </c:pt>
                <c:pt idx="1709">
                  <c:v>3.965451002</c:v>
                </c:pt>
                <c:pt idx="1710">
                  <c:v>3.965451002</c:v>
                </c:pt>
                <c:pt idx="1711">
                  <c:v>3.965451002</c:v>
                </c:pt>
                <c:pt idx="1712">
                  <c:v>3.965451002</c:v>
                </c:pt>
                <c:pt idx="1713">
                  <c:v>3.965451002</c:v>
                </c:pt>
                <c:pt idx="1714">
                  <c:v>3.965451002</c:v>
                </c:pt>
                <c:pt idx="1715">
                  <c:v>3.965451002</c:v>
                </c:pt>
                <c:pt idx="1716">
                  <c:v>3.965451002</c:v>
                </c:pt>
                <c:pt idx="1717">
                  <c:v>3.965451002</c:v>
                </c:pt>
                <c:pt idx="1718">
                  <c:v>3.965451002</c:v>
                </c:pt>
                <c:pt idx="1719">
                  <c:v>3.965451002</c:v>
                </c:pt>
                <c:pt idx="1720">
                  <c:v>3.965451002</c:v>
                </c:pt>
                <c:pt idx="1721">
                  <c:v>3.965451002</c:v>
                </c:pt>
                <c:pt idx="1722">
                  <c:v>3.965451002</c:v>
                </c:pt>
                <c:pt idx="1723">
                  <c:v>3.965451002</c:v>
                </c:pt>
                <c:pt idx="1724">
                  <c:v>3.965451002</c:v>
                </c:pt>
                <c:pt idx="1725">
                  <c:v>3.965451002</c:v>
                </c:pt>
                <c:pt idx="1726">
                  <c:v>3.8745455739999999</c:v>
                </c:pt>
                <c:pt idx="1727">
                  <c:v>3.8745455739999999</c:v>
                </c:pt>
                <c:pt idx="1728">
                  <c:v>3.8745455739999999</c:v>
                </c:pt>
                <c:pt idx="1729">
                  <c:v>3.8745455739999999</c:v>
                </c:pt>
                <c:pt idx="1730">
                  <c:v>3.8745455739999999</c:v>
                </c:pt>
                <c:pt idx="1731">
                  <c:v>3.8745455739999999</c:v>
                </c:pt>
                <c:pt idx="1732">
                  <c:v>3.8745455739999999</c:v>
                </c:pt>
                <c:pt idx="1733">
                  <c:v>3.8745455739999999</c:v>
                </c:pt>
                <c:pt idx="1734">
                  <c:v>3.8745455739999999</c:v>
                </c:pt>
                <c:pt idx="1735">
                  <c:v>3.8745455739999999</c:v>
                </c:pt>
                <c:pt idx="1736">
                  <c:v>3.8745455739999999</c:v>
                </c:pt>
                <c:pt idx="1737">
                  <c:v>3.8745455739999999</c:v>
                </c:pt>
                <c:pt idx="1738">
                  <c:v>3.8745455739999999</c:v>
                </c:pt>
                <c:pt idx="1739">
                  <c:v>3.8745455739999999</c:v>
                </c:pt>
                <c:pt idx="1740">
                  <c:v>3.8745455739999999</c:v>
                </c:pt>
                <c:pt idx="1741">
                  <c:v>3.8745455739999999</c:v>
                </c:pt>
                <c:pt idx="1742">
                  <c:v>3.8745455739999999</c:v>
                </c:pt>
                <c:pt idx="1743">
                  <c:v>3.8745455739999999</c:v>
                </c:pt>
                <c:pt idx="1744">
                  <c:v>3.8745455739999999</c:v>
                </c:pt>
                <c:pt idx="1745">
                  <c:v>3.8745455739999999</c:v>
                </c:pt>
                <c:pt idx="1746">
                  <c:v>3.8745455739999999</c:v>
                </c:pt>
                <c:pt idx="1747">
                  <c:v>3.8745455739999999</c:v>
                </c:pt>
                <c:pt idx="1748">
                  <c:v>3.8745455739999999</c:v>
                </c:pt>
                <c:pt idx="1749">
                  <c:v>3.8745455739999999</c:v>
                </c:pt>
                <c:pt idx="1750">
                  <c:v>3.8745455739999999</c:v>
                </c:pt>
                <c:pt idx="1751">
                  <c:v>3.8745455739999999</c:v>
                </c:pt>
                <c:pt idx="1752">
                  <c:v>3.8745455739999999</c:v>
                </c:pt>
                <c:pt idx="1753">
                  <c:v>3.8745455739999999</c:v>
                </c:pt>
                <c:pt idx="1754">
                  <c:v>3.8745455739999999</c:v>
                </c:pt>
                <c:pt idx="1755">
                  <c:v>3.8745455739999999</c:v>
                </c:pt>
                <c:pt idx="1756">
                  <c:v>3.7500038149999999</c:v>
                </c:pt>
                <c:pt idx="1757">
                  <c:v>3.7500038149999999</c:v>
                </c:pt>
                <c:pt idx="1758">
                  <c:v>3.7500038149999999</c:v>
                </c:pt>
                <c:pt idx="1759">
                  <c:v>3.7500038149999999</c:v>
                </c:pt>
                <c:pt idx="1760">
                  <c:v>3.7500038149999999</c:v>
                </c:pt>
                <c:pt idx="1761">
                  <c:v>3.7500038149999999</c:v>
                </c:pt>
                <c:pt idx="1762">
                  <c:v>3.7500038149999999</c:v>
                </c:pt>
                <c:pt idx="1763">
                  <c:v>3.7500038149999999</c:v>
                </c:pt>
                <c:pt idx="1764">
                  <c:v>3.7500038149999999</c:v>
                </c:pt>
                <c:pt idx="1765">
                  <c:v>3.7500038149999999</c:v>
                </c:pt>
                <c:pt idx="1766">
                  <c:v>3.7500038149999999</c:v>
                </c:pt>
                <c:pt idx="1767">
                  <c:v>3.7500038149999999</c:v>
                </c:pt>
                <c:pt idx="1768">
                  <c:v>3.7500038149999999</c:v>
                </c:pt>
                <c:pt idx="1769">
                  <c:v>3.7500038149999999</c:v>
                </c:pt>
                <c:pt idx="1770">
                  <c:v>3.7500038149999999</c:v>
                </c:pt>
                <c:pt idx="1771">
                  <c:v>3.7500038149999999</c:v>
                </c:pt>
                <c:pt idx="1772">
                  <c:v>3.7500038149999999</c:v>
                </c:pt>
                <c:pt idx="1773">
                  <c:v>3.7500038149999999</c:v>
                </c:pt>
                <c:pt idx="1774">
                  <c:v>3.7500038149999999</c:v>
                </c:pt>
                <c:pt idx="1775">
                  <c:v>3.7500038149999999</c:v>
                </c:pt>
                <c:pt idx="1776">
                  <c:v>3.7500038149999999</c:v>
                </c:pt>
                <c:pt idx="1777">
                  <c:v>3.7500038149999999</c:v>
                </c:pt>
                <c:pt idx="1778">
                  <c:v>3.7500038149999999</c:v>
                </c:pt>
                <c:pt idx="1779">
                  <c:v>3.7500038149999999</c:v>
                </c:pt>
                <c:pt idx="1780">
                  <c:v>3.7500038149999999</c:v>
                </c:pt>
                <c:pt idx="1781">
                  <c:v>3.7500038149999999</c:v>
                </c:pt>
                <c:pt idx="1782">
                  <c:v>3.7500038149999999</c:v>
                </c:pt>
                <c:pt idx="1783">
                  <c:v>3.7500038149999999</c:v>
                </c:pt>
                <c:pt idx="1784">
                  <c:v>3.7500038149999999</c:v>
                </c:pt>
                <c:pt idx="1785">
                  <c:v>3.7500038149999999</c:v>
                </c:pt>
                <c:pt idx="1786">
                  <c:v>3.7500038149999999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D-4B3F-85C7-9C5DD94A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791744"/>
        <c:axId val="1859789248"/>
      </c:lineChart>
      <c:lineChart>
        <c:grouping val="standard"/>
        <c:varyColors val="0"/>
        <c:ser>
          <c:idx val="0"/>
          <c:order val="0"/>
          <c:tx>
            <c:strRef>
              <c:f>[1]Mỹ!$B$1</c:f>
              <c:strCache>
                <c:ptCount val="1"/>
                <c:pt idx="0">
                  <c:v>Lãi suất FED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[1]Mỹ!$A$2:$A$1788</c:f>
              <c:numCache>
                <c:formatCode>General</c:formatCode>
                <c:ptCount val="1787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43876</c:v>
                </c:pt>
                <c:pt idx="6">
                  <c:v>43877</c:v>
                </c:pt>
                <c:pt idx="7">
                  <c:v>43878</c:v>
                </c:pt>
                <c:pt idx="8">
                  <c:v>43879</c:v>
                </c:pt>
                <c:pt idx="9">
                  <c:v>43880</c:v>
                </c:pt>
                <c:pt idx="10">
                  <c:v>43881</c:v>
                </c:pt>
                <c:pt idx="11">
                  <c:v>43882</c:v>
                </c:pt>
                <c:pt idx="12">
                  <c:v>43883</c:v>
                </c:pt>
                <c:pt idx="13">
                  <c:v>43884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43890</c:v>
                </c:pt>
                <c:pt idx="20">
                  <c:v>43891</c:v>
                </c:pt>
                <c:pt idx="21">
                  <c:v>43892</c:v>
                </c:pt>
                <c:pt idx="22">
                  <c:v>43893</c:v>
                </c:pt>
                <c:pt idx="23">
                  <c:v>43894</c:v>
                </c:pt>
                <c:pt idx="24">
                  <c:v>43895</c:v>
                </c:pt>
                <c:pt idx="25">
                  <c:v>43896</c:v>
                </c:pt>
                <c:pt idx="26">
                  <c:v>43897</c:v>
                </c:pt>
                <c:pt idx="27">
                  <c:v>43898</c:v>
                </c:pt>
                <c:pt idx="28">
                  <c:v>43899</c:v>
                </c:pt>
                <c:pt idx="29">
                  <c:v>43900</c:v>
                </c:pt>
                <c:pt idx="30">
                  <c:v>43901</c:v>
                </c:pt>
                <c:pt idx="31">
                  <c:v>43902</c:v>
                </c:pt>
                <c:pt idx="32">
                  <c:v>43903</c:v>
                </c:pt>
                <c:pt idx="33">
                  <c:v>43904</c:v>
                </c:pt>
                <c:pt idx="34">
                  <c:v>43905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43911</c:v>
                </c:pt>
                <c:pt idx="41">
                  <c:v>43912</c:v>
                </c:pt>
                <c:pt idx="42">
                  <c:v>43913</c:v>
                </c:pt>
                <c:pt idx="43">
                  <c:v>43914</c:v>
                </c:pt>
                <c:pt idx="44">
                  <c:v>43915</c:v>
                </c:pt>
                <c:pt idx="45">
                  <c:v>43916</c:v>
                </c:pt>
                <c:pt idx="46">
                  <c:v>43917</c:v>
                </c:pt>
                <c:pt idx="47">
                  <c:v>43918</c:v>
                </c:pt>
                <c:pt idx="48">
                  <c:v>43919</c:v>
                </c:pt>
                <c:pt idx="49">
                  <c:v>43920</c:v>
                </c:pt>
                <c:pt idx="50">
                  <c:v>43921</c:v>
                </c:pt>
                <c:pt idx="51">
                  <c:v>43922</c:v>
                </c:pt>
                <c:pt idx="52">
                  <c:v>43923</c:v>
                </c:pt>
                <c:pt idx="53">
                  <c:v>43924</c:v>
                </c:pt>
                <c:pt idx="54">
                  <c:v>43925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43935</c:v>
                </c:pt>
                <c:pt idx="65">
                  <c:v>43936</c:v>
                </c:pt>
                <c:pt idx="66">
                  <c:v>43937</c:v>
                </c:pt>
                <c:pt idx="67">
                  <c:v>43938</c:v>
                </c:pt>
                <c:pt idx="68">
                  <c:v>43939</c:v>
                </c:pt>
                <c:pt idx="69">
                  <c:v>43940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43946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43953</c:v>
                </c:pt>
                <c:pt idx="83">
                  <c:v>43954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43960</c:v>
                </c:pt>
                <c:pt idx="90">
                  <c:v>43961</c:v>
                </c:pt>
                <c:pt idx="91">
                  <c:v>43962</c:v>
                </c:pt>
                <c:pt idx="92">
                  <c:v>43963</c:v>
                </c:pt>
                <c:pt idx="93">
                  <c:v>43964</c:v>
                </c:pt>
                <c:pt idx="94">
                  <c:v>43965</c:v>
                </c:pt>
                <c:pt idx="95">
                  <c:v>43966</c:v>
                </c:pt>
                <c:pt idx="96">
                  <c:v>43967</c:v>
                </c:pt>
                <c:pt idx="97">
                  <c:v>43968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43974</c:v>
                </c:pt>
                <c:pt idx="104">
                  <c:v>43975</c:v>
                </c:pt>
                <c:pt idx="105">
                  <c:v>43976</c:v>
                </c:pt>
                <c:pt idx="106">
                  <c:v>43977</c:v>
                </c:pt>
                <c:pt idx="107">
                  <c:v>43978</c:v>
                </c:pt>
                <c:pt idx="108">
                  <c:v>43979</c:v>
                </c:pt>
                <c:pt idx="109">
                  <c:v>43980</c:v>
                </c:pt>
                <c:pt idx="110">
                  <c:v>43981</c:v>
                </c:pt>
                <c:pt idx="111">
                  <c:v>43982</c:v>
                </c:pt>
                <c:pt idx="112">
                  <c:v>43983</c:v>
                </c:pt>
                <c:pt idx="113">
                  <c:v>43984</c:v>
                </c:pt>
                <c:pt idx="114">
                  <c:v>43985</c:v>
                </c:pt>
                <c:pt idx="115">
                  <c:v>43986</c:v>
                </c:pt>
                <c:pt idx="116">
                  <c:v>43987</c:v>
                </c:pt>
                <c:pt idx="117">
                  <c:v>43988</c:v>
                </c:pt>
                <c:pt idx="118">
                  <c:v>43989</c:v>
                </c:pt>
                <c:pt idx="119">
                  <c:v>43990</c:v>
                </c:pt>
                <c:pt idx="120">
                  <c:v>43991</c:v>
                </c:pt>
                <c:pt idx="121">
                  <c:v>43992</c:v>
                </c:pt>
                <c:pt idx="122">
                  <c:v>43993</c:v>
                </c:pt>
                <c:pt idx="123">
                  <c:v>43994</c:v>
                </c:pt>
                <c:pt idx="124">
                  <c:v>43995</c:v>
                </c:pt>
                <c:pt idx="125">
                  <c:v>43996</c:v>
                </c:pt>
                <c:pt idx="126">
                  <c:v>43997</c:v>
                </c:pt>
                <c:pt idx="127">
                  <c:v>43998</c:v>
                </c:pt>
                <c:pt idx="128">
                  <c:v>43999</c:v>
                </c:pt>
                <c:pt idx="129">
                  <c:v>44000</c:v>
                </c:pt>
                <c:pt idx="130">
                  <c:v>44001</c:v>
                </c:pt>
                <c:pt idx="131">
                  <c:v>44002</c:v>
                </c:pt>
                <c:pt idx="132">
                  <c:v>44003</c:v>
                </c:pt>
                <c:pt idx="133">
                  <c:v>44004</c:v>
                </c:pt>
                <c:pt idx="134">
                  <c:v>44005</c:v>
                </c:pt>
                <c:pt idx="135">
                  <c:v>44006</c:v>
                </c:pt>
                <c:pt idx="136">
                  <c:v>44007</c:v>
                </c:pt>
                <c:pt idx="137">
                  <c:v>44008</c:v>
                </c:pt>
                <c:pt idx="138">
                  <c:v>44009</c:v>
                </c:pt>
                <c:pt idx="139">
                  <c:v>44010</c:v>
                </c:pt>
                <c:pt idx="140">
                  <c:v>44011</c:v>
                </c:pt>
                <c:pt idx="141">
                  <c:v>44012</c:v>
                </c:pt>
                <c:pt idx="142">
                  <c:v>44013</c:v>
                </c:pt>
                <c:pt idx="143">
                  <c:v>44014</c:v>
                </c:pt>
                <c:pt idx="144">
                  <c:v>44015</c:v>
                </c:pt>
                <c:pt idx="145">
                  <c:v>44016</c:v>
                </c:pt>
                <c:pt idx="146">
                  <c:v>44017</c:v>
                </c:pt>
                <c:pt idx="147">
                  <c:v>44018</c:v>
                </c:pt>
                <c:pt idx="148">
                  <c:v>44019</c:v>
                </c:pt>
                <c:pt idx="149">
                  <c:v>44020</c:v>
                </c:pt>
                <c:pt idx="150">
                  <c:v>44021</c:v>
                </c:pt>
                <c:pt idx="151">
                  <c:v>44022</c:v>
                </c:pt>
                <c:pt idx="152">
                  <c:v>44023</c:v>
                </c:pt>
                <c:pt idx="153">
                  <c:v>44024</c:v>
                </c:pt>
                <c:pt idx="154">
                  <c:v>44025</c:v>
                </c:pt>
                <c:pt idx="155">
                  <c:v>44026</c:v>
                </c:pt>
                <c:pt idx="156">
                  <c:v>44027</c:v>
                </c:pt>
                <c:pt idx="157">
                  <c:v>44028</c:v>
                </c:pt>
                <c:pt idx="158">
                  <c:v>44029</c:v>
                </c:pt>
                <c:pt idx="159">
                  <c:v>44030</c:v>
                </c:pt>
                <c:pt idx="160">
                  <c:v>44031</c:v>
                </c:pt>
                <c:pt idx="161">
                  <c:v>44032</c:v>
                </c:pt>
                <c:pt idx="162">
                  <c:v>44033</c:v>
                </c:pt>
                <c:pt idx="163">
                  <c:v>44034</c:v>
                </c:pt>
                <c:pt idx="164">
                  <c:v>44035</c:v>
                </c:pt>
                <c:pt idx="165">
                  <c:v>44036</c:v>
                </c:pt>
                <c:pt idx="166">
                  <c:v>44037</c:v>
                </c:pt>
                <c:pt idx="167">
                  <c:v>44038</c:v>
                </c:pt>
                <c:pt idx="168">
                  <c:v>44039</c:v>
                </c:pt>
                <c:pt idx="169">
                  <c:v>44040</c:v>
                </c:pt>
                <c:pt idx="170">
                  <c:v>44041</c:v>
                </c:pt>
                <c:pt idx="171">
                  <c:v>44042</c:v>
                </c:pt>
                <c:pt idx="172">
                  <c:v>44043</c:v>
                </c:pt>
                <c:pt idx="173">
                  <c:v>44044</c:v>
                </c:pt>
                <c:pt idx="174">
                  <c:v>44045</c:v>
                </c:pt>
                <c:pt idx="175">
                  <c:v>44046</c:v>
                </c:pt>
                <c:pt idx="176">
                  <c:v>44047</c:v>
                </c:pt>
                <c:pt idx="177">
                  <c:v>44048</c:v>
                </c:pt>
                <c:pt idx="178">
                  <c:v>44049</c:v>
                </c:pt>
                <c:pt idx="179">
                  <c:v>44050</c:v>
                </c:pt>
                <c:pt idx="180">
                  <c:v>44051</c:v>
                </c:pt>
                <c:pt idx="181">
                  <c:v>44052</c:v>
                </c:pt>
                <c:pt idx="182">
                  <c:v>44053</c:v>
                </c:pt>
                <c:pt idx="183">
                  <c:v>44054</c:v>
                </c:pt>
                <c:pt idx="184">
                  <c:v>44055</c:v>
                </c:pt>
                <c:pt idx="185">
                  <c:v>44056</c:v>
                </c:pt>
                <c:pt idx="186">
                  <c:v>44057</c:v>
                </c:pt>
                <c:pt idx="187">
                  <c:v>44058</c:v>
                </c:pt>
                <c:pt idx="188">
                  <c:v>44059</c:v>
                </c:pt>
                <c:pt idx="189">
                  <c:v>44060</c:v>
                </c:pt>
                <c:pt idx="190">
                  <c:v>44061</c:v>
                </c:pt>
                <c:pt idx="191">
                  <c:v>44062</c:v>
                </c:pt>
                <c:pt idx="192">
                  <c:v>44063</c:v>
                </c:pt>
                <c:pt idx="193">
                  <c:v>44064</c:v>
                </c:pt>
                <c:pt idx="194">
                  <c:v>44065</c:v>
                </c:pt>
                <c:pt idx="195">
                  <c:v>44066</c:v>
                </c:pt>
                <c:pt idx="196">
                  <c:v>44067</c:v>
                </c:pt>
                <c:pt idx="197">
                  <c:v>44068</c:v>
                </c:pt>
                <c:pt idx="198">
                  <c:v>44069</c:v>
                </c:pt>
                <c:pt idx="199">
                  <c:v>44070</c:v>
                </c:pt>
                <c:pt idx="200">
                  <c:v>44071</c:v>
                </c:pt>
                <c:pt idx="201">
                  <c:v>44072</c:v>
                </c:pt>
                <c:pt idx="202">
                  <c:v>44073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44079</c:v>
                </c:pt>
                <c:pt idx="209">
                  <c:v>44080</c:v>
                </c:pt>
                <c:pt idx="210">
                  <c:v>44081</c:v>
                </c:pt>
                <c:pt idx="211">
                  <c:v>44082</c:v>
                </c:pt>
                <c:pt idx="212">
                  <c:v>44083</c:v>
                </c:pt>
                <c:pt idx="213">
                  <c:v>44084</c:v>
                </c:pt>
                <c:pt idx="214">
                  <c:v>44085</c:v>
                </c:pt>
                <c:pt idx="215">
                  <c:v>44086</c:v>
                </c:pt>
                <c:pt idx="216">
                  <c:v>44087</c:v>
                </c:pt>
                <c:pt idx="217">
                  <c:v>44088</c:v>
                </c:pt>
                <c:pt idx="218">
                  <c:v>44089</c:v>
                </c:pt>
                <c:pt idx="219">
                  <c:v>44090</c:v>
                </c:pt>
                <c:pt idx="220">
                  <c:v>44091</c:v>
                </c:pt>
                <c:pt idx="221">
                  <c:v>44092</c:v>
                </c:pt>
                <c:pt idx="222">
                  <c:v>44093</c:v>
                </c:pt>
                <c:pt idx="223">
                  <c:v>44094</c:v>
                </c:pt>
                <c:pt idx="224">
                  <c:v>44095</c:v>
                </c:pt>
                <c:pt idx="225">
                  <c:v>44096</c:v>
                </c:pt>
                <c:pt idx="226">
                  <c:v>44097</c:v>
                </c:pt>
                <c:pt idx="227">
                  <c:v>44098</c:v>
                </c:pt>
                <c:pt idx="228">
                  <c:v>44099</c:v>
                </c:pt>
                <c:pt idx="229">
                  <c:v>44100</c:v>
                </c:pt>
                <c:pt idx="230">
                  <c:v>44101</c:v>
                </c:pt>
                <c:pt idx="231">
                  <c:v>44102</c:v>
                </c:pt>
                <c:pt idx="232">
                  <c:v>44103</c:v>
                </c:pt>
                <c:pt idx="233">
                  <c:v>44104</c:v>
                </c:pt>
                <c:pt idx="234">
                  <c:v>44105</c:v>
                </c:pt>
                <c:pt idx="235">
                  <c:v>44106</c:v>
                </c:pt>
                <c:pt idx="236">
                  <c:v>44107</c:v>
                </c:pt>
                <c:pt idx="237">
                  <c:v>44108</c:v>
                </c:pt>
                <c:pt idx="238">
                  <c:v>44109</c:v>
                </c:pt>
                <c:pt idx="239">
                  <c:v>44110</c:v>
                </c:pt>
                <c:pt idx="240">
                  <c:v>44111</c:v>
                </c:pt>
                <c:pt idx="241">
                  <c:v>44112</c:v>
                </c:pt>
                <c:pt idx="242">
                  <c:v>44113</c:v>
                </c:pt>
                <c:pt idx="243">
                  <c:v>44114</c:v>
                </c:pt>
                <c:pt idx="244">
                  <c:v>44115</c:v>
                </c:pt>
                <c:pt idx="245">
                  <c:v>44116</c:v>
                </c:pt>
                <c:pt idx="246">
                  <c:v>44117</c:v>
                </c:pt>
                <c:pt idx="247">
                  <c:v>44118</c:v>
                </c:pt>
                <c:pt idx="248">
                  <c:v>44119</c:v>
                </c:pt>
                <c:pt idx="249">
                  <c:v>44120</c:v>
                </c:pt>
                <c:pt idx="250">
                  <c:v>44121</c:v>
                </c:pt>
                <c:pt idx="251">
                  <c:v>44122</c:v>
                </c:pt>
                <c:pt idx="252">
                  <c:v>44123</c:v>
                </c:pt>
                <c:pt idx="253">
                  <c:v>44124</c:v>
                </c:pt>
                <c:pt idx="254">
                  <c:v>44125</c:v>
                </c:pt>
                <c:pt idx="255">
                  <c:v>44126</c:v>
                </c:pt>
                <c:pt idx="256">
                  <c:v>44127</c:v>
                </c:pt>
                <c:pt idx="257">
                  <c:v>44128</c:v>
                </c:pt>
                <c:pt idx="258">
                  <c:v>44129</c:v>
                </c:pt>
                <c:pt idx="259">
                  <c:v>44130</c:v>
                </c:pt>
                <c:pt idx="260">
                  <c:v>44131</c:v>
                </c:pt>
                <c:pt idx="261">
                  <c:v>44132</c:v>
                </c:pt>
                <c:pt idx="262">
                  <c:v>44133</c:v>
                </c:pt>
                <c:pt idx="263">
                  <c:v>44134</c:v>
                </c:pt>
                <c:pt idx="264">
                  <c:v>44135</c:v>
                </c:pt>
                <c:pt idx="265">
                  <c:v>44136</c:v>
                </c:pt>
                <c:pt idx="266">
                  <c:v>44137</c:v>
                </c:pt>
                <c:pt idx="267">
                  <c:v>44138</c:v>
                </c:pt>
                <c:pt idx="268">
                  <c:v>44139</c:v>
                </c:pt>
                <c:pt idx="269">
                  <c:v>44140</c:v>
                </c:pt>
                <c:pt idx="270">
                  <c:v>44141</c:v>
                </c:pt>
                <c:pt idx="271">
                  <c:v>44142</c:v>
                </c:pt>
                <c:pt idx="272">
                  <c:v>44143</c:v>
                </c:pt>
                <c:pt idx="273">
                  <c:v>44144</c:v>
                </c:pt>
                <c:pt idx="274">
                  <c:v>44145</c:v>
                </c:pt>
                <c:pt idx="275">
                  <c:v>44146</c:v>
                </c:pt>
                <c:pt idx="276">
                  <c:v>44147</c:v>
                </c:pt>
                <c:pt idx="277">
                  <c:v>44148</c:v>
                </c:pt>
                <c:pt idx="278">
                  <c:v>44149</c:v>
                </c:pt>
                <c:pt idx="279">
                  <c:v>44150</c:v>
                </c:pt>
                <c:pt idx="280">
                  <c:v>44151</c:v>
                </c:pt>
                <c:pt idx="281">
                  <c:v>44152</c:v>
                </c:pt>
                <c:pt idx="282">
                  <c:v>44153</c:v>
                </c:pt>
                <c:pt idx="283">
                  <c:v>44154</c:v>
                </c:pt>
                <c:pt idx="284">
                  <c:v>44155</c:v>
                </c:pt>
                <c:pt idx="285">
                  <c:v>44156</c:v>
                </c:pt>
                <c:pt idx="286">
                  <c:v>44157</c:v>
                </c:pt>
                <c:pt idx="287">
                  <c:v>44158</c:v>
                </c:pt>
                <c:pt idx="288">
                  <c:v>44159</c:v>
                </c:pt>
                <c:pt idx="289">
                  <c:v>44160</c:v>
                </c:pt>
                <c:pt idx="290">
                  <c:v>44161</c:v>
                </c:pt>
                <c:pt idx="291">
                  <c:v>44162</c:v>
                </c:pt>
                <c:pt idx="292">
                  <c:v>44163</c:v>
                </c:pt>
                <c:pt idx="293">
                  <c:v>44164</c:v>
                </c:pt>
                <c:pt idx="294">
                  <c:v>44165</c:v>
                </c:pt>
                <c:pt idx="295">
                  <c:v>44166</c:v>
                </c:pt>
                <c:pt idx="296">
                  <c:v>44167</c:v>
                </c:pt>
                <c:pt idx="297">
                  <c:v>44168</c:v>
                </c:pt>
                <c:pt idx="298">
                  <c:v>44169</c:v>
                </c:pt>
                <c:pt idx="299">
                  <c:v>44170</c:v>
                </c:pt>
                <c:pt idx="300">
                  <c:v>44171</c:v>
                </c:pt>
                <c:pt idx="301">
                  <c:v>44172</c:v>
                </c:pt>
                <c:pt idx="302">
                  <c:v>44173</c:v>
                </c:pt>
                <c:pt idx="303">
                  <c:v>44174</c:v>
                </c:pt>
                <c:pt idx="304">
                  <c:v>44175</c:v>
                </c:pt>
                <c:pt idx="305">
                  <c:v>44176</c:v>
                </c:pt>
                <c:pt idx="306">
                  <c:v>44177</c:v>
                </c:pt>
                <c:pt idx="307">
                  <c:v>44178</c:v>
                </c:pt>
                <c:pt idx="308">
                  <c:v>44179</c:v>
                </c:pt>
                <c:pt idx="309">
                  <c:v>44180</c:v>
                </c:pt>
                <c:pt idx="310">
                  <c:v>44181</c:v>
                </c:pt>
                <c:pt idx="311">
                  <c:v>44182</c:v>
                </c:pt>
                <c:pt idx="312">
                  <c:v>44183</c:v>
                </c:pt>
                <c:pt idx="313">
                  <c:v>44184</c:v>
                </c:pt>
                <c:pt idx="314">
                  <c:v>44185</c:v>
                </c:pt>
                <c:pt idx="315">
                  <c:v>44186</c:v>
                </c:pt>
                <c:pt idx="316">
                  <c:v>44187</c:v>
                </c:pt>
                <c:pt idx="317">
                  <c:v>44188</c:v>
                </c:pt>
                <c:pt idx="318">
                  <c:v>44189</c:v>
                </c:pt>
                <c:pt idx="319">
                  <c:v>44190</c:v>
                </c:pt>
                <c:pt idx="320">
                  <c:v>44191</c:v>
                </c:pt>
                <c:pt idx="321">
                  <c:v>44192</c:v>
                </c:pt>
                <c:pt idx="322">
                  <c:v>44193</c:v>
                </c:pt>
                <c:pt idx="323">
                  <c:v>44194</c:v>
                </c:pt>
                <c:pt idx="324">
                  <c:v>44195</c:v>
                </c:pt>
                <c:pt idx="325">
                  <c:v>44196</c:v>
                </c:pt>
                <c:pt idx="326">
                  <c:v>44197</c:v>
                </c:pt>
                <c:pt idx="327">
                  <c:v>44198</c:v>
                </c:pt>
                <c:pt idx="328">
                  <c:v>44199</c:v>
                </c:pt>
                <c:pt idx="329">
                  <c:v>44200</c:v>
                </c:pt>
                <c:pt idx="330">
                  <c:v>44201</c:v>
                </c:pt>
                <c:pt idx="331">
                  <c:v>44202</c:v>
                </c:pt>
                <c:pt idx="332">
                  <c:v>44203</c:v>
                </c:pt>
                <c:pt idx="333">
                  <c:v>44204</c:v>
                </c:pt>
                <c:pt idx="334">
                  <c:v>44205</c:v>
                </c:pt>
                <c:pt idx="335">
                  <c:v>44206</c:v>
                </c:pt>
                <c:pt idx="336">
                  <c:v>44207</c:v>
                </c:pt>
                <c:pt idx="337">
                  <c:v>44208</c:v>
                </c:pt>
                <c:pt idx="338">
                  <c:v>44209</c:v>
                </c:pt>
                <c:pt idx="339">
                  <c:v>44210</c:v>
                </c:pt>
                <c:pt idx="340">
                  <c:v>44211</c:v>
                </c:pt>
                <c:pt idx="341">
                  <c:v>44212</c:v>
                </c:pt>
                <c:pt idx="342">
                  <c:v>44213</c:v>
                </c:pt>
                <c:pt idx="343">
                  <c:v>44214</c:v>
                </c:pt>
                <c:pt idx="344">
                  <c:v>44215</c:v>
                </c:pt>
                <c:pt idx="345">
                  <c:v>44216</c:v>
                </c:pt>
                <c:pt idx="346">
                  <c:v>44217</c:v>
                </c:pt>
                <c:pt idx="347">
                  <c:v>44218</c:v>
                </c:pt>
                <c:pt idx="348">
                  <c:v>44219</c:v>
                </c:pt>
                <c:pt idx="349">
                  <c:v>44220</c:v>
                </c:pt>
                <c:pt idx="350">
                  <c:v>44221</c:v>
                </c:pt>
                <c:pt idx="351">
                  <c:v>44222</c:v>
                </c:pt>
                <c:pt idx="352">
                  <c:v>44223</c:v>
                </c:pt>
                <c:pt idx="353">
                  <c:v>44224</c:v>
                </c:pt>
                <c:pt idx="354">
                  <c:v>44225</c:v>
                </c:pt>
                <c:pt idx="355">
                  <c:v>44226</c:v>
                </c:pt>
                <c:pt idx="356">
                  <c:v>44227</c:v>
                </c:pt>
                <c:pt idx="357">
                  <c:v>44228</c:v>
                </c:pt>
                <c:pt idx="358">
                  <c:v>44229</c:v>
                </c:pt>
                <c:pt idx="359">
                  <c:v>44230</c:v>
                </c:pt>
                <c:pt idx="360">
                  <c:v>44231</c:v>
                </c:pt>
                <c:pt idx="361">
                  <c:v>44232</c:v>
                </c:pt>
                <c:pt idx="362">
                  <c:v>44233</c:v>
                </c:pt>
                <c:pt idx="363">
                  <c:v>44234</c:v>
                </c:pt>
                <c:pt idx="364">
                  <c:v>44235</c:v>
                </c:pt>
                <c:pt idx="365">
                  <c:v>44236</c:v>
                </c:pt>
                <c:pt idx="366">
                  <c:v>44237</c:v>
                </c:pt>
                <c:pt idx="367">
                  <c:v>44238</c:v>
                </c:pt>
                <c:pt idx="368">
                  <c:v>44239</c:v>
                </c:pt>
                <c:pt idx="369">
                  <c:v>44240</c:v>
                </c:pt>
                <c:pt idx="370">
                  <c:v>44241</c:v>
                </c:pt>
                <c:pt idx="371">
                  <c:v>44242</c:v>
                </c:pt>
                <c:pt idx="372">
                  <c:v>44243</c:v>
                </c:pt>
                <c:pt idx="373">
                  <c:v>44244</c:v>
                </c:pt>
                <c:pt idx="374">
                  <c:v>44245</c:v>
                </c:pt>
                <c:pt idx="375">
                  <c:v>44246</c:v>
                </c:pt>
                <c:pt idx="376">
                  <c:v>44247</c:v>
                </c:pt>
                <c:pt idx="377">
                  <c:v>44248</c:v>
                </c:pt>
                <c:pt idx="378">
                  <c:v>44249</c:v>
                </c:pt>
                <c:pt idx="379">
                  <c:v>44250</c:v>
                </c:pt>
                <c:pt idx="380">
                  <c:v>44251</c:v>
                </c:pt>
                <c:pt idx="381">
                  <c:v>44252</c:v>
                </c:pt>
                <c:pt idx="382">
                  <c:v>44253</c:v>
                </c:pt>
                <c:pt idx="383">
                  <c:v>44254</c:v>
                </c:pt>
                <c:pt idx="384">
                  <c:v>44255</c:v>
                </c:pt>
                <c:pt idx="385">
                  <c:v>44256</c:v>
                </c:pt>
                <c:pt idx="386">
                  <c:v>44257</c:v>
                </c:pt>
                <c:pt idx="387">
                  <c:v>44258</c:v>
                </c:pt>
                <c:pt idx="388">
                  <c:v>44259</c:v>
                </c:pt>
                <c:pt idx="389">
                  <c:v>44260</c:v>
                </c:pt>
                <c:pt idx="390">
                  <c:v>44261</c:v>
                </c:pt>
                <c:pt idx="391">
                  <c:v>44262</c:v>
                </c:pt>
                <c:pt idx="392">
                  <c:v>44263</c:v>
                </c:pt>
                <c:pt idx="393">
                  <c:v>44264</c:v>
                </c:pt>
                <c:pt idx="394">
                  <c:v>44265</c:v>
                </c:pt>
                <c:pt idx="395">
                  <c:v>44266</c:v>
                </c:pt>
                <c:pt idx="396">
                  <c:v>44267</c:v>
                </c:pt>
                <c:pt idx="397">
                  <c:v>44268</c:v>
                </c:pt>
                <c:pt idx="398">
                  <c:v>44269</c:v>
                </c:pt>
                <c:pt idx="399">
                  <c:v>44270</c:v>
                </c:pt>
                <c:pt idx="400">
                  <c:v>44271</c:v>
                </c:pt>
                <c:pt idx="401">
                  <c:v>44272</c:v>
                </c:pt>
                <c:pt idx="402">
                  <c:v>44273</c:v>
                </c:pt>
                <c:pt idx="403">
                  <c:v>44274</c:v>
                </c:pt>
                <c:pt idx="404">
                  <c:v>44275</c:v>
                </c:pt>
                <c:pt idx="405">
                  <c:v>44276</c:v>
                </c:pt>
                <c:pt idx="406">
                  <c:v>44277</c:v>
                </c:pt>
                <c:pt idx="407">
                  <c:v>44278</c:v>
                </c:pt>
                <c:pt idx="408">
                  <c:v>44279</c:v>
                </c:pt>
                <c:pt idx="409">
                  <c:v>44280</c:v>
                </c:pt>
                <c:pt idx="410">
                  <c:v>44281</c:v>
                </c:pt>
                <c:pt idx="411">
                  <c:v>44282</c:v>
                </c:pt>
                <c:pt idx="412">
                  <c:v>44283</c:v>
                </c:pt>
                <c:pt idx="413">
                  <c:v>44284</c:v>
                </c:pt>
                <c:pt idx="414">
                  <c:v>44285</c:v>
                </c:pt>
                <c:pt idx="415">
                  <c:v>44286</c:v>
                </c:pt>
                <c:pt idx="416">
                  <c:v>44287</c:v>
                </c:pt>
                <c:pt idx="417">
                  <c:v>44288</c:v>
                </c:pt>
                <c:pt idx="418">
                  <c:v>44289</c:v>
                </c:pt>
                <c:pt idx="419">
                  <c:v>44290</c:v>
                </c:pt>
                <c:pt idx="420">
                  <c:v>44291</c:v>
                </c:pt>
                <c:pt idx="421">
                  <c:v>44292</c:v>
                </c:pt>
                <c:pt idx="422">
                  <c:v>44293</c:v>
                </c:pt>
                <c:pt idx="423">
                  <c:v>44294</c:v>
                </c:pt>
                <c:pt idx="424">
                  <c:v>44295</c:v>
                </c:pt>
                <c:pt idx="425">
                  <c:v>44296</c:v>
                </c:pt>
                <c:pt idx="426">
                  <c:v>44297</c:v>
                </c:pt>
                <c:pt idx="427">
                  <c:v>44298</c:v>
                </c:pt>
                <c:pt idx="428">
                  <c:v>44299</c:v>
                </c:pt>
                <c:pt idx="429">
                  <c:v>44300</c:v>
                </c:pt>
                <c:pt idx="430">
                  <c:v>44301</c:v>
                </c:pt>
                <c:pt idx="431">
                  <c:v>44302</c:v>
                </c:pt>
                <c:pt idx="432">
                  <c:v>44303</c:v>
                </c:pt>
                <c:pt idx="433">
                  <c:v>44304</c:v>
                </c:pt>
                <c:pt idx="434">
                  <c:v>44305</c:v>
                </c:pt>
                <c:pt idx="435">
                  <c:v>44306</c:v>
                </c:pt>
                <c:pt idx="436">
                  <c:v>44307</c:v>
                </c:pt>
                <c:pt idx="437">
                  <c:v>44308</c:v>
                </c:pt>
                <c:pt idx="438">
                  <c:v>44309</c:v>
                </c:pt>
                <c:pt idx="439">
                  <c:v>44310</c:v>
                </c:pt>
                <c:pt idx="440">
                  <c:v>44311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44317</c:v>
                </c:pt>
                <c:pt idx="447">
                  <c:v>44318</c:v>
                </c:pt>
                <c:pt idx="448">
                  <c:v>44319</c:v>
                </c:pt>
                <c:pt idx="449">
                  <c:v>44320</c:v>
                </c:pt>
                <c:pt idx="450">
                  <c:v>44321</c:v>
                </c:pt>
                <c:pt idx="451">
                  <c:v>44322</c:v>
                </c:pt>
                <c:pt idx="452">
                  <c:v>44323</c:v>
                </c:pt>
                <c:pt idx="453">
                  <c:v>44324</c:v>
                </c:pt>
                <c:pt idx="454">
                  <c:v>44325</c:v>
                </c:pt>
                <c:pt idx="455">
                  <c:v>44326</c:v>
                </c:pt>
                <c:pt idx="456">
                  <c:v>44327</c:v>
                </c:pt>
                <c:pt idx="457">
                  <c:v>44328</c:v>
                </c:pt>
                <c:pt idx="458">
                  <c:v>44329</c:v>
                </c:pt>
                <c:pt idx="459">
                  <c:v>44330</c:v>
                </c:pt>
                <c:pt idx="460">
                  <c:v>44331</c:v>
                </c:pt>
                <c:pt idx="461">
                  <c:v>44332</c:v>
                </c:pt>
                <c:pt idx="462">
                  <c:v>44333</c:v>
                </c:pt>
                <c:pt idx="463">
                  <c:v>44334</c:v>
                </c:pt>
                <c:pt idx="464">
                  <c:v>44335</c:v>
                </c:pt>
                <c:pt idx="465">
                  <c:v>44336</c:v>
                </c:pt>
                <c:pt idx="466">
                  <c:v>44337</c:v>
                </c:pt>
                <c:pt idx="467">
                  <c:v>44338</c:v>
                </c:pt>
                <c:pt idx="468">
                  <c:v>44339</c:v>
                </c:pt>
                <c:pt idx="469">
                  <c:v>44340</c:v>
                </c:pt>
                <c:pt idx="470">
                  <c:v>44341</c:v>
                </c:pt>
                <c:pt idx="471">
                  <c:v>44342</c:v>
                </c:pt>
                <c:pt idx="472">
                  <c:v>44343</c:v>
                </c:pt>
                <c:pt idx="473">
                  <c:v>44344</c:v>
                </c:pt>
                <c:pt idx="474">
                  <c:v>44345</c:v>
                </c:pt>
                <c:pt idx="475">
                  <c:v>44346</c:v>
                </c:pt>
                <c:pt idx="476">
                  <c:v>44347</c:v>
                </c:pt>
                <c:pt idx="477">
                  <c:v>44348</c:v>
                </c:pt>
                <c:pt idx="478">
                  <c:v>44349</c:v>
                </c:pt>
                <c:pt idx="479">
                  <c:v>44350</c:v>
                </c:pt>
                <c:pt idx="480">
                  <c:v>44351</c:v>
                </c:pt>
                <c:pt idx="481">
                  <c:v>44352</c:v>
                </c:pt>
                <c:pt idx="482">
                  <c:v>44353</c:v>
                </c:pt>
                <c:pt idx="483">
                  <c:v>44354</c:v>
                </c:pt>
                <c:pt idx="484">
                  <c:v>44355</c:v>
                </c:pt>
                <c:pt idx="485">
                  <c:v>44356</c:v>
                </c:pt>
                <c:pt idx="486">
                  <c:v>44357</c:v>
                </c:pt>
                <c:pt idx="487">
                  <c:v>44358</c:v>
                </c:pt>
                <c:pt idx="488">
                  <c:v>44359</c:v>
                </c:pt>
                <c:pt idx="489">
                  <c:v>44360</c:v>
                </c:pt>
                <c:pt idx="490">
                  <c:v>44361</c:v>
                </c:pt>
                <c:pt idx="491">
                  <c:v>44362</c:v>
                </c:pt>
                <c:pt idx="492">
                  <c:v>44363</c:v>
                </c:pt>
                <c:pt idx="493">
                  <c:v>44364</c:v>
                </c:pt>
                <c:pt idx="494">
                  <c:v>44365</c:v>
                </c:pt>
                <c:pt idx="495">
                  <c:v>44366</c:v>
                </c:pt>
                <c:pt idx="496">
                  <c:v>44367</c:v>
                </c:pt>
                <c:pt idx="497">
                  <c:v>44368</c:v>
                </c:pt>
                <c:pt idx="498">
                  <c:v>44369</c:v>
                </c:pt>
                <c:pt idx="499">
                  <c:v>44370</c:v>
                </c:pt>
                <c:pt idx="500">
                  <c:v>44371</c:v>
                </c:pt>
                <c:pt idx="501">
                  <c:v>44372</c:v>
                </c:pt>
                <c:pt idx="502">
                  <c:v>44373</c:v>
                </c:pt>
                <c:pt idx="503">
                  <c:v>44374</c:v>
                </c:pt>
                <c:pt idx="504">
                  <c:v>44375</c:v>
                </c:pt>
                <c:pt idx="505">
                  <c:v>44376</c:v>
                </c:pt>
                <c:pt idx="506">
                  <c:v>44377</c:v>
                </c:pt>
                <c:pt idx="507">
                  <c:v>44378</c:v>
                </c:pt>
                <c:pt idx="508">
                  <c:v>44379</c:v>
                </c:pt>
                <c:pt idx="509">
                  <c:v>44380</c:v>
                </c:pt>
                <c:pt idx="510">
                  <c:v>44381</c:v>
                </c:pt>
                <c:pt idx="511">
                  <c:v>44382</c:v>
                </c:pt>
                <c:pt idx="512">
                  <c:v>44383</c:v>
                </c:pt>
                <c:pt idx="513">
                  <c:v>44384</c:v>
                </c:pt>
                <c:pt idx="514">
                  <c:v>44385</c:v>
                </c:pt>
                <c:pt idx="515">
                  <c:v>44386</c:v>
                </c:pt>
                <c:pt idx="516">
                  <c:v>44387</c:v>
                </c:pt>
                <c:pt idx="517">
                  <c:v>44388</c:v>
                </c:pt>
                <c:pt idx="518">
                  <c:v>44389</c:v>
                </c:pt>
                <c:pt idx="519">
                  <c:v>44390</c:v>
                </c:pt>
                <c:pt idx="520">
                  <c:v>44391</c:v>
                </c:pt>
                <c:pt idx="521">
                  <c:v>44392</c:v>
                </c:pt>
                <c:pt idx="522">
                  <c:v>44393</c:v>
                </c:pt>
                <c:pt idx="523">
                  <c:v>44394</c:v>
                </c:pt>
                <c:pt idx="524">
                  <c:v>44395</c:v>
                </c:pt>
                <c:pt idx="525">
                  <c:v>44396</c:v>
                </c:pt>
                <c:pt idx="526">
                  <c:v>44397</c:v>
                </c:pt>
                <c:pt idx="527">
                  <c:v>44398</c:v>
                </c:pt>
                <c:pt idx="528">
                  <c:v>44399</c:v>
                </c:pt>
                <c:pt idx="529">
                  <c:v>44400</c:v>
                </c:pt>
                <c:pt idx="530">
                  <c:v>44401</c:v>
                </c:pt>
                <c:pt idx="531">
                  <c:v>44402</c:v>
                </c:pt>
                <c:pt idx="532">
                  <c:v>44403</c:v>
                </c:pt>
                <c:pt idx="533">
                  <c:v>44404</c:v>
                </c:pt>
                <c:pt idx="534">
                  <c:v>44405</c:v>
                </c:pt>
                <c:pt idx="535">
                  <c:v>44406</c:v>
                </c:pt>
                <c:pt idx="536">
                  <c:v>44407</c:v>
                </c:pt>
                <c:pt idx="537">
                  <c:v>44408</c:v>
                </c:pt>
                <c:pt idx="538">
                  <c:v>44409</c:v>
                </c:pt>
                <c:pt idx="539">
                  <c:v>44410</c:v>
                </c:pt>
                <c:pt idx="540">
                  <c:v>44411</c:v>
                </c:pt>
                <c:pt idx="541">
                  <c:v>44412</c:v>
                </c:pt>
                <c:pt idx="542">
                  <c:v>44413</c:v>
                </c:pt>
                <c:pt idx="543">
                  <c:v>44414</c:v>
                </c:pt>
                <c:pt idx="544">
                  <c:v>44415</c:v>
                </c:pt>
                <c:pt idx="545">
                  <c:v>44416</c:v>
                </c:pt>
                <c:pt idx="546">
                  <c:v>44417</c:v>
                </c:pt>
                <c:pt idx="547">
                  <c:v>44418</c:v>
                </c:pt>
                <c:pt idx="548">
                  <c:v>44419</c:v>
                </c:pt>
                <c:pt idx="549">
                  <c:v>44420</c:v>
                </c:pt>
                <c:pt idx="550">
                  <c:v>44421</c:v>
                </c:pt>
                <c:pt idx="551">
                  <c:v>44422</c:v>
                </c:pt>
                <c:pt idx="552">
                  <c:v>44423</c:v>
                </c:pt>
                <c:pt idx="553">
                  <c:v>44424</c:v>
                </c:pt>
                <c:pt idx="554">
                  <c:v>44425</c:v>
                </c:pt>
                <c:pt idx="555">
                  <c:v>44426</c:v>
                </c:pt>
                <c:pt idx="556">
                  <c:v>44427</c:v>
                </c:pt>
                <c:pt idx="557">
                  <c:v>44428</c:v>
                </c:pt>
                <c:pt idx="558">
                  <c:v>44429</c:v>
                </c:pt>
                <c:pt idx="559">
                  <c:v>44430</c:v>
                </c:pt>
                <c:pt idx="560">
                  <c:v>44431</c:v>
                </c:pt>
                <c:pt idx="561">
                  <c:v>44432</c:v>
                </c:pt>
                <c:pt idx="562">
                  <c:v>44433</c:v>
                </c:pt>
                <c:pt idx="563">
                  <c:v>44434</c:v>
                </c:pt>
                <c:pt idx="564">
                  <c:v>44435</c:v>
                </c:pt>
                <c:pt idx="565">
                  <c:v>44436</c:v>
                </c:pt>
                <c:pt idx="566">
                  <c:v>44437</c:v>
                </c:pt>
                <c:pt idx="567">
                  <c:v>44438</c:v>
                </c:pt>
                <c:pt idx="568">
                  <c:v>44439</c:v>
                </c:pt>
                <c:pt idx="569">
                  <c:v>44440</c:v>
                </c:pt>
                <c:pt idx="570">
                  <c:v>44441</c:v>
                </c:pt>
                <c:pt idx="571">
                  <c:v>44442</c:v>
                </c:pt>
                <c:pt idx="572">
                  <c:v>44443</c:v>
                </c:pt>
                <c:pt idx="573">
                  <c:v>44444</c:v>
                </c:pt>
                <c:pt idx="574">
                  <c:v>44445</c:v>
                </c:pt>
                <c:pt idx="575">
                  <c:v>44446</c:v>
                </c:pt>
                <c:pt idx="576">
                  <c:v>44447</c:v>
                </c:pt>
                <c:pt idx="577">
                  <c:v>44448</c:v>
                </c:pt>
                <c:pt idx="578">
                  <c:v>44449</c:v>
                </c:pt>
                <c:pt idx="579">
                  <c:v>44450</c:v>
                </c:pt>
                <c:pt idx="580">
                  <c:v>44451</c:v>
                </c:pt>
                <c:pt idx="581">
                  <c:v>44452</c:v>
                </c:pt>
                <c:pt idx="582">
                  <c:v>44453</c:v>
                </c:pt>
                <c:pt idx="583">
                  <c:v>44454</c:v>
                </c:pt>
                <c:pt idx="584">
                  <c:v>44455</c:v>
                </c:pt>
                <c:pt idx="585">
                  <c:v>44456</c:v>
                </c:pt>
                <c:pt idx="586">
                  <c:v>44457</c:v>
                </c:pt>
                <c:pt idx="587">
                  <c:v>44458</c:v>
                </c:pt>
                <c:pt idx="588">
                  <c:v>44459</c:v>
                </c:pt>
                <c:pt idx="589">
                  <c:v>44460</c:v>
                </c:pt>
                <c:pt idx="590">
                  <c:v>44461</c:v>
                </c:pt>
                <c:pt idx="591">
                  <c:v>44462</c:v>
                </c:pt>
                <c:pt idx="592">
                  <c:v>44463</c:v>
                </c:pt>
                <c:pt idx="593">
                  <c:v>44464</c:v>
                </c:pt>
                <c:pt idx="594">
                  <c:v>44465</c:v>
                </c:pt>
                <c:pt idx="595">
                  <c:v>44466</c:v>
                </c:pt>
                <c:pt idx="596">
                  <c:v>44467</c:v>
                </c:pt>
                <c:pt idx="597">
                  <c:v>44468</c:v>
                </c:pt>
                <c:pt idx="598">
                  <c:v>44469</c:v>
                </c:pt>
                <c:pt idx="599">
                  <c:v>44470</c:v>
                </c:pt>
                <c:pt idx="600">
                  <c:v>44471</c:v>
                </c:pt>
                <c:pt idx="601">
                  <c:v>44472</c:v>
                </c:pt>
                <c:pt idx="602">
                  <c:v>44473</c:v>
                </c:pt>
                <c:pt idx="603">
                  <c:v>44474</c:v>
                </c:pt>
                <c:pt idx="604">
                  <c:v>44475</c:v>
                </c:pt>
                <c:pt idx="605">
                  <c:v>44476</c:v>
                </c:pt>
                <c:pt idx="606">
                  <c:v>44477</c:v>
                </c:pt>
                <c:pt idx="607">
                  <c:v>44478</c:v>
                </c:pt>
                <c:pt idx="608">
                  <c:v>44479</c:v>
                </c:pt>
                <c:pt idx="609">
                  <c:v>44480</c:v>
                </c:pt>
                <c:pt idx="610">
                  <c:v>44481</c:v>
                </c:pt>
                <c:pt idx="611">
                  <c:v>44482</c:v>
                </c:pt>
                <c:pt idx="612">
                  <c:v>44483</c:v>
                </c:pt>
                <c:pt idx="613">
                  <c:v>44484</c:v>
                </c:pt>
                <c:pt idx="614">
                  <c:v>44485</c:v>
                </c:pt>
                <c:pt idx="615">
                  <c:v>44486</c:v>
                </c:pt>
                <c:pt idx="616">
                  <c:v>44487</c:v>
                </c:pt>
                <c:pt idx="617">
                  <c:v>44488</c:v>
                </c:pt>
                <c:pt idx="618">
                  <c:v>44489</c:v>
                </c:pt>
                <c:pt idx="619">
                  <c:v>44490</c:v>
                </c:pt>
                <c:pt idx="620">
                  <c:v>44491</c:v>
                </c:pt>
                <c:pt idx="621">
                  <c:v>44492</c:v>
                </c:pt>
                <c:pt idx="622">
                  <c:v>44493</c:v>
                </c:pt>
                <c:pt idx="623">
                  <c:v>44494</c:v>
                </c:pt>
                <c:pt idx="624">
                  <c:v>44495</c:v>
                </c:pt>
                <c:pt idx="625">
                  <c:v>44496</c:v>
                </c:pt>
                <c:pt idx="626">
                  <c:v>44497</c:v>
                </c:pt>
                <c:pt idx="627">
                  <c:v>44498</c:v>
                </c:pt>
                <c:pt idx="628">
                  <c:v>44499</c:v>
                </c:pt>
                <c:pt idx="629">
                  <c:v>44500</c:v>
                </c:pt>
                <c:pt idx="630">
                  <c:v>44501</c:v>
                </c:pt>
                <c:pt idx="631">
                  <c:v>44502</c:v>
                </c:pt>
                <c:pt idx="632">
                  <c:v>44503</c:v>
                </c:pt>
                <c:pt idx="633">
                  <c:v>44504</c:v>
                </c:pt>
                <c:pt idx="634">
                  <c:v>44505</c:v>
                </c:pt>
                <c:pt idx="635">
                  <c:v>44506</c:v>
                </c:pt>
                <c:pt idx="636">
                  <c:v>44507</c:v>
                </c:pt>
                <c:pt idx="637">
                  <c:v>44508</c:v>
                </c:pt>
                <c:pt idx="638">
                  <c:v>44509</c:v>
                </c:pt>
                <c:pt idx="639">
                  <c:v>44510</c:v>
                </c:pt>
                <c:pt idx="640">
                  <c:v>44511</c:v>
                </c:pt>
                <c:pt idx="641">
                  <c:v>44512</c:v>
                </c:pt>
                <c:pt idx="642">
                  <c:v>44513</c:v>
                </c:pt>
                <c:pt idx="643">
                  <c:v>44514</c:v>
                </c:pt>
                <c:pt idx="644">
                  <c:v>44515</c:v>
                </c:pt>
                <c:pt idx="645">
                  <c:v>44516</c:v>
                </c:pt>
                <c:pt idx="646">
                  <c:v>44517</c:v>
                </c:pt>
                <c:pt idx="647">
                  <c:v>44518</c:v>
                </c:pt>
                <c:pt idx="648">
                  <c:v>44519</c:v>
                </c:pt>
                <c:pt idx="649">
                  <c:v>44520</c:v>
                </c:pt>
                <c:pt idx="650">
                  <c:v>44521</c:v>
                </c:pt>
                <c:pt idx="651">
                  <c:v>44522</c:v>
                </c:pt>
                <c:pt idx="652">
                  <c:v>44523</c:v>
                </c:pt>
                <c:pt idx="653">
                  <c:v>44524</c:v>
                </c:pt>
                <c:pt idx="654">
                  <c:v>44525</c:v>
                </c:pt>
                <c:pt idx="655">
                  <c:v>44526</c:v>
                </c:pt>
                <c:pt idx="656">
                  <c:v>44527</c:v>
                </c:pt>
                <c:pt idx="657">
                  <c:v>44528</c:v>
                </c:pt>
                <c:pt idx="658">
                  <c:v>44529</c:v>
                </c:pt>
                <c:pt idx="659">
                  <c:v>44530</c:v>
                </c:pt>
                <c:pt idx="660">
                  <c:v>44531</c:v>
                </c:pt>
                <c:pt idx="661">
                  <c:v>44532</c:v>
                </c:pt>
                <c:pt idx="662">
                  <c:v>44533</c:v>
                </c:pt>
                <c:pt idx="663">
                  <c:v>44534</c:v>
                </c:pt>
                <c:pt idx="664">
                  <c:v>44535</c:v>
                </c:pt>
                <c:pt idx="665">
                  <c:v>44536</c:v>
                </c:pt>
                <c:pt idx="666">
                  <c:v>44537</c:v>
                </c:pt>
                <c:pt idx="667">
                  <c:v>44538</c:v>
                </c:pt>
                <c:pt idx="668">
                  <c:v>44539</c:v>
                </c:pt>
                <c:pt idx="669">
                  <c:v>44540</c:v>
                </c:pt>
                <c:pt idx="670">
                  <c:v>44541</c:v>
                </c:pt>
                <c:pt idx="671">
                  <c:v>44542</c:v>
                </c:pt>
                <c:pt idx="672">
                  <c:v>44543</c:v>
                </c:pt>
                <c:pt idx="673">
                  <c:v>44544</c:v>
                </c:pt>
                <c:pt idx="674">
                  <c:v>44545</c:v>
                </c:pt>
                <c:pt idx="675">
                  <c:v>44546</c:v>
                </c:pt>
                <c:pt idx="676">
                  <c:v>44547</c:v>
                </c:pt>
                <c:pt idx="677">
                  <c:v>44548</c:v>
                </c:pt>
                <c:pt idx="678">
                  <c:v>44549</c:v>
                </c:pt>
                <c:pt idx="679">
                  <c:v>44550</c:v>
                </c:pt>
                <c:pt idx="680">
                  <c:v>44551</c:v>
                </c:pt>
                <c:pt idx="681">
                  <c:v>44552</c:v>
                </c:pt>
                <c:pt idx="682">
                  <c:v>44553</c:v>
                </c:pt>
                <c:pt idx="683">
                  <c:v>44554</c:v>
                </c:pt>
                <c:pt idx="684">
                  <c:v>44555</c:v>
                </c:pt>
                <c:pt idx="685">
                  <c:v>44556</c:v>
                </c:pt>
                <c:pt idx="686">
                  <c:v>44557</c:v>
                </c:pt>
                <c:pt idx="687">
                  <c:v>44558</c:v>
                </c:pt>
                <c:pt idx="688">
                  <c:v>44559</c:v>
                </c:pt>
                <c:pt idx="689">
                  <c:v>44560</c:v>
                </c:pt>
                <c:pt idx="690">
                  <c:v>44561</c:v>
                </c:pt>
                <c:pt idx="691">
                  <c:v>44562</c:v>
                </c:pt>
                <c:pt idx="692">
                  <c:v>44563</c:v>
                </c:pt>
                <c:pt idx="693">
                  <c:v>44564</c:v>
                </c:pt>
                <c:pt idx="694">
                  <c:v>44565</c:v>
                </c:pt>
                <c:pt idx="695">
                  <c:v>44566</c:v>
                </c:pt>
                <c:pt idx="696">
                  <c:v>44567</c:v>
                </c:pt>
                <c:pt idx="697">
                  <c:v>44568</c:v>
                </c:pt>
                <c:pt idx="698">
                  <c:v>44569</c:v>
                </c:pt>
                <c:pt idx="699">
                  <c:v>44570</c:v>
                </c:pt>
                <c:pt idx="700">
                  <c:v>44571</c:v>
                </c:pt>
                <c:pt idx="701">
                  <c:v>44572</c:v>
                </c:pt>
                <c:pt idx="702">
                  <c:v>44573</c:v>
                </c:pt>
                <c:pt idx="703">
                  <c:v>44574</c:v>
                </c:pt>
                <c:pt idx="704">
                  <c:v>44575</c:v>
                </c:pt>
                <c:pt idx="705">
                  <c:v>44576</c:v>
                </c:pt>
                <c:pt idx="706">
                  <c:v>44577</c:v>
                </c:pt>
                <c:pt idx="707">
                  <c:v>44578</c:v>
                </c:pt>
                <c:pt idx="708">
                  <c:v>44579</c:v>
                </c:pt>
                <c:pt idx="709">
                  <c:v>44580</c:v>
                </c:pt>
                <c:pt idx="710">
                  <c:v>44581</c:v>
                </c:pt>
                <c:pt idx="711">
                  <c:v>44582</c:v>
                </c:pt>
                <c:pt idx="712">
                  <c:v>44583</c:v>
                </c:pt>
                <c:pt idx="713">
                  <c:v>44584</c:v>
                </c:pt>
                <c:pt idx="714">
                  <c:v>44585</c:v>
                </c:pt>
                <c:pt idx="715">
                  <c:v>44586</c:v>
                </c:pt>
                <c:pt idx="716">
                  <c:v>44587</c:v>
                </c:pt>
                <c:pt idx="717">
                  <c:v>44588</c:v>
                </c:pt>
                <c:pt idx="718">
                  <c:v>44589</c:v>
                </c:pt>
                <c:pt idx="719">
                  <c:v>44590</c:v>
                </c:pt>
                <c:pt idx="720">
                  <c:v>44591</c:v>
                </c:pt>
                <c:pt idx="721">
                  <c:v>44592</c:v>
                </c:pt>
                <c:pt idx="722">
                  <c:v>44593</c:v>
                </c:pt>
                <c:pt idx="723">
                  <c:v>44594</c:v>
                </c:pt>
                <c:pt idx="724">
                  <c:v>44595</c:v>
                </c:pt>
                <c:pt idx="725">
                  <c:v>44596</c:v>
                </c:pt>
                <c:pt idx="726">
                  <c:v>44597</c:v>
                </c:pt>
                <c:pt idx="727">
                  <c:v>44598</c:v>
                </c:pt>
                <c:pt idx="728">
                  <c:v>44599</c:v>
                </c:pt>
                <c:pt idx="729">
                  <c:v>44600</c:v>
                </c:pt>
                <c:pt idx="730">
                  <c:v>44601</c:v>
                </c:pt>
                <c:pt idx="731">
                  <c:v>44602</c:v>
                </c:pt>
                <c:pt idx="732">
                  <c:v>44603</c:v>
                </c:pt>
                <c:pt idx="733">
                  <c:v>44604</c:v>
                </c:pt>
                <c:pt idx="734">
                  <c:v>44605</c:v>
                </c:pt>
                <c:pt idx="735">
                  <c:v>44606</c:v>
                </c:pt>
                <c:pt idx="736">
                  <c:v>44607</c:v>
                </c:pt>
                <c:pt idx="737">
                  <c:v>44608</c:v>
                </c:pt>
                <c:pt idx="738">
                  <c:v>44609</c:v>
                </c:pt>
                <c:pt idx="739">
                  <c:v>44610</c:v>
                </c:pt>
                <c:pt idx="740">
                  <c:v>44611</c:v>
                </c:pt>
                <c:pt idx="741">
                  <c:v>44612</c:v>
                </c:pt>
                <c:pt idx="742">
                  <c:v>44613</c:v>
                </c:pt>
                <c:pt idx="743">
                  <c:v>44614</c:v>
                </c:pt>
                <c:pt idx="744">
                  <c:v>44615</c:v>
                </c:pt>
                <c:pt idx="745">
                  <c:v>44616</c:v>
                </c:pt>
                <c:pt idx="746">
                  <c:v>44617</c:v>
                </c:pt>
                <c:pt idx="747">
                  <c:v>44618</c:v>
                </c:pt>
                <c:pt idx="748">
                  <c:v>44619</c:v>
                </c:pt>
                <c:pt idx="749">
                  <c:v>44620</c:v>
                </c:pt>
                <c:pt idx="750">
                  <c:v>44621</c:v>
                </c:pt>
                <c:pt idx="751">
                  <c:v>44622</c:v>
                </c:pt>
                <c:pt idx="752">
                  <c:v>44623</c:v>
                </c:pt>
                <c:pt idx="753">
                  <c:v>44624</c:v>
                </c:pt>
                <c:pt idx="754">
                  <c:v>44625</c:v>
                </c:pt>
                <c:pt idx="755">
                  <c:v>44626</c:v>
                </c:pt>
                <c:pt idx="756">
                  <c:v>44627</c:v>
                </c:pt>
                <c:pt idx="757">
                  <c:v>44628</c:v>
                </c:pt>
                <c:pt idx="758">
                  <c:v>44629</c:v>
                </c:pt>
                <c:pt idx="759">
                  <c:v>44630</c:v>
                </c:pt>
                <c:pt idx="760">
                  <c:v>44631</c:v>
                </c:pt>
                <c:pt idx="761">
                  <c:v>44632</c:v>
                </c:pt>
                <c:pt idx="762">
                  <c:v>44633</c:v>
                </c:pt>
                <c:pt idx="763">
                  <c:v>44634</c:v>
                </c:pt>
                <c:pt idx="764">
                  <c:v>44635</c:v>
                </c:pt>
                <c:pt idx="765">
                  <c:v>44636</c:v>
                </c:pt>
                <c:pt idx="766">
                  <c:v>44637</c:v>
                </c:pt>
                <c:pt idx="767">
                  <c:v>44638</c:v>
                </c:pt>
                <c:pt idx="768">
                  <c:v>44639</c:v>
                </c:pt>
                <c:pt idx="769">
                  <c:v>44640</c:v>
                </c:pt>
                <c:pt idx="770">
                  <c:v>44641</c:v>
                </c:pt>
                <c:pt idx="771">
                  <c:v>44642</c:v>
                </c:pt>
                <c:pt idx="772">
                  <c:v>44643</c:v>
                </c:pt>
                <c:pt idx="773">
                  <c:v>44644</c:v>
                </c:pt>
                <c:pt idx="774">
                  <c:v>44645</c:v>
                </c:pt>
                <c:pt idx="775">
                  <c:v>44646</c:v>
                </c:pt>
                <c:pt idx="776">
                  <c:v>44647</c:v>
                </c:pt>
                <c:pt idx="777">
                  <c:v>44648</c:v>
                </c:pt>
                <c:pt idx="778">
                  <c:v>44649</c:v>
                </c:pt>
                <c:pt idx="779">
                  <c:v>44650</c:v>
                </c:pt>
                <c:pt idx="780">
                  <c:v>44651</c:v>
                </c:pt>
                <c:pt idx="781">
                  <c:v>44652</c:v>
                </c:pt>
                <c:pt idx="782">
                  <c:v>44653</c:v>
                </c:pt>
                <c:pt idx="783">
                  <c:v>44654</c:v>
                </c:pt>
                <c:pt idx="784">
                  <c:v>44655</c:v>
                </c:pt>
                <c:pt idx="785">
                  <c:v>44656</c:v>
                </c:pt>
                <c:pt idx="786">
                  <c:v>44657</c:v>
                </c:pt>
                <c:pt idx="787">
                  <c:v>44658</c:v>
                </c:pt>
                <c:pt idx="788">
                  <c:v>44659</c:v>
                </c:pt>
                <c:pt idx="789">
                  <c:v>44660</c:v>
                </c:pt>
                <c:pt idx="790">
                  <c:v>44661</c:v>
                </c:pt>
                <c:pt idx="791">
                  <c:v>44662</c:v>
                </c:pt>
                <c:pt idx="792">
                  <c:v>44663</c:v>
                </c:pt>
                <c:pt idx="793">
                  <c:v>44664</c:v>
                </c:pt>
                <c:pt idx="794">
                  <c:v>44665</c:v>
                </c:pt>
                <c:pt idx="795">
                  <c:v>44666</c:v>
                </c:pt>
                <c:pt idx="796">
                  <c:v>44667</c:v>
                </c:pt>
                <c:pt idx="797">
                  <c:v>44668</c:v>
                </c:pt>
                <c:pt idx="798">
                  <c:v>44669</c:v>
                </c:pt>
                <c:pt idx="799">
                  <c:v>44670</c:v>
                </c:pt>
                <c:pt idx="800">
                  <c:v>44671</c:v>
                </c:pt>
                <c:pt idx="801">
                  <c:v>44672</c:v>
                </c:pt>
                <c:pt idx="802">
                  <c:v>44673</c:v>
                </c:pt>
                <c:pt idx="803">
                  <c:v>44674</c:v>
                </c:pt>
                <c:pt idx="804">
                  <c:v>44675</c:v>
                </c:pt>
                <c:pt idx="805">
                  <c:v>44676</c:v>
                </c:pt>
                <c:pt idx="806">
                  <c:v>44677</c:v>
                </c:pt>
                <c:pt idx="807">
                  <c:v>44678</c:v>
                </c:pt>
                <c:pt idx="808">
                  <c:v>44679</c:v>
                </c:pt>
                <c:pt idx="809">
                  <c:v>44680</c:v>
                </c:pt>
                <c:pt idx="810">
                  <c:v>44681</c:v>
                </c:pt>
                <c:pt idx="811">
                  <c:v>44682</c:v>
                </c:pt>
                <c:pt idx="812">
                  <c:v>44683</c:v>
                </c:pt>
                <c:pt idx="813">
                  <c:v>44684</c:v>
                </c:pt>
                <c:pt idx="814">
                  <c:v>44685</c:v>
                </c:pt>
                <c:pt idx="815">
                  <c:v>44686</c:v>
                </c:pt>
                <c:pt idx="816">
                  <c:v>44687</c:v>
                </c:pt>
                <c:pt idx="817">
                  <c:v>44688</c:v>
                </c:pt>
                <c:pt idx="818">
                  <c:v>44689</c:v>
                </c:pt>
                <c:pt idx="819">
                  <c:v>44690</c:v>
                </c:pt>
                <c:pt idx="820">
                  <c:v>44691</c:v>
                </c:pt>
                <c:pt idx="821">
                  <c:v>44692</c:v>
                </c:pt>
                <c:pt idx="822">
                  <c:v>44693</c:v>
                </c:pt>
                <c:pt idx="823">
                  <c:v>44694</c:v>
                </c:pt>
                <c:pt idx="824">
                  <c:v>44695</c:v>
                </c:pt>
                <c:pt idx="825">
                  <c:v>44696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44702</c:v>
                </c:pt>
                <c:pt idx="832">
                  <c:v>44703</c:v>
                </c:pt>
                <c:pt idx="833">
                  <c:v>44704</c:v>
                </c:pt>
                <c:pt idx="834">
                  <c:v>44705</c:v>
                </c:pt>
                <c:pt idx="835">
                  <c:v>44706</c:v>
                </c:pt>
                <c:pt idx="836">
                  <c:v>44707</c:v>
                </c:pt>
                <c:pt idx="837">
                  <c:v>44708</c:v>
                </c:pt>
                <c:pt idx="838">
                  <c:v>44709</c:v>
                </c:pt>
                <c:pt idx="839">
                  <c:v>44710</c:v>
                </c:pt>
                <c:pt idx="840">
                  <c:v>44711</c:v>
                </c:pt>
                <c:pt idx="841">
                  <c:v>44712</c:v>
                </c:pt>
                <c:pt idx="842">
                  <c:v>44713</c:v>
                </c:pt>
                <c:pt idx="843">
                  <c:v>44714</c:v>
                </c:pt>
                <c:pt idx="844">
                  <c:v>44715</c:v>
                </c:pt>
                <c:pt idx="845">
                  <c:v>44716</c:v>
                </c:pt>
                <c:pt idx="846">
                  <c:v>44717</c:v>
                </c:pt>
                <c:pt idx="847">
                  <c:v>44718</c:v>
                </c:pt>
                <c:pt idx="848">
                  <c:v>44719</c:v>
                </c:pt>
                <c:pt idx="849">
                  <c:v>44720</c:v>
                </c:pt>
                <c:pt idx="850">
                  <c:v>44721</c:v>
                </c:pt>
                <c:pt idx="851">
                  <c:v>44722</c:v>
                </c:pt>
                <c:pt idx="852">
                  <c:v>44723</c:v>
                </c:pt>
                <c:pt idx="853">
                  <c:v>44724</c:v>
                </c:pt>
                <c:pt idx="854">
                  <c:v>44725</c:v>
                </c:pt>
                <c:pt idx="855">
                  <c:v>44726</c:v>
                </c:pt>
                <c:pt idx="856">
                  <c:v>44727</c:v>
                </c:pt>
                <c:pt idx="857">
                  <c:v>44728</c:v>
                </c:pt>
                <c:pt idx="858">
                  <c:v>44729</c:v>
                </c:pt>
                <c:pt idx="859">
                  <c:v>44730</c:v>
                </c:pt>
                <c:pt idx="860">
                  <c:v>44731</c:v>
                </c:pt>
                <c:pt idx="861">
                  <c:v>44732</c:v>
                </c:pt>
                <c:pt idx="862">
                  <c:v>44733</c:v>
                </c:pt>
                <c:pt idx="863">
                  <c:v>44734</c:v>
                </c:pt>
                <c:pt idx="864">
                  <c:v>44735</c:v>
                </c:pt>
                <c:pt idx="865">
                  <c:v>44736</c:v>
                </c:pt>
                <c:pt idx="866">
                  <c:v>44737</c:v>
                </c:pt>
                <c:pt idx="867">
                  <c:v>44738</c:v>
                </c:pt>
                <c:pt idx="868">
                  <c:v>44739</c:v>
                </c:pt>
                <c:pt idx="869">
                  <c:v>44740</c:v>
                </c:pt>
                <c:pt idx="870">
                  <c:v>44741</c:v>
                </c:pt>
                <c:pt idx="871">
                  <c:v>44742</c:v>
                </c:pt>
                <c:pt idx="872">
                  <c:v>44743</c:v>
                </c:pt>
                <c:pt idx="873">
                  <c:v>44744</c:v>
                </c:pt>
                <c:pt idx="874">
                  <c:v>44745</c:v>
                </c:pt>
                <c:pt idx="875">
                  <c:v>44746</c:v>
                </c:pt>
                <c:pt idx="876">
                  <c:v>44747</c:v>
                </c:pt>
                <c:pt idx="877">
                  <c:v>44748</c:v>
                </c:pt>
                <c:pt idx="878">
                  <c:v>44749</c:v>
                </c:pt>
                <c:pt idx="879">
                  <c:v>44750</c:v>
                </c:pt>
                <c:pt idx="880">
                  <c:v>44751</c:v>
                </c:pt>
                <c:pt idx="881">
                  <c:v>44752</c:v>
                </c:pt>
                <c:pt idx="882">
                  <c:v>44753</c:v>
                </c:pt>
                <c:pt idx="883">
                  <c:v>44754</c:v>
                </c:pt>
                <c:pt idx="884">
                  <c:v>44755</c:v>
                </c:pt>
                <c:pt idx="885">
                  <c:v>44756</c:v>
                </c:pt>
                <c:pt idx="886">
                  <c:v>44757</c:v>
                </c:pt>
                <c:pt idx="887">
                  <c:v>44758</c:v>
                </c:pt>
                <c:pt idx="888">
                  <c:v>44759</c:v>
                </c:pt>
                <c:pt idx="889">
                  <c:v>44760</c:v>
                </c:pt>
                <c:pt idx="890">
                  <c:v>44761</c:v>
                </c:pt>
                <c:pt idx="891">
                  <c:v>44762</c:v>
                </c:pt>
                <c:pt idx="892">
                  <c:v>44763</c:v>
                </c:pt>
                <c:pt idx="893">
                  <c:v>44764</c:v>
                </c:pt>
                <c:pt idx="894">
                  <c:v>44765</c:v>
                </c:pt>
                <c:pt idx="895">
                  <c:v>44766</c:v>
                </c:pt>
                <c:pt idx="896">
                  <c:v>44767</c:v>
                </c:pt>
                <c:pt idx="897">
                  <c:v>44768</c:v>
                </c:pt>
                <c:pt idx="898">
                  <c:v>44769</c:v>
                </c:pt>
                <c:pt idx="899">
                  <c:v>44770</c:v>
                </c:pt>
                <c:pt idx="900">
                  <c:v>44771</c:v>
                </c:pt>
                <c:pt idx="901">
                  <c:v>44772</c:v>
                </c:pt>
                <c:pt idx="902">
                  <c:v>44773</c:v>
                </c:pt>
                <c:pt idx="903">
                  <c:v>44774</c:v>
                </c:pt>
                <c:pt idx="904">
                  <c:v>44775</c:v>
                </c:pt>
                <c:pt idx="905">
                  <c:v>44776</c:v>
                </c:pt>
                <c:pt idx="906">
                  <c:v>44777</c:v>
                </c:pt>
                <c:pt idx="907">
                  <c:v>44778</c:v>
                </c:pt>
                <c:pt idx="908">
                  <c:v>44779</c:v>
                </c:pt>
                <c:pt idx="909">
                  <c:v>44780</c:v>
                </c:pt>
                <c:pt idx="910">
                  <c:v>44781</c:v>
                </c:pt>
                <c:pt idx="911">
                  <c:v>44782</c:v>
                </c:pt>
                <c:pt idx="912">
                  <c:v>44783</c:v>
                </c:pt>
                <c:pt idx="913">
                  <c:v>44784</c:v>
                </c:pt>
                <c:pt idx="914">
                  <c:v>44785</c:v>
                </c:pt>
                <c:pt idx="915">
                  <c:v>44786</c:v>
                </c:pt>
                <c:pt idx="916">
                  <c:v>44787</c:v>
                </c:pt>
                <c:pt idx="917">
                  <c:v>44788</c:v>
                </c:pt>
                <c:pt idx="918">
                  <c:v>44789</c:v>
                </c:pt>
                <c:pt idx="919">
                  <c:v>44790</c:v>
                </c:pt>
                <c:pt idx="920">
                  <c:v>44791</c:v>
                </c:pt>
                <c:pt idx="921">
                  <c:v>44792</c:v>
                </c:pt>
                <c:pt idx="922">
                  <c:v>44793</c:v>
                </c:pt>
                <c:pt idx="923">
                  <c:v>44794</c:v>
                </c:pt>
                <c:pt idx="924">
                  <c:v>44795</c:v>
                </c:pt>
                <c:pt idx="925">
                  <c:v>44796</c:v>
                </c:pt>
                <c:pt idx="926">
                  <c:v>44797</c:v>
                </c:pt>
                <c:pt idx="927">
                  <c:v>44798</c:v>
                </c:pt>
                <c:pt idx="928">
                  <c:v>44799</c:v>
                </c:pt>
                <c:pt idx="929">
                  <c:v>44800</c:v>
                </c:pt>
                <c:pt idx="930">
                  <c:v>44801</c:v>
                </c:pt>
                <c:pt idx="931">
                  <c:v>44802</c:v>
                </c:pt>
                <c:pt idx="932">
                  <c:v>44803</c:v>
                </c:pt>
                <c:pt idx="933">
                  <c:v>44804</c:v>
                </c:pt>
                <c:pt idx="934">
                  <c:v>44805</c:v>
                </c:pt>
                <c:pt idx="935">
                  <c:v>44806</c:v>
                </c:pt>
                <c:pt idx="936">
                  <c:v>44807</c:v>
                </c:pt>
                <c:pt idx="937">
                  <c:v>44808</c:v>
                </c:pt>
                <c:pt idx="938">
                  <c:v>44809</c:v>
                </c:pt>
                <c:pt idx="939">
                  <c:v>44810</c:v>
                </c:pt>
                <c:pt idx="940">
                  <c:v>44811</c:v>
                </c:pt>
                <c:pt idx="941">
                  <c:v>44812</c:v>
                </c:pt>
                <c:pt idx="942">
                  <c:v>44813</c:v>
                </c:pt>
                <c:pt idx="943">
                  <c:v>44814</c:v>
                </c:pt>
                <c:pt idx="944">
                  <c:v>44815</c:v>
                </c:pt>
                <c:pt idx="945">
                  <c:v>44816</c:v>
                </c:pt>
                <c:pt idx="946">
                  <c:v>44817</c:v>
                </c:pt>
                <c:pt idx="947">
                  <c:v>44818</c:v>
                </c:pt>
                <c:pt idx="948">
                  <c:v>44819</c:v>
                </c:pt>
                <c:pt idx="949">
                  <c:v>44820</c:v>
                </c:pt>
                <c:pt idx="950">
                  <c:v>44821</c:v>
                </c:pt>
                <c:pt idx="951">
                  <c:v>44822</c:v>
                </c:pt>
                <c:pt idx="952">
                  <c:v>44823</c:v>
                </c:pt>
                <c:pt idx="953">
                  <c:v>44824</c:v>
                </c:pt>
                <c:pt idx="954">
                  <c:v>44825</c:v>
                </c:pt>
                <c:pt idx="955">
                  <c:v>44826</c:v>
                </c:pt>
                <c:pt idx="956">
                  <c:v>44827</c:v>
                </c:pt>
                <c:pt idx="957">
                  <c:v>44828</c:v>
                </c:pt>
                <c:pt idx="958">
                  <c:v>44829</c:v>
                </c:pt>
                <c:pt idx="959">
                  <c:v>44830</c:v>
                </c:pt>
                <c:pt idx="960">
                  <c:v>44831</c:v>
                </c:pt>
                <c:pt idx="961">
                  <c:v>44832</c:v>
                </c:pt>
                <c:pt idx="962">
                  <c:v>44833</c:v>
                </c:pt>
                <c:pt idx="963">
                  <c:v>44834</c:v>
                </c:pt>
                <c:pt idx="964">
                  <c:v>44835</c:v>
                </c:pt>
                <c:pt idx="965">
                  <c:v>44836</c:v>
                </c:pt>
                <c:pt idx="966">
                  <c:v>44837</c:v>
                </c:pt>
                <c:pt idx="967">
                  <c:v>44838</c:v>
                </c:pt>
                <c:pt idx="968">
                  <c:v>44839</c:v>
                </c:pt>
                <c:pt idx="969">
                  <c:v>44840</c:v>
                </c:pt>
                <c:pt idx="970">
                  <c:v>44841</c:v>
                </c:pt>
                <c:pt idx="971">
                  <c:v>44842</c:v>
                </c:pt>
                <c:pt idx="972">
                  <c:v>44843</c:v>
                </c:pt>
                <c:pt idx="973">
                  <c:v>44844</c:v>
                </c:pt>
                <c:pt idx="974">
                  <c:v>44845</c:v>
                </c:pt>
                <c:pt idx="975">
                  <c:v>44846</c:v>
                </c:pt>
                <c:pt idx="976">
                  <c:v>44847</c:v>
                </c:pt>
                <c:pt idx="977">
                  <c:v>44848</c:v>
                </c:pt>
                <c:pt idx="978">
                  <c:v>44849</c:v>
                </c:pt>
                <c:pt idx="979">
                  <c:v>44850</c:v>
                </c:pt>
                <c:pt idx="980">
                  <c:v>44851</c:v>
                </c:pt>
                <c:pt idx="981">
                  <c:v>44852</c:v>
                </c:pt>
                <c:pt idx="982">
                  <c:v>44853</c:v>
                </c:pt>
                <c:pt idx="983">
                  <c:v>44854</c:v>
                </c:pt>
                <c:pt idx="984">
                  <c:v>44855</c:v>
                </c:pt>
                <c:pt idx="985">
                  <c:v>44856</c:v>
                </c:pt>
                <c:pt idx="986">
                  <c:v>44857</c:v>
                </c:pt>
                <c:pt idx="987">
                  <c:v>44858</c:v>
                </c:pt>
                <c:pt idx="988">
                  <c:v>44859</c:v>
                </c:pt>
                <c:pt idx="989">
                  <c:v>44860</c:v>
                </c:pt>
                <c:pt idx="990">
                  <c:v>44861</c:v>
                </c:pt>
                <c:pt idx="991">
                  <c:v>44862</c:v>
                </c:pt>
                <c:pt idx="992">
                  <c:v>44863</c:v>
                </c:pt>
                <c:pt idx="993">
                  <c:v>44864</c:v>
                </c:pt>
                <c:pt idx="994">
                  <c:v>44865</c:v>
                </c:pt>
                <c:pt idx="995">
                  <c:v>44866</c:v>
                </c:pt>
                <c:pt idx="996">
                  <c:v>44867</c:v>
                </c:pt>
                <c:pt idx="997">
                  <c:v>44868</c:v>
                </c:pt>
                <c:pt idx="998">
                  <c:v>44869</c:v>
                </c:pt>
                <c:pt idx="999">
                  <c:v>44870</c:v>
                </c:pt>
                <c:pt idx="1000">
                  <c:v>44871</c:v>
                </c:pt>
                <c:pt idx="1001">
                  <c:v>44872</c:v>
                </c:pt>
                <c:pt idx="1002">
                  <c:v>44873</c:v>
                </c:pt>
                <c:pt idx="1003">
                  <c:v>44874</c:v>
                </c:pt>
                <c:pt idx="1004">
                  <c:v>44875</c:v>
                </c:pt>
                <c:pt idx="1005">
                  <c:v>44876</c:v>
                </c:pt>
                <c:pt idx="1006">
                  <c:v>44877</c:v>
                </c:pt>
                <c:pt idx="1007">
                  <c:v>44878</c:v>
                </c:pt>
                <c:pt idx="1008">
                  <c:v>44879</c:v>
                </c:pt>
                <c:pt idx="1009">
                  <c:v>44880</c:v>
                </c:pt>
                <c:pt idx="1010">
                  <c:v>44881</c:v>
                </c:pt>
                <c:pt idx="1011">
                  <c:v>44882</c:v>
                </c:pt>
                <c:pt idx="1012">
                  <c:v>44883</c:v>
                </c:pt>
                <c:pt idx="1013">
                  <c:v>44884</c:v>
                </c:pt>
                <c:pt idx="1014">
                  <c:v>44885</c:v>
                </c:pt>
                <c:pt idx="1015">
                  <c:v>44886</c:v>
                </c:pt>
                <c:pt idx="1016">
                  <c:v>44887</c:v>
                </c:pt>
                <c:pt idx="1017">
                  <c:v>44888</c:v>
                </c:pt>
                <c:pt idx="1018">
                  <c:v>44889</c:v>
                </c:pt>
                <c:pt idx="1019">
                  <c:v>44890</c:v>
                </c:pt>
                <c:pt idx="1020">
                  <c:v>44891</c:v>
                </c:pt>
                <c:pt idx="1021">
                  <c:v>44892</c:v>
                </c:pt>
                <c:pt idx="1022">
                  <c:v>44893</c:v>
                </c:pt>
                <c:pt idx="1023">
                  <c:v>44894</c:v>
                </c:pt>
                <c:pt idx="1024">
                  <c:v>44895</c:v>
                </c:pt>
                <c:pt idx="1025">
                  <c:v>44896</c:v>
                </c:pt>
                <c:pt idx="1026">
                  <c:v>44897</c:v>
                </c:pt>
                <c:pt idx="1027">
                  <c:v>44898</c:v>
                </c:pt>
                <c:pt idx="1028">
                  <c:v>44899</c:v>
                </c:pt>
                <c:pt idx="1029">
                  <c:v>44900</c:v>
                </c:pt>
                <c:pt idx="1030">
                  <c:v>44901</c:v>
                </c:pt>
                <c:pt idx="1031">
                  <c:v>44902</c:v>
                </c:pt>
                <c:pt idx="1032">
                  <c:v>44903</c:v>
                </c:pt>
                <c:pt idx="1033">
                  <c:v>44904</c:v>
                </c:pt>
                <c:pt idx="1034">
                  <c:v>44905</c:v>
                </c:pt>
                <c:pt idx="1035">
                  <c:v>44906</c:v>
                </c:pt>
                <c:pt idx="1036">
                  <c:v>44907</c:v>
                </c:pt>
                <c:pt idx="1037">
                  <c:v>44908</c:v>
                </c:pt>
                <c:pt idx="1038">
                  <c:v>44909</c:v>
                </c:pt>
                <c:pt idx="1039">
                  <c:v>44910</c:v>
                </c:pt>
                <c:pt idx="1040">
                  <c:v>44911</c:v>
                </c:pt>
                <c:pt idx="1041">
                  <c:v>44912</c:v>
                </c:pt>
                <c:pt idx="1042">
                  <c:v>44913</c:v>
                </c:pt>
                <c:pt idx="1043">
                  <c:v>44914</c:v>
                </c:pt>
                <c:pt idx="1044">
                  <c:v>44915</c:v>
                </c:pt>
                <c:pt idx="1045">
                  <c:v>44916</c:v>
                </c:pt>
                <c:pt idx="1046">
                  <c:v>44917</c:v>
                </c:pt>
                <c:pt idx="1047">
                  <c:v>44918</c:v>
                </c:pt>
                <c:pt idx="1048">
                  <c:v>44919</c:v>
                </c:pt>
                <c:pt idx="1049">
                  <c:v>44920</c:v>
                </c:pt>
                <c:pt idx="1050">
                  <c:v>44921</c:v>
                </c:pt>
                <c:pt idx="1051">
                  <c:v>44922</c:v>
                </c:pt>
                <c:pt idx="1052">
                  <c:v>44923</c:v>
                </c:pt>
                <c:pt idx="1053">
                  <c:v>44924</c:v>
                </c:pt>
                <c:pt idx="1054">
                  <c:v>44925</c:v>
                </c:pt>
                <c:pt idx="1055">
                  <c:v>44926</c:v>
                </c:pt>
                <c:pt idx="1056">
                  <c:v>44927</c:v>
                </c:pt>
                <c:pt idx="1057">
                  <c:v>44928</c:v>
                </c:pt>
                <c:pt idx="1058">
                  <c:v>44929</c:v>
                </c:pt>
                <c:pt idx="1059">
                  <c:v>44930</c:v>
                </c:pt>
                <c:pt idx="1060">
                  <c:v>44931</c:v>
                </c:pt>
                <c:pt idx="1061">
                  <c:v>44932</c:v>
                </c:pt>
                <c:pt idx="1062">
                  <c:v>44933</c:v>
                </c:pt>
                <c:pt idx="1063">
                  <c:v>44934</c:v>
                </c:pt>
                <c:pt idx="1064">
                  <c:v>44935</c:v>
                </c:pt>
                <c:pt idx="1065">
                  <c:v>44936</c:v>
                </c:pt>
                <c:pt idx="1066">
                  <c:v>44937</c:v>
                </c:pt>
                <c:pt idx="1067">
                  <c:v>44938</c:v>
                </c:pt>
                <c:pt idx="1068">
                  <c:v>44939</c:v>
                </c:pt>
                <c:pt idx="1069">
                  <c:v>44940</c:v>
                </c:pt>
                <c:pt idx="1070">
                  <c:v>44941</c:v>
                </c:pt>
                <c:pt idx="1071">
                  <c:v>44942</c:v>
                </c:pt>
                <c:pt idx="1072">
                  <c:v>44943</c:v>
                </c:pt>
                <c:pt idx="1073">
                  <c:v>44944</c:v>
                </c:pt>
                <c:pt idx="1074">
                  <c:v>44945</c:v>
                </c:pt>
                <c:pt idx="1075">
                  <c:v>44946</c:v>
                </c:pt>
                <c:pt idx="1076">
                  <c:v>44947</c:v>
                </c:pt>
                <c:pt idx="1077">
                  <c:v>44948</c:v>
                </c:pt>
                <c:pt idx="1078">
                  <c:v>44949</c:v>
                </c:pt>
                <c:pt idx="1079">
                  <c:v>44950</c:v>
                </c:pt>
                <c:pt idx="1080">
                  <c:v>44951</c:v>
                </c:pt>
                <c:pt idx="1081">
                  <c:v>44952</c:v>
                </c:pt>
                <c:pt idx="1082">
                  <c:v>44953</c:v>
                </c:pt>
                <c:pt idx="1083">
                  <c:v>44954</c:v>
                </c:pt>
                <c:pt idx="1084">
                  <c:v>44955</c:v>
                </c:pt>
                <c:pt idx="1085">
                  <c:v>44956</c:v>
                </c:pt>
                <c:pt idx="1086">
                  <c:v>44957</c:v>
                </c:pt>
                <c:pt idx="1087">
                  <c:v>44958</c:v>
                </c:pt>
                <c:pt idx="1088">
                  <c:v>44959</c:v>
                </c:pt>
                <c:pt idx="1089">
                  <c:v>44960</c:v>
                </c:pt>
                <c:pt idx="1090">
                  <c:v>44961</c:v>
                </c:pt>
                <c:pt idx="1091">
                  <c:v>44962</c:v>
                </c:pt>
                <c:pt idx="1092">
                  <c:v>44963</c:v>
                </c:pt>
                <c:pt idx="1093">
                  <c:v>44964</c:v>
                </c:pt>
                <c:pt idx="1094">
                  <c:v>44965</c:v>
                </c:pt>
                <c:pt idx="1095">
                  <c:v>44966</c:v>
                </c:pt>
                <c:pt idx="1096">
                  <c:v>44967</c:v>
                </c:pt>
                <c:pt idx="1097">
                  <c:v>44968</c:v>
                </c:pt>
                <c:pt idx="1098">
                  <c:v>44969</c:v>
                </c:pt>
                <c:pt idx="1099">
                  <c:v>44970</c:v>
                </c:pt>
                <c:pt idx="1100">
                  <c:v>44971</c:v>
                </c:pt>
                <c:pt idx="1101">
                  <c:v>44972</c:v>
                </c:pt>
                <c:pt idx="1102">
                  <c:v>44973</c:v>
                </c:pt>
                <c:pt idx="1103">
                  <c:v>44974</c:v>
                </c:pt>
                <c:pt idx="1104">
                  <c:v>44975</c:v>
                </c:pt>
                <c:pt idx="1105">
                  <c:v>44976</c:v>
                </c:pt>
                <c:pt idx="1106">
                  <c:v>44977</c:v>
                </c:pt>
                <c:pt idx="1107">
                  <c:v>44978</c:v>
                </c:pt>
                <c:pt idx="1108">
                  <c:v>44979</c:v>
                </c:pt>
                <c:pt idx="1109">
                  <c:v>44980</c:v>
                </c:pt>
                <c:pt idx="1110">
                  <c:v>44981</c:v>
                </c:pt>
                <c:pt idx="1111">
                  <c:v>44982</c:v>
                </c:pt>
                <c:pt idx="1112">
                  <c:v>44983</c:v>
                </c:pt>
                <c:pt idx="1113">
                  <c:v>44984</c:v>
                </c:pt>
                <c:pt idx="1114">
                  <c:v>44985</c:v>
                </c:pt>
                <c:pt idx="1115">
                  <c:v>44986</c:v>
                </c:pt>
                <c:pt idx="1116">
                  <c:v>44987</c:v>
                </c:pt>
                <c:pt idx="1117">
                  <c:v>44988</c:v>
                </c:pt>
                <c:pt idx="1118">
                  <c:v>44989</c:v>
                </c:pt>
                <c:pt idx="1119">
                  <c:v>44990</c:v>
                </c:pt>
                <c:pt idx="1120">
                  <c:v>44991</c:v>
                </c:pt>
                <c:pt idx="1121">
                  <c:v>44992</c:v>
                </c:pt>
                <c:pt idx="1122">
                  <c:v>44993</c:v>
                </c:pt>
                <c:pt idx="1123">
                  <c:v>44994</c:v>
                </c:pt>
                <c:pt idx="1124">
                  <c:v>44995</c:v>
                </c:pt>
                <c:pt idx="1125">
                  <c:v>44996</c:v>
                </c:pt>
                <c:pt idx="1126">
                  <c:v>44997</c:v>
                </c:pt>
                <c:pt idx="1127">
                  <c:v>44998</c:v>
                </c:pt>
                <c:pt idx="1128">
                  <c:v>44999</c:v>
                </c:pt>
                <c:pt idx="1129">
                  <c:v>45000</c:v>
                </c:pt>
                <c:pt idx="1130">
                  <c:v>45001</c:v>
                </c:pt>
                <c:pt idx="1131">
                  <c:v>45002</c:v>
                </c:pt>
                <c:pt idx="1132">
                  <c:v>45003</c:v>
                </c:pt>
                <c:pt idx="1133">
                  <c:v>45004</c:v>
                </c:pt>
                <c:pt idx="1134">
                  <c:v>45005</c:v>
                </c:pt>
                <c:pt idx="1135">
                  <c:v>45006</c:v>
                </c:pt>
                <c:pt idx="1136">
                  <c:v>45007</c:v>
                </c:pt>
                <c:pt idx="1137">
                  <c:v>45008</c:v>
                </c:pt>
                <c:pt idx="1138">
                  <c:v>45009</c:v>
                </c:pt>
                <c:pt idx="1139">
                  <c:v>45010</c:v>
                </c:pt>
                <c:pt idx="1140">
                  <c:v>45011</c:v>
                </c:pt>
                <c:pt idx="1141">
                  <c:v>45012</c:v>
                </c:pt>
                <c:pt idx="1142">
                  <c:v>45013</c:v>
                </c:pt>
                <c:pt idx="1143">
                  <c:v>45014</c:v>
                </c:pt>
                <c:pt idx="1144">
                  <c:v>45015</c:v>
                </c:pt>
                <c:pt idx="1145">
                  <c:v>45016</c:v>
                </c:pt>
                <c:pt idx="1146">
                  <c:v>45017</c:v>
                </c:pt>
                <c:pt idx="1147">
                  <c:v>45018</c:v>
                </c:pt>
                <c:pt idx="1148">
                  <c:v>45019</c:v>
                </c:pt>
                <c:pt idx="1149">
                  <c:v>45020</c:v>
                </c:pt>
                <c:pt idx="1150">
                  <c:v>45021</c:v>
                </c:pt>
                <c:pt idx="1151">
                  <c:v>45022</c:v>
                </c:pt>
                <c:pt idx="1152">
                  <c:v>45023</c:v>
                </c:pt>
                <c:pt idx="1153">
                  <c:v>45024</c:v>
                </c:pt>
                <c:pt idx="1154">
                  <c:v>45025</c:v>
                </c:pt>
                <c:pt idx="1155">
                  <c:v>45026</c:v>
                </c:pt>
                <c:pt idx="1156">
                  <c:v>45027</c:v>
                </c:pt>
                <c:pt idx="1157">
                  <c:v>45028</c:v>
                </c:pt>
                <c:pt idx="1158">
                  <c:v>45029</c:v>
                </c:pt>
                <c:pt idx="1159">
                  <c:v>45030</c:v>
                </c:pt>
                <c:pt idx="1160">
                  <c:v>45031</c:v>
                </c:pt>
                <c:pt idx="1161">
                  <c:v>45032</c:v>
                </c:pt>
                <c:pt idx="1162">
                  <c:v>45033</c:v>
                </c:pt>
                <c:pt idx="1163">
                  <c:v>45034</c:v>
                </c:pt>
                <c:pt idx="1164">
                  <c:v>45035</c:v>
                </c:pt>
                <c:pt idx="1165">
                  <c:v>45036</c:v>
                </c:pt>
                <c:pt idx="1166">
                  <c:v>45037</c:v>
                </c:pt>
                <c:pt idx="1167">
                  <c:v>45038</c:v>
                </c:pt>
                <c:pt idx="1168">
                  <c:v>45039</c:v>
                </c:pt>
                <c:pt idx="1169">
                  <c:v>45040</c:v>
                </c:pt>
                <c:pt idx="1170">
                  <c:v>45041</c:v>
                </c:pt>
                <c:pt idx="1171">
                  <c:v>45042</c:v>
                </c:pt>
                <c:pt idx="1172">
                  <c:v>45043</c:v>
                </c:pt>
                <c:pt idx="1173">
                  <c:v>45044</c:v>
                </c:pt>
                <c:pt idx="1174">
                  <c:v>45045</c:v>
                </c:pt>
                <c:pt idx="1175">
                  <c:v>45046</c:v>
                </c:pt>
                <c:pt idx="1176">
                  <c:v>45047</c:v>
                </c:pt>
                <c:pt idx="1177">
                  <c:v>45048</c:v>
                </c:pt>
                <c:pt idx="1178">
                  <c:v>45049</c:v>
                </c:pt>
                <c:pt idx="1179">
                  <c:v>45050</c:v>
                </c:pt>
                <c:pt idx="1180">
                  <c:v>45051</c:v>
                </c:pt>
                <c:pt idx="1181">
                  <c:v>45052</c:v>
                </c:pt>
                <c:pt idx="1182">
                  <c:v>45053</c:v>
                </c:pt>
                <c:pt idx="1183">
                  <c:v>45054</c:v>
                </c:pt>
                <c:pt idx="1184">
                  <c:v>45055</c:v>
                </c:pt>
                <c:pt idx="1185">
                  <c:v>45056</c:v>
                </c:pt>
                <c:pt idx="1186">
                  <c:v>45057</c:v>
                </c:pt>
                <c:pt idx="1187">
                  <c:v>45058</c:v>
                </c:pt>
                <c:pt idx="1188">
                  <c:v>45059</c:v>
                </c:pt>
                <c:pt idx="1189">
                  <c:v>45060</c:v>
                </c:pt>
                <c:pt idx="1190">
                  <c:v>45061</c:v>
                </c:pt>
                <c:pt idx="1191">
                  <c:v>45062</c:v>
                </c:pt>
                <c:pt idx="1192">
                  <c:v>45063</c:v>
                </c:pt>
                <c:pt idx="1193">
                  <c:v>45064</c:v>
                </c:pt>
                <c:pt idx="1194">
                  <c:v>45065</c:v>
                </c:pt>
                <c:pt idx="1195">
                  <c:v>45066</c:v>
                </c:pt>
                <c:pt idx="1196">
                  <c:v>45067</c:v>
                </c:pt>
                <c:pt idx="1197">
                  <c:v>45068</c:v>
                </c:pt>
                <c:pt idx="1198">
                  <c:v>45069</c:v>
                </c:pt>
                <c:pt idx="1199">
                  <c:v>45070</c:v>
                </c:pt>
                <c:pt idx="1200">
                  <c:v>45071</c:v>
                </c:pt>
                <c:pt idx="1201">
                  <c:v>45072</c:v>
                </c:pt>
                <c:pt idx="1202">
                  <c:v>45073</c:v>
                </c:pt>
                <c:pt idx="1203">
                  <c:v>45074</c:v>
                </c:pt>
                <c:pt idx="1204">
                  <c:v>45075</c:v>
                </c:pt>
                <c:pt idx="1205">
                  <c:v>45076</c:v>
                </c:pt>
                <c:pt idx="1206">
                  <c:v>45077</c:v>
                </c:pt>
                <c:pt idx="1207">
                  <c:v>45078</c:v>
                </c:pt>
                <c:pt idx="1208">
                  <c:v>45079</c:v>
                </c:pt>
                <c:pt idx="1209">
                  <c:v>45080</c:v>
                </c:pt>
                <c:pt idx="1210">
                  <c:v>45081</c:v>
                </c:pt>
                <c:pt idx="1211">
                  <c:v>45082</c:v>
                </c:pt>
                <c:pt idx="1212">
                  <c:v>45083</c:v>
                </c:pt>
                <c:pt idx="1213">
                  <c:v>45084</c:v>
                </c:pt>
                <c:pt idx="1214">
                  <c:v>45085</c:v>
                </c:pt>
                <c:pt idx="1215">
                  <c:v>45086</c:v>
                </c:pt>
                <c:pt idx="1216">
                  <c:v>45087</c:v>
                </c:pt>
                <c:pt idx="1217">
                  <c:v>45088</c:v>
                </c:pt>
                <c:pt idx="1218">
                  <c:v>45089</c:v>
                </c:pt>
                <c:pt idx="1219">
                  <c:v>45090</c:v>
                </c:pt>
                <c:pt idx="1220">
                  <c:v>45091</c:v>
                </c:pt>
                <c:pt idx="1221">
                  <c:v>45092</c:v>
                </c:pt>
                <c:pt idx="1222">
                  <c:v>45093</c:v>
                </c:pt>
                <c:pt idx="1223">
                  <c:v>45094</c:v>
                </c:pt>
                <c:pt idx="1224">
                  <c:v>45095</c:v>
                </c:pt>
                <c:pt idx="1225">
                  <c:v>45096</c:v>
                </c:pt>
                <c:pt idx="1226">
                  <c:v>45097</c:v>
                </c:pt>
                <c:pt idx="1227">
                  <c:v>45098</c:v>
                </c:pt>
                <c:pt idx="1228">
                  <c:v>45099</c:v>
                </c:pt>
                <c:pt idx="1229">
                  <c:v>45100</c:v>
                </c:pt>
                <c:pt idx="1230">
                  <c:v>45101</c:v>
                </c:pt>
                <c:pt idx="1231">
                  <c:v>45102</c:v>
                </c:pt>
                <c:pt idx="1232">
                  <c:v>45103</c:v>
                </c:pt>
                <c:pt idx="1233">
                  <c:v>45104</c:v>
                </c:pt>
                <c:pt idx="1234">
                  <c:v>45105</c:v>
                </c:pt>
                <c:pt idx="1235">
                  <c:v>45106</c:v>
                </c:pt>
                <c:pt idx="1236">
                  <c:v>45107</c:v>
                </c:pt>
                <c:pt idx="1237">
                  <c:v>45108</c:v>
                </c:pt>
                <c:pt idx="1238">
                  <c:v>45109</c:v>
                </c:pt>
                <c:pt idx="1239">
                  <c:v>45110</c:v>
                </c:pt>
                <c:pt idx="1240">
                  <c:v>45111</c:v>
                </c:pt>
                <c:pt idx="1241">
                  <c:v>45112</c:v>
                </c:pt>
                <c:pt idx="1242">
                  <c:v>45113</c:v>
                </c:pt>
                <c:pt idx="1243">
                  <c:v>45114</c:v>
                </c:pt>
                <c:pt idx="1244">
                  <c:v>45115</c:v>
                </c:pt>
                <c:pt idx="1245">
                  <c:v>45116</c:v>
                </c:pt>
                <c:pt idx="1246">
                  <c:v>45117</c:v>
                </c:pt>
                <c:pt idx="1247">
                  <c:v>45118</c:v>
                </c:pt>
                <c:pt idx="1248">
                  <c:v>45119</c:v>
                </c:pt>
                <c:pt idx="1249">
                  <c:v>45120</c:v>
                </c:pt>
                <c:pt idx="1250">
                  <c:v>45121</c:v>
                </c:pt>
                <c:pt idx="1251">
                  <c:v>45122</c:v>
                </c:pt>
                <c:pt idx="1252">
                  <c:v>45123</c:v>
                </c:pt>
                <c:pt idx="1253">
                  <c:v>45124</c:v>
                </c:pt>
                <c:pt idx="1254">
                  <c:v>45125</c:v>
                </c:pt>
                <c:pt idx="1255">
                  <c:v>45126</c:v>
                </c:pt>
                <c:pt idx="1256">
                  <c:v>45127</c:v>
                </c:pt>
                <c:pt idx="1257">
                  <c:v>45128</c:v>
                </c:pt>
                <c:pt idx="1258">
                  <c:v>45129</c:v>
                </c:pt>
                <c:pt idx="1259">
                  <c:v>45130</c:v>
                </c:pt>
                <c:pt idx="1260">
                  <c:v>45131</c:v>
                </c:pt>
                <c:pt idx="1261">
                  <c:v>45132</c:v>
                </c:pt>
                <c:pt idx="1262">
                  <c:v>45133</c:v>
                </c:pt>
                <c:pt idx="1263">
                  <c:v>45134</c:v>
                </c:pt>
                <c:pt idx="1264">
                  <c:v>45135</c:v>
                </c:pt>
                <c:pt idx="1265">
                  <c:v>45136</c:v>
                </c:pt>
                <c:pt idx="1266">
                  <c:v>45137</c:v>
                </c:pt>
                <c:pt idx="1267">
                  <c:v>45138</c:v>
                </c:pt>
                <c:pt idx="1268">
                  <c:v>45139</c:v>
                </c:pt>
                <c:pt idx="1269">
                  <c:v>45140</c:v>
                </c:pt>
                <c:pt idx="1270">
                  <c:v>45141</c:v>
                </c:pt>
                <c:pt idx="1271">
                  <c:v>45142</c:v>
                </c:pt>
                <c:pt idx="1272">
                  <c:v>45143</c:v>
                </c:pt>
                <c:pt idx="1273">
                  <c:v>45144</c:v>
                </c:pt>
                <c:pt idx="1274">
                  <c:v>45145</c:v>
                </c:pt>
                <c:pt idx="1275">
                  <c:v>45146</c:v>
                </c:pt>
                <c:pt idx="1276">
                  <c:v>45147</c:v>
                </c:pt>
                <c:pt idx="1277">
                  <c:v>45148</c:v>
                </c:pt>
                <c:pt idx="1278">
                  <c:v>45149</c:v>
                </c:pt>
                <c:pt idx="1279">
                  <c:v>45150</c:v>
                </c:pt>
                <c:pt idx="1280">
                  <c:v>45151</c:v>
                </c:pt>
                <c:pt idx="1281">
                  <c:v>45152</c:v>
                </c:pt>
                <c:pt idx="1282">
                  <c:v>45153</c:v>
                </c:pt>
                <c:pt idx="1283">
                  <c:v>45154</c:v>
                </c:pt>
                <c:pt idx="1284">
                  <c:v>45155</c:v>
                </c:pt>
                <c:pt idx="1285">
                  <c:v>45156</c:v>
                </c:pt>
                <c:pt idx="1286">
                  <c:v>45157</c:v>
                </c:pt>
                <c:pt idx="1287">
                  <c:v>45158</c:v>
                </c:pt>
                <c:pt idx="1288">
                  <c:v>45159</c:v>
                </c:pt>
                <c:pt idx="1289">
                  <c:v>45160</c:v>
                </c:pt>
                <c:pt idx="1290">
                  <c:v>45161</c:v>
                </c:pt>
                <c:pt idx="1291">
                  <c:v>45162</c:v>
                </c:pt>
                <c:pt idx="1292">
                  <c:v>45163</c:v>
                </c:pt>
                <c:pt idx="1293">
                  <c:v>45164</c:v>
                </c:pt>
                <c:pt idx="1294">
                  <c:v>45165</c:v>
                </c:pt>
                <c:pt idx="1295">
                  <c:v>45166</c:v>
                </c:pt>
                <c:pt idx="1296">
                  <c:v>45167</c:v>
                </c:pt>
                <c:pt idx="1297">
                  <c:v>45168</c:v>
                </c:pt>
                <c:pt idx="1298">
                  <c:v>45169</c:v>
                </c:pt>
                <c:pt idx="1299">
                  <c:v>45170</c:v>
                </c:pt>
                <c:pt idx="1300">
                  <c:v>45171</c:v>
                </c:pt>
                <c:pt idx="1301">
                  <c:v>45172</c:v>
                </c:pt>
                <c:pt idx="1302">
                  <c:v>45173</c:v>
                </c:pt>
                <c:pt idx="1303">
                  <c:v>45174</c:v>
                </c:pt>
                <c:pt idx="1304">
                  <c:v>45175</c:v>
                </c:pt>
                <c:pt idx="1305">
                  <c:v>45176</c:v>
                </c:pt>
                <c:pt idx="1306">
                  <c:v>45177</c:v>
                </c:pt>
                <c:pt idx="1307">
                  <c:v>45178</c:v>
                </c:pt>
                <c:pt idx="1308">
                  <c:v>45179</c:v>
                </c:pt>
                <c:pt idx="1309">
                  <c:v>45180</c:v>
                </c:pt>
                <c:pt idx="1310">
                  <c:v>45181</c:v>
                </c:pt>
                <c:pt idx="1311">
                  <c:v>45182</c:v>
                </c:pt>
                <c:pt idx="1312">
                  <c:v>45183</c:v>
                </c:pt>
                <c:pt idx="1313">
                  <c:v>45184</c:v>
                </c:pt>
                <c:pt idx="1314">
                  <c:v>45185</c:v>
                </c:pt>
                <c:pt idx="1315">
                  <c:v>45186</c:v>
                </c:pt>
                <c:pt idx="1316">
                  <c:v>45187</c:v>
                </c:pt>
                <c:pt idx="1317">
                  <c:v>45188</c:v>
                </c:pt>
                <c:pt idx="1318">
                  <c:v>45189</c:v>
                </c:pt>
                <c:pt idx="1319">
                  <c:v>45190</c:v>
                </c:pt>
                <c:pt idx="1320">
                  <c:v>45191</c:v>
                </c:pt>
                <c:pt idx="1321">
                  <c:v>45192</c:v>
                </c:pt>
                <c:pt idx="1322">
                  <c:v>45193</c:v>
                </c:pt>
                <c:pt idx="1323">
                  <c:v>45194</c:v>
                </c:pt>
                <c:pt idx="1324">
                  <c:v>45195</c:v>
                </c:pt>
                <c:pt idx="1325">
                  <c:v>45196</c:v>
                </c:pt>
                <c:pt idx="1326">
                  <c:v>45197</c:v>
                </c:pt>
                <c:pt idx="1327">
                  <c:v>45198</c:v>
                </c:pt>
                <c:pt idx="1328">
                  <c:v>45199</c:v>
                </c:pt>
                <c:pt idx="1329">
                  <c:v>45200</c:v>
                </c:pt>
                <c:pt idx="1330">
                  <c:v>45201</c:v>
                </c:pt>
                <c:pt idx="1331">
                  <c:v>45202</c:v>
                </c:pt>
                <c:pt idx="1332">
                  <c:v>45203</c:v>
                </c:pt>
                <c:pt idx="1333">
                  <c:v>45204</c:v>
                </c:pt>
                <c:pt idx="1334">
                  <c:v>45205</c:v>
                </c:pt>
                <c:pt idx="1335">
                  <c:v>45206</c:v>
                </c:pt>
                <c:pt idx="1336">
                  <c:v>45207</c:v>
                </c:pt>
                <c:pt idx="1337">
                  <c:v>45208</c:v>
                </c:pt>
                <c:pt idx="1338">
                  <c:v>45209</c:v>
                </c:pt>
                <c:pt idx="1339">
                  <c:v>45210</c:v>
                </c:pt>
                <c:pt idx="1340">
                  <c:v>45211</c:v>
                </c:pt>
                <c:pt idx="1341">
                  <c:v>45212</c:v>
                </c:pt>
                <c:pt idx="1342">
                  <c:v>45213</c:v>
                </c:pt>
                <c:pt idx="1343">
                  <c:v>45214</c:v>
                </c:pt>
                <c:pt idx="1344">
                  <c:v>45215</c:v>
                </c:pt>
                <c:pt idx="1345">
                  <c:v>45216</c:v>
                </c:pt>
                <c:pt idx="1346">
                  <c:v>45217</c:v>
                </c:pt>
                <c:pt idx="1347">
                  <c:v>45218</c:v>
                </c:pt>
                <c:pt idx="1348">
                  <c:v>45219</c:v>
                </c:pt>
                <c:pt idx="1349">
                  <c:v>45220</c:v>
                </c:pt>
                <c:pt idx="1350">
                  <c:v>45221</c:v>
                </c:pt>
                <c:pt idx="1351">
                  <c:v>45222</c:v>
                </c:pt>
                <c:pt idx="1352">
                  <c:v>45223</c:v>
                </c:pt>
                <c:pt idx="1353">
                  <c:v>45224</c:v>
                </c:pt>
                <c:pt idx="1354">
                  <c:v>45225</c:v>
                </c:pt>
                <c:pt idx="1355">
                  <c:v>45226</c:v>
                </c:pt>
                <c:pt idx="1356">
                  <c:v>45227</c:v>
                </c:pt>
                <c:pt idx="1357">
                  <c:v>45228</c:v>
                </c:pt>
                <c:pt idx="1358">
                  <c:v>45229</c:v>
                </c:pt>
                <c:pt idx="1359">
                  <c:v>45230</c:v>
                </c:pt>
                <c:pt idx="1360">
                  <c:v>45231</c:v>
                </c:pt>
                <c:pt idx="1361">
                  <c:v>45232</c:v>
                </c:pt>
                <c:pt idx="1362">
                  <c:v>45233</c:v>
                </c:pt>
                <c:pt idx="1363">
                  <c:v>45234</c:v>
                </c:pt>
                <c:pt idx="1364">
                  <c:v>45235</c:v>
                </c:pt>
                <c:pt idx="1365">
                  <c:v>45236</c:v>
                </c:pt>
                <c:pt idx="1366">
                  <c:v>45237</c:v>
                </c:pt>
                <c:pt idx="1367">
                  <c:v>45238</c:v>
                </c:pt>
                <c:pt idx="1368">
                  <c:v>45239</c:v>
                </c:pt>
                <c:pt idx="1369">
                  <c:v>45240</c:v>
                </c:pt>
                <c:pt idx="1370">
                  <c:v>45241</c:v>
                </c:pt>
                <c:pt idx="1371">
                  <c:v>45242</c:v>
                </c:pt>
                <c:pt idx="1372">
                  <c:v>45243</c:v>
                </c:pt>
                <c:pt idx="1373">
                  <c:v>45244</c:v>
                </c:pt>
                <c:pt idx="1374">
                  <c:v>45245</c:v>
                </c:pt>
                <c:pt idx="1375">
                  <c:v>45246</c:v>
                </c:pt>
                <c:pt idx="1376">
                  <c:v>45247</c:v>
                </c:pt>
                <c:pt idx="1377">
                  <c:v>45248</c:v>
                </c:pt>
                <c:pt idx="1378">
                  <c:v>45249</c:v>
                </c:pt>
                <c:pt idx="1379">
                  <c:v>45250</c:v>
                </c:pt>
                <c:pt idx="1380">
                  <c:v>45251</c:v>
                </c:pt>
                <c:pt idx="1381">
                  <c:v>45252</c:v>
                </c:pt>
                <c:pt idx="1382">
                  <c:v>45253</c:v>
                </c:pt>
                <c:pt idx="1383">
                  <c:v>45254</c:v>
                </c:pt>
                <c:pt idx="1384">
                  <c:v>45255</c:v>
                </c:pt>
                <c:pt idx="1385">
                  <c:v>45256</c:v>
                </c:pt>
                <c:pt idx="1386">
                  <c:v>45257</c:v>
                </c:pt>
                <c:pt idx="1387">
                  <c:v>45258</c:v>
                </c:pt>
                <c:pt idx="1388">
                  <c:v>45259</c:v>
                </c:pt>
                <c:pt idx="1389">
                  <c:v>45260</c:v>
                </c:pt>
                <c:pt idx="1390">
                  <c:v>45261</c:v>
                </c:pt>
                <c:pt idx="1391">
                  <c:v>45262</c:v>
                </c:pt>
                <c:pt idx="1392">
                  <c:v>45263</c:v>
                </c:pt>
                <c:pt idx="1393">
                  <c:v>45264</c:v>
                </c:pt>
                <c:pt idx="1394">
                  <c:v>45265</c:v>
                </c:pt>
                <c:pt idx="1395">
                  <c:v>45266</c:v>
                </c:pt>
                <c:pt idx="1396">
                  <c:v>45267</c:v>
                </c:pt>
                <c:pt idx="1397">
                  <c:v>45268</c:v>
                </c:pt>
                <c:pt idx="1398">
                  <c:v>45269</c:v>
                </c:pt>
                <c:pt idx="1399">
                  <c:v>45270</c:v>
                </c:pt>
                <c:pt idx="1400">
                  <c:v>45271</c:v>
                </c:pt>
                <c:pt idx="1401">
                  <c:v>45272</c:v>
                </c:pt>
                <c:pt idx="1402">
                  <c:v>45273</c:v>
                </c:pt>
                <c:pt idx="1403">
                  <c:v>45274</c:v>
                </c:pt>
                <c:pt idx="1404">
                  <c:v>45275</c:v>
                </c:pt>
                <c:pt idx="1405">
                  <c:v>45276</c:v>
                </c:pt>
                <c:pt idx="1406">
                  <c:v>45277</c:v>
                </c:pt>
                <c:pt idx="1407">
                  <c:v>45278</c:v>
                </c:pt>
                <c:pt idx="1408">
                  <c:v>45279</c:v>
                </c:pt>
                <c:pt idx="1409">
                  <c:v>45280</c:v>
                </c:pt>
                <c:pt idx="1410">
                  <c:v>45281</c:v>
                </c:pt>
                <c:pt idx="1411">
                  <c:v>45282</c:v>
                </c:pt>
                <c:pt idx="1412">
                  <c:v>45283</c:v>
                </c:pt>
                <c:pt idx="1413">
                  <c:v>45284</c:v>
                </c:pt>
                <c:pt idx="1414">
                  <c:v>45285</c:v>
                </c:pt>
                <c:pt idx="1415">
                  <c:v>45286</c:v>
                </c:pt>
                <c:pt idx="1416">
                  <c:v>45287</c:v>
                </c:pt>
                <c:pt idx="1417">
                  <c:v>45288</c:v>
                </c:pt>
                <c:pt idx="1418">
                  <c:v>45289</c:v>
                </c:pt>
                <c:pt idx="1419">
                  <c:v>45290</c:v>
                </c:pt>
                <c:pt idx="1420">
                  <c:v>45291</c:v>
                </c:pt>
                <c:pt idx="1421">
                  <c:v>45292</c:v>
                </c:pt>
                <c:pt idx="1422">
                  <c:v>45293</c:v>
                </c:pt>
                <c:pt idx="1423">
                  <c:v>45294</c:v>
                </c:pt>
                <c:pt idx="1424">
                  <c:v>45295</c:v>
                </c:pt>
                <c:pt idx="1425">
                  <c:v>45296</c:v>
                </c:pt>
                <c:pt idx="1426">
                  <c:v>45297</c:v>
                </c:pt>
                <c:pt idx="1427">
                  <c:v>45298</c:v>
                </c:pt>
                <c:pt idx="1428">
                  <c:v>45299</c:v>
                </c:pt>
                <c:pt idx="1429">
                  <c:v>45300</c:v>
                </c:pt>
                <c:pt idx="1430">
                  <c:v>45301</c:v>
                </c:pt>
                <c:pt idx="1431">
                  <c:v>45302</c:v>
                </c:pt>
                <c:pt idx="1432">
                  <c:v>45303</c:v>
                </c:pt>
                <c:pt idx="1433">
                  <c:v>45304</c:v>
                </c:pt>
                <c:pt idx="1434">
                  <c:v>45305</c:v>
                </c:pt>
                <c:pt idx="1435">
                  <c:v>45306</c:v>
                </c:pt>
                <c:pt idx="1436">
                  <c:v>45307</c:v>
                </c:pt>
                <c:pt idx="1437">
                  <c:v>45308</c:v>
                </c:pt>
                <c:pt idx="1438">
                  <c:v>45309</c:v>
                </c:pt>
                <c:pt idx="1439">
                  <c:v>45310</c:v>
                </c:pt>
                <c:pt idx="1440">
                  <c:v>45311</c:v>
                </c:pt>
                <c:pt idx="1441">
                  <c:v>45312</c:v>
                </c:pt>
                <c:pt idx="1442">
                  <c:v>45313</c:v>
                </c:pt>
                <c:pt idx="1443">
                  <c:v>45314</c:v>
                </c:pt>
                <c:pt idx="1444">
                  <c:v>45315</c:v>
                </c:pt>
                <c:pt idx="1445">
                  <c:v>45316</c:v>
                </c:pt>
                <c:pt idx="1446">
                  <c:v>45317</c:v>
                </c:pt>
                <c:pt idx="1447">
                  <c:v>45318</c:v>
                </c:pt>
                <c:pt idx="1448">
                  <c:v>45319</c:v>
                </c:pt>
                <c:pt idx="1449">
                  <c:v>45320</c:v>
                </c:pt>
                <c:pt idx="1450">
                  <c:v>45321</c:v>
                </c:pt>
                <c:pt idx="1451">
                  <c:v>45322</c:v>
                </c:pt>
                <c:pt idx="1452">
                  <c:v>45323</c:v>
                </c:pt>
                <c:pt idx="1453">
                  <c:v>45324</c:v>
                </c:pt>
                <c:pt idx="1454">
                  <c:v>45325</c:v>
                </c:pt>
                <c:pt idx="1455">
                  <c:v>45326</c:v>
                </c:pt>
                <c:pt idx="1456">
                  <c:v>45327</c:v>
                </c:pt>
                <c:pt idx="1457">
                  <c:v>45328</c:v>
                </c:pt>
                <c:pt idx="1458">
                  <c:v>45329</c:v>
                </c:pt>
                <c:pt idx="1459">
                  <c:v>45330</c:v>
                </c:pt>
                <c:pt idx="1460">
                  <c:v>45331</c:v>
                </c:pt>
                <c:pt idx="1461">
                  <c:v>45332</c:v>
                </c:pt>
                <c:pt idx="1462">
                  <c:v>45333</c:v>
                </c:pt>
                <c:pt idx="1463">
                  <c:v>45334</c:v>
                </c:pt>
                <c:pt idx="1464">
                  <c:v>45335</c:v>
                </c:pt>
                <c:pt idx="1465">
                  <c:v>45336</c:v>
                </c:pt>
                <c:pt idx="1466">
                  <c:v>45337</c:v>
                </c:pt>
                <c:pt idx="1467">
                  <c:v>45338</c:v>
                </c:pt>
                <c:pt idx="1468">
                  <c:v>45339</c:v>
                </c:pt>
                <c:pt idx="1469">
                  <c:v>45340</c:v>
                </c:pt>
                <c:pt idx="1470">
                  <c:v>45341</c:v>
                </c:pt>
                <c:pt idx="1471">
                  <c:v>45342</c:v>
                </c:pt>
                <c:pt idx="1472">
                  <c:v>45343</c:v>
                </c:pt>
                <c:pt idx="1473">
                  <c:v>45344</c:v>
                </c:pt>
                <c:pt idx="1474">
                  <c:v>45345</c:v>
                </c:pt>
                <c:pt idx="1475">
                  <c:v>45346</c:v>
                </c:pt>
                <c:pt idx="1476">
                  <c:v>45347</c:v>
                </c:pt>
                <c:pt idx="1477">
                  <c:v>45348</c:v>
                </c:pt>
                <c:pt idx="1478">
                  <c:v>45349</c:v>
                </c:pt>
                <c:pt idx="1479">
                  <c:v>45350</c:v>
                </c:pt>
                <c:pt idx="1480">
                  <c:v>45351</c:v>
                </c:pt>
                <c:pt idx="1481">
                  <c:v>45352</c:v>
                </c:pt>
                <c:pt idx="1482">
                  <c:v>45353</c:v>
                </c:pt>
                <c:pt idx="1483">
                  <c:v>45354</c:v>
                </c:pt>
                <c:pt idx="1484">
                  <c:v>45355</c:v>
                </c:pt>
                <c:pt idx="1485">
                  <c:v>45356</c:v>
                </c:pt>
                <c:pt idx="1486">
                  <c:v>45357</c:v>
                </c:pt>
                <c:pt idx="1487">
                  <c:v>45358</c:v>
                </c:pt>
                <c:pt idx="1488">
                  <c:v>45359</c:v>
                </c:pt>
                <c:pt idx="1489">
                  <c:v>45360</c:v>
                </c:pt>
                <c:pt idx="1490">
                  <c:v>45361</c:v>
                </c:pt>
                <c:pt idx="1491">
                  <c:v>45362</c:v>
                </c:pt>
                <c:pt idx="1492">
                  <c:v>45363</c:v>
                </c:pt>
                <c:pt idx="1493">
                  <c:v>45364</c:v>
                </c:pt>
                <c:pt idx="1494">
                  <c:v>45365</c:v>
                </c:pt>
                <c:pt idx="1495">
                  <c:v>45366</c:v>
                </c:pt>
                <c:pt idx="1496">
                  <c:v>45367</c:v>
                </c:pt>
                <c:pt idx="1497">
                  <c:v>45368</c:v>
                </c:pt>
                <c:pt idx="1498">
                  <c:v>45369</c:v>
                </c:pt>
                <c:pt idx="1499">
                  <c:v>45370</c:v>
                </c:pt>
                <c:pt idx="1500">
                  <c:v>45371</c:v>
                </c:pt>
                <c:pt idx="1501">
                  <c:v>45372</c:v>
                </c:pt>
                <c:pt idx="1502">
                  <c:v>45373</c:v>
                </c:pt>
                <c:pt idx="1503">
                  <c:v>45374</c:v>
                </c:pt>
                <c:pt idx="1504">
                  <c:v>45375</c:v>
                </c:pt>
                <c:pt idx="1505">
                  <c:v>45376</c:v>
                </c:pt>
                <c:pt idx="1506">
                  <c:v>45377</c:v>
                </c:pt>
                <c:pt idx="1507">
                  <c:v>45378</c:v>
                </c:pt>
                <c:pt idx="1508">
                  <c:v>45379</c:v>
                </c:pt>
                <c:pt idx="1509">
                  <c:v>45380</c:v>
                </c:pt>
                <c:pt idx="1510">
                  <c:v>45381</c:v>
                </c:pt>
                <c:pt idx="1511">
                  <c:v>45382</c:v>
                </c:pt>
                <c:pt idx="1512">
                  <c:v>45383</c:v>
                </c:pt>
                <c:pt idx="1513">
                  <c:v>45384</c:v>
                </c:pt>
                <c:pt idx="1514">
                  <c:v>45385</c:v>
                </c:pt>
                <c:pt idx="1515">
                  <c:v>45386</c:v>
                </c:pt>
                <c:pt idx="1516">
                  <c:v>45387</c:v>
                </c:pt>
                <c:pt idx="1517">
                  <c:v>45388</c:v>
                </c:pt>
                <c:pt idx="1518">
                  <c:v>45389</c:v>
                </c:pt>
                <c:pt idx="1519">
                  <c:v>45390</c:v>
                </c:pt>
                <c:pt idx="1520">
                  <c:v>45391</c:v>
                </c:pt>
                <c:pt idx="1521">
                  <c:v>45392</c:v>
                </c:pt>
                <c:pt idx="1522">
                  <c:v>45393</c:v>
                </c:pt>
                <c:pt idx="1523">
                  <c:v>45394</c:v>
                </c:pt>
                <c:pt idx="1524">
                  <c:v>45395</c:v>
                </c:pt>
                <c:pt idx="1525">
                  <c:v>45396</c:v>
                </c:pt>
                <c:pt idx="1526">
                  <c:v>45397</c:v>
                </c:pt>
                <c:pt idx="1527">
                  <c:v>45398</c:v>
                </c:pt>
                <c:pt idx="1528">
                  <c:v>45399</c:v>
                </c:pt>
                <c:pt idx="1529">
                  <c:v>45400</c:v>
                </c:pt>
                <c:pt idx="1530">
                  <c:v>45401</c:v>
                </c:pt>
                <c:pt idx="1531">
                  <c:v>45402</c:v>
                </c:pt>
                <c:pt idx="1532">
                  <c:v>45403</c:v>
                </c:pt>
                <c:pt idx="1533">
                  <c:v>45404</c:v>
                </c:pt>
                <c:pt idx="1534">
                  <c:v>45405</c:v>
                </c:pt>
                <c:pt idx="1535">
                  <c:v>45406</c:v>
                </c:pt>
                <c:pt idx="1536">
                  <c:v>45407</c:v>
                </c:pt>
                <c:pt idx="1537">
                  <c:v>45408</c:v>
                </c:pt>
                <c:pt idx="1538">
                  <c:v>45409</c:v>
                </c:pt>
                <c:pt idx="1539">
                  <c:v>45410</c:v>
                </c:pt>
                <c:pt idx="1540">
                  <c:v>45411</c:v>
                </c:pt>
                <c:pt idx="1541">
                  <c:v>45412</c:v>
                </c:pt>
                <c:pt idx="1542">
                  <c:v>45413</c:v>
                </c:pt>
                <c:pt idx="1543">
                  <c:v>45414</c:v>
                </c:pt>
                <c:pt idx="1544">
                  <c:v>45415</c:v>
                </c:pt>
                <c:pt idx="1545">
                  <c:v>45416</c:v>
                </c:pt>
                <c:pt idx="1546">
                  <c:v>45417</c:v>
                </c:pt>
                <c:pt idx="1547">
                  <c:v>45418</c:v>
                </c:pt>
                <c:pt idx="1548">
                  <c:v>45419</c:v>
                </c:pt>
                <c:pt idx="1549">
                  <c:v>45420</c:v>
                </c:pt>
                <c:pt idx="1550">
                  <c:v>45421</c:v>
                </c:pt>
                <c:pt idx="1551">
                  <c:v>45422</c:v>
                </c:pt>
                <c:pt idx="1552">
                  <c:v>45423</c:v>
                </c:pt>
                <c:pt idx="1553">
                  <c:v>45424</c:v>
                </c:pt>
                <c:pt idx="1554">
                  <c:v>45425</c:v>
                </c:pt>
                <c:pt idx="1555">
                  <c:v>45426</c:v>
                </c:pt>
                <c:pt idx="1556">
                  <c:v>45427</c:v>
                </c:pt>
                <c:pt idx="1557">
                  <c:v>45428</c:v>
                </c:pt>
                <c:pt idx="1558">
                  <c:v>45429</c:v>
                </c:pt>
                <c:pt idx="1559">
                  <c:v>45430</c:v>
                </c:pt>
                <c:pt idx="1560">
                  <c:v>45431</c:v>
                </c:pt>
                <c:pt idx="1561">
                  <c:v>45432</c:v>
                </c:pt>
                <c:pt idx="1562">
                  <c:v>45433</c:v>
                </c:pt>
                <c:pt idx="1563">
                  <c:v>45434</c:v>
                </c:pt>
                <c:pt idx="1564">
                  <c:v>45435</c:v>
                </c:pt>
                <c:pt idx="1565">
                  <c:v>45436</c:v>
                </c:pt>
                <c:pt idx="1566">
                  <c:v>45437</c:v>
                </c:pt>
                <c:pt idx="1567">
                  <c:v>45438</c:v>
                </c:pt>
                <c:pt idx="1568">
                  <c:v>45439</c:v>
                </c:pt>
                <c:pt idx="1569">
                  <c:v>45440</c:v>
                </c:pt>
                <c:pt idx="1570">
                  <c:v>45441</c:v>
                </c:pt>
                <c:pt idx="1571">
                  <c:v>45442</c:v>
                </c:pt>
                <c:pt idx="1572">
                  <c:v>45443</c:v>
                </c:pt>
                <c:pt idx="1573">
                  <c:v>45444</c:v>
                </c:pt>
                <c:pt idx="1574">
                  <c:v>45445</c:v>
                </c:pt>
                <c:pt idx="1575">
                  <c:v>45446</c:v>
                </c:pt>
                <c:pt idx="1576">
                  <c:v>45447</c:v>
                </c:pt>
                <c:pt idx="1577">
                  <c:v>45448</c:v>
                </c:pt>
                <c:pt idx="1578">
                  <c:v>45449</c:v>
                </c:pt>
                <c:pt idx="1579">
                  <c:v>45450</c:v>
                </c:pt>
                <c:pt idx="1580">
                  <c:v>45451</c:v>
                </c:pt>
                <c:pt idx="1581">
                  <c:v>45452</c:v>
                </c:pt>
                <c:pt idx="1582">
                  <c:v>45453</c:v>
                </c:pt>
                <c:pt idx="1583">
                  <c:v>45454</c:v>
                </c:pt>
                <c:pt idx="1584">
                  <c:v>45455</c:v>
                </c:pt>
                <c:pt idx="1585">
                  <c:v>45456</c:v>
                </c:pt>
                <c:pt idx="1586">
                  <c:v>45457</c:v>
                </c:pt>
                <c:pt idx="1587">
                  <c:v>45458</c:v>
                </c:pt>
                <c:pt idx="1588">
                  <c:v>45459</c:v>
                </c:pt>
                <c:pt idx="1589">
                  <c:v>45460</c:v>
                </c:pt>
                <c:pt idx="1590">
                  <c:v>45461</c:v>
                </c:pt>
                <c:pt idx="1591">
                  <c:v>45462</c:v>
                </c:pt>
                <c:pt idx="1592">
                  <c:v>45463</c:v>
                </c:pt>
                <c:pt idx="1593">
                  <c:v>45464</c:v>
                </c:pt>
                <c:pt idx="1594">
                  <c:v>45465</c:v>
                </c:pt>
                <c:pt idx="1595">
                  <c:v>45466</c:v>
                </c:pt>
                <c:pt idx="1596">
                  <c:v>45467</c:v>
                </c:pt>
                <c:pt idx="1597">
                  <c:v>45468</c:v>
                </c:pt>
                <c:pt idx="1598">
                  <c:v>45469</c:v>
                </c:pt>
                <c:pt idx="1599">
                  <c:v>45470</c:v>
                </c:pt>
                <c:pt idx="1600">
                  <c:v>45471</c:v>
                </c:pt>
                <c:pt idx="1601">
                  <c:v>45472</c:v>
                </c:pt>
                <c:pt idx="1602">
                  <c:v>45473</c:v>
                </c:pt>
                <c:pt idx="1603">
                  <c:v>45474</c:v>
                </c:pt>
                <c:pt idx="1604">
                  <c:v>45475</c:v>
                </c:pt>
                <c:pt idx="1605">
                  <c:v>45476</c:v>
                </c:pt>
                <c:pt idx="1606">
                  <c:v>45477</c:v>
                </c:pt>
                <c:pt idx="1607">
                  <c:v>45478</c:v>
                </c:pt>
                <c:pt idx="1608">
                  <c:v>45479</c:v>
                </c:pt>
                <c:pt idx="1609">
                  <c:v>45480</c:v>
                </c:pt>
                <c:pt idx="1610">
                  <c:v>45481</c:v>
                </c:pt>
                <c:pt idx="1611">
                  <c:v>45482</c:v>
                </c:pt>
                <c:pt idx="1612">
                  <c:v>45483</c:v>
                </c:pt>
                <c:pt idx="1613">
                  <c:v>45484</c:v>
                </c:pt>
                <c:pt idx="1614">
                  <c:v>45485</c:v>
                </c:pt>
                <c:pt idx="1615">
                  <c:v>45486</c:v>
                </c:pt>
                <c:pt idx="1616">
                  <c:v>45487</c:v>
                </c:pt>
                <c:pt idx="1617">
                  <c:v>45488</c:v>
                </c:pt>
                <c:pt idx="1618">
                  <c:v>45489</c:v>
                </c:pt>
                <c:pt idx="1619">
                  <c:v>45490</c:v>
                </c:pt>
                <c:pt idx="1620">
                  <c:v>45491</c:v>
                </c:pt>
                <c:pt idx="1621">
                  <c:v>45492</c:v>
                </c:pt>
                <c:pt idx="1622">
                  <c:v>45493</c:v>
                </c:pt>
                <c:pt idx="1623">
                  <c:v>45494</c:v>
                </c:pt>
                <c:pt idx="1624">
                  <c:v>45495</c:v>
                </c:pt>
                <c:pt idx="1625">
                  <c:v>45496</c:v>
                </c:pt>
                <c:pt idx="1626">
                  <c:v>45497</c:v>
                </c:pt>
                <c:pt idx="1627">
                  <c:v>45498</c:v>
                </c:pt>
                <c:pt idx="1628">
                  <c:v>45499</c:v>
                </c:pt>
                <c:pt idx="1629">
                  <c:v>45500</c:v>
                </c:pt>
                <c:pt idx="1630">
                  <c:v>45501</c:v>
                </c:pt>
                <c:pt idx="1631">
                  <c:v>45502</c:v>
                </c:pt>
                <c:pt idx="1632">
                  <c:v>45503</c:v>
                </c:pt>
                <c:pt idx="1633">
                  <c:v>45504</c:v>
                </c:pt>
                <c:pt idx="1634">
                  <c:v>45505</c:v>
                </c:pt>
                <c:pt idx="1635">
                  <c:v>45506</c:v>
                </c:pt>
                <c:pt idx="1636">
                  <c:v>45507</c:v>
                </c:pt>
                <c:pt idx="1637">
                  <c:v>45508</c:v>
                </c:pt>
                <c:pt idx="1638">
                  <c:v>45509</c:v>
                </c:pt>
                <c:pt idx="1639">
                  <c:v>45510</c:v>
                </c:pt>
                <c:pt idx="1640">
                  <c:v>45511</c:v>
                </c:pt>
                <c:pt idx="1641">
                  <c:v>45512</c:v>
                </c:pt>
                <c:pt idx="1642">
                  <c:v>45513</c:v>
                </c:pt>
                <c:pt idx="1643">
                  <c:v>45514</c:v>
                </c:pt>
                <c:pt idx="1644">
                  <c:v>45515</c:v>
                </c:pt>
                <c:pt idx="1645">
                  <c:v>45516</c:v>
                </c:pt>
                <c:pt idx="1646">
                  <c:v>45517</c:v>
                </c:pt>
                <c:pt idx="1647">
                  <c:v>45518</c:v>
                </c:pt>
                <c:pt idx="1648">
                  <c:v>45519</c:v>
                </c:pt>
                <c:pt idx="1649">
                  <c:v>45520</c:v>
                </c:pt>
                <c:pt idx="1650">
                  <c:v>45521</c:v>
                </c:pt>
                <c:pt idx="1651">
                  <c:v>45522</c:v>
                </c:pt>
                <c:pt idx="1652">
                  <c:v>45523</c:v>
                </c:pt>
                <c:pt idx="1653">
                  <c:v>45524</c:v>
                </c:pt>
                <c:pt idx="1654">
                  <c:v>45525</c:v>
                </c:pt>
                <c:pt idx="1655">
                  <c:v>45526</c:v>
                </c:pt>
                <c:pt idx="1656">
                  <c:v>45527</c:v>
                </c:pt>
                <c:pt idx="1657">
                  <c:v>45528</c:v>
                </c:pt>
                <c:pt idx="1658">
                  <c:v>45529</c:v>
                </c:pt>
                <c:pt idx="1659">
                  <c:v>45530</c:v>
                </c:pt>
                <c:pt idx="1660">
                  <c:v>45531</c:v>
                </c:pt>
                <c:pt idx="1661">
                  <c:v>45532</c:v>
                </c:pt>
                <c:pt idx="1662">
                  <c:v>45533</c:v>
                </c:pt>
                <c:pt idx="1663">
                  <c:v>45534</c:v>
                </c:pt>
                <c:pt idx="1664">
                  <c:v>45535</c:v>
                </c:pt>
                <c:pt idx="1665">
                  <c:v>45536</c:v>
                </c:pt>
                <c:pt idx="1666">
                  <c:v>45537</c:v>
                </c:pt>
                <c:pt idx="1667">
                  <c:v>45538</c:v>
                </c:pt>
                <c:pt idx="1668">
                  <c:v>45539</c:v>
                </c:pt>
                <c:pt idx="1669">
                  <c:v>45540</c:v>
                </c:pt>
                <c:pt idx="1670">
                  <c:v>45541</c:v>
                </c:pt>
                <c:pt idx="1671">
                  <c:v>45542</c:v>
                </c:pt>
                <c:pt idx="1672">
                  <c:v>45543</c:v>
                </c:pt>
                <c:pt idx="1673">
                  <c:v>45544</c:v>
                </c:pt>
                <c:pt idx="1674">
                  <c:v>45545</c:v>
                </c:pt>
                <c:pt idx="1675">
                  <c:v>45546</c:v>
                </c:pt>
                <c:pt idx="1676">
                  <c:v>45547</c:v>
                </c:pt>
                <c:pt idx="1677">
                  <c:v>45548</c:v>
                </c:pt>
                <c:pt idx="1678">
                  <c:v>45549</c:v>
                </c:pt>
                <c:pt idx="1679">
                  <c:v>45550</c:v>
                </c:pt>
                <c:pt idx="1680">
                  <c:v>45551</c:v>
                </c:pt>
                <c:pt idx="1681">
                  <c:v>45552</c:v>
                </c:pt>
                <c:pt idx="1682">
                  <c:v>45553</c:v>
                </c:pt>
                <c:pt idx="1683">
                  <c:v>45554</c:v>
                </c:pt>
                <c:pt idx="1684">
                  <c:v>45555</c:v>
                </c:pt>
                <c:pt idx="1685">
                  <c:v>45556</c:v>
                </c:pt>
                <c:pt idx="1686">
                  <c:v>45557</c:v>
                </c:pt>
                <c:pt idx="1687">
                  <c:v>45558</c:v>
                </c:pt>
                <c:pt idx="1688">
                  <c:v>45559</c:v>
                </c:pt>
                <c:pt idx="1689">
                  <c:v>45560</c:v>
                </c:pt>
                <c:pt idx="1690">
                  <c:v>45561</c:v>
                </c:pt>
                <c:pt idx="1691">
                  <c:v>45562</c:v>
                </c:pt>
                <c:pt idx="1692">
                  <c:v>45563</c:v>
                </c:pt>
                <c:pt idx="1693">
                  <c:v>45564</c:v>
                </c:pt>
                <c:pt idx="1694">
                  <c:v>45565</c:v>
                </c:pt>
                <c:pt idx="1695">
                  <c:v>45566</c:v>
                </c:pt>
                <c:pt idx="1696">
                  <c:v>45567</c:v>
                </c:pt>
                <c:pt idx="1697">
                  <c:v>45568</c:v>
                </c:pt>
                <c:pt idx="1698">
                  <c:v>45569</c:v>
                </c:pt>
                <c:pt idx="1699">
                  <c:v>45570</c:v>
                </c:pt>
                <c:pt idx="1700">
                  <c:v>45571</c:v>
                </c:pt>
                <c:pt idx="1701">
                  <c:v>45572</c:v>
                </c:pt>
                <c:pt idx="1702">
                  <c:v>45573</c:v>
                </c:pt>
                <c:pt idx="1703">
                  <c:v>45574</c:v>
                </c:pt>
                <c:pt idx="1704">
                  <c:v>45575</c:v>
                </c:pt>
                <c:pt idx="1705">
                  <c:v>45576</c:v>
                </c:pt>
                <c:pt idx="1706">
                  <c:v>45577</c:v>
                </c:pt>
                <c:pt idx="1707">
                  <c:v>45578</c:v>
                </c:pt>
                <c:pt idx="1708">
                  <c:v>45579</c:v>
                </c:pt>
                <c:pt idx="1709">
                  <c:v>45580</c:v>
                </c:pt>
                <c:pt idx="1710">
                  <c:v>45581</c:v>
                </c:pt>
                <c:pt idx="1711">
                  <c:v>45582</c:v>
                </c:pt>
                <c:pt idx="1712">
                  <c:v>45583</c:v>
                </c:pt>
                <c:pt idx="1713">
                  <c:v>45584</c:v>
                </c:pt>
                <c:pt idx="1714">
                  <c:v>45585</c:v>
                </c:pt>
                <c:pt idx="1715">
                  <c:v>45586</c:v>
                </c:pt>
                <c:pt idx="1716">
                  <c:v>45587</c:v>
                </c:pt>
                <c:pt idx="1717">
                  <c:v>45588</c:v>
                </c:pt>
                <c:pt idx="1718">
                  <c:v>45589</c:v>
                </c:pt>
                <c:pt idx="1719">
                  <c:v>45590</c:v>
                </c:pt>
                <c:pt idx="1720">
                  <c:v>45591</c:v>
                </c:pt>
                <c:pt idx="1721">
                  <c:v>45592</c:v>
                </c:pt>
                <c:pt idx="1722">
                  <c:v>45593</c:v>
                </c:pt>
                <c:pt idx="1723">
                  <c:v>45594</c:v>
                </c:pt>
                <c:pt idx="1724">
                  <c:v>45595</c:v>
                </c:pt>
                <c:pt idx="1725">
                  <c:v>45596</c:v>
                </c:pt>
                <c:pt idx="1726">
                  <c:v>45597</c:v>
                </c:pt>
                <c:pt idx="1727">
                  <c:v>45598</c:v>
                </c:pt>
                <c:pt idx="1728">
                  <c:v>45599</c:v>
                </c:pt>
                <c:pt idx="1729">
                  <c:v>45600</c:v>
                </c:pt>
                <c:pt idx="1730">
                  <c:v>45601</c:v>
                </c:pt>
                <c:pt idx="1731">
                  <c:v>45602</c:v>
                </c:pt>
                <c:pt idx="1732">
                  <c:v>45603</c:v>
                </c:pt>
                <c:pt idx="1733">
                  <c:v>45604</c:v>
                </c:pt>
                <c:pt idx="1734">
                  <c:v>45605</c:v>
                </c:pt>
                <c:pt idx="1735">
                  <c:v>45606</c:v>
                </c:pt>
                <c:pt idx="1736">
                  <c:v>45607</c:v>
                </c:pt>
                <c:pt idx="1737">
                  <c:v>45608</c:v>
                </c:pt>
                <c:pt idx="1738">
                  <c:v>45609</c:v>
                </c:pt>
                <c:pt idx="1739">
                  <c:v>45610</c:v>
                </c:pt>
                <c:pt idx="1740">
                  <c:v>45611</c:v>
                </c:pt>
                <c:pt idx="1741">
                  <c:v>45612</c:v>
                </c:pt>
                <c:pt idx="1742">
                  <c:v>45613</c:v>
                </c:pt>
                <c:pt idx="1743">
                  <c:v>45614</c:v>
                </c:pt>
                <c:pt idx="1744">
                  <c:v>45615</c:v>
                </c:pt>
                <c:pt idx="1745">
                  <c:v>45616</c:v>
                </c:pt>
                <c:pt idx="1746">
                  <c:v>45617</c:v>
                </c:pt>
                <c:pt idx="1747">
                  <c:v>45618</c:v>
                </c:pt>
                <c:pt idx="1748">
                  <c:v>45619</c:v>
                </c:pt>
                <c:pt idx="1749">
                  <c:v>45620</c:v>
                </c:pt>
                <c:pt idx="1750">
                  <c:v>45621</c:v>
                </c:pt>
                <c:pt idx="1751">
                  <c:v>45622</c:v>
                </c:pt>
                <c:pt idx="1752">
                  <c:v>45623</c:v>
                </c:pt>
                <c:pt idx="1753">
                  <c:v>45624</c:v>
                </c:pt>
                <c:pt idx="1754">
                  <c:v>45625</c:v>
                </c:pt>
                <c:pt idx="1755">
                  <c:v>45626</c:v>
                </c:pt>
                <c:pt idx="1756">
                  <c:v>45627</c:v>
                </c:pt>
                <c:pt idx="1757">
                  <c:v>45628</c:v>
                </c:pt>
                <c:pt idx="1758">
                  <c:v>45629</c:v>
                </c:pt>
                <c:pt idx="1759">
                  <c:v>45630</c:v>
                </c:pt>
                <c:pt idx="1760">
                  <c:v>45631</c:v>
                </c:pt>
                <c:pt idx="1761">
                  <c:v>45632</c:v>
                </c:pt>
                <c:pt idx="1762">
                  <c:v>45633</c:v>
                </c:pt>
                <c:pt idx="1763">
                  <c:v>45634</c:v>
                </c:pt>
                <c:pt idx="1764">
                  <c:v>45635</c:v>
                </c:pt>
                <c:pt idx="1765">
                  <c:v>45636</c:v>
                </c:pt>
                <c:pt idx="1766">
                  <c:v>45637</c:v>
                </c:pt>
                <c:pt idx="1767">
                  <c:v>45638</c:v>
                </c:pt>
                <c:pt idx="1768">
                  <c:v>45639</c:v>
                </c:pt>
                <c:pt idx="1769">
                  <c:v>45640</c:v>
                </c:pt>
                <c:pt idx="1770">
                  <c:v>45641</c:v>
                </c:pt>
                <c:pt idx="1771">
                  <c:v>45642</c:v>
                </c:pt>
                <c:pt idx="1772">
                  <c:v>45643</c:v>
                </c:pt>
                <c:pt idx="1773">
                  <c:v>45644</c:v>
                </c:pt>
                <c:pt idx="1774">
                  <c:v>45645</c:v>
                </c:pt>
                <c:pt idx="1775">
                  <c:v>45646</c:v>
                </c:pt>
                <c:pt idx="1776">
                  <c:v>45647</c:v>
                </c:pt>
                <c:pt idx="1777">
                  <c:v>45648</c:v>
                </c:pt>
                <c:pt idx="1778">
                  <c:v>45649</c:v>
                </c:pt>
                <c:pt idx="1779">
                  <c:v>45650</c:v>
                </c:pt>
                <c:pt idx="1780">
                  <c:v>45651</c:v>
                </c:pt>
                <c:pt idx="1781">
                  <c:v>45652</c:v>
                </c:pt>
                <c:pt idx="1782">
                  <c:v>45653</c:v>
                </c:pt>
                <c:pt idx="1783">
                  <c:v>45654</c:v>
                </c:pt>
                <c:pt idx="1784">
                  <c:v>45655</c:v>
                </c:pt>
                <c:pt idx="1785">
                  <c:v>45656</c:v>
                </c:pt>
                <c:pt idx="1786">
                  <c:v>45657</c:v>
                </c:pt>
              </c:numCache>
            </c:numRef>
          </c:cat>
          <c:val>
            <c:numRef>
              <c:f>[1]Mỹ!$B$2:$B$1788</c:f>
              <c:numCache>
                <c:formatCode>General</c:formatCode>
                <c:ptCount val="1787"/>
                <c:pt idx="0">
                  <c:v>1.5800000000000002E-2</c:v>
                </c:pt>
                <c:pt idx="1">
                  <c:v>1.5800000000000002E-2</c:v>
                </c:pt>
                <c:pt idx="2">
                  <c:v>1.5800000000000002E-2</c:v>
                </c:pt>
                <c:pt idx="3">
                  <c:v>1.5800000000000002E-2</c:v>
                </c:pt>
                <c:pt idx="4">
                  <c:v>1.5800000000000002E-2</c:v>
                </c:pt>
                <c:pt idx="5">
                  <c:v>1.5800000000000002E-2</c:v>
                </c:pt>
                <c:pt idx="6">
                  <c:v>1.5800000000000002E-2</c:v>
                </c:pt>
                <c:pt idx="7">
                  <c:v>1.5800000000000002E-2</c:v>
                </c:pt>
                <c:pt idx="8">
                  <c:v>1.5900000000000001E-2</c:v>
                </c:pt>
                <c:pt idx="9">
                  <c:v>1.5900000000000001E-2</c:v>
                </c:pt>
                <c:pt idx="10">
                  <c:v>1.5900000000000001E-2</c:v>
                </c:pt>
                <c:pt idx="11">
                  <c:v>1.5800000000000002E-2</c:v>
                </c:pt>
                <c:pt idx="12">
                  <c:v>1.5800000000000002E-2</c:v>
                </c:pt>
                <c:pt idx="13">
                  <c:v>1.5800000000000002E-2</c:v>
                </c:pt>
                <c:pt idx="14">
                  <c:v>1.5800000000000002E-2</c:v>
                </c:pt>
                <c:pt idx="15">
                  <c:v>1.5800000000000002E-2</c:v>
                </c:pt>
                <c:pt idx="16">
                  <c:v>1.5800000000000002E-2</c:v>
                </c:pt>
                <c:pt idx="17">
                  <c:v>1.5800000000000002E-2</c:v>
                </c:pt>
                <c:pt idx="18">
                  <c:v>1.5800000000000002E-2</c:v>
                </c:pt>
                <c:pt idx="19">
                  <c:v>1.5800000000000002E-2</c:v>
                </c:pt>
                <c:pt idx="20">
                  <c:v>1.5800000000000002E-2</c:v>
                </c:pt>
                <c:pt idx="21">
                  <c:v>1.5900000000000001E-2</c:v>
                </c:pt>
                <c:pt idx="22">
                  <c:v>1.5900000000000001E-2</c:v>
                </c:pt>
                <c:pt idx="23">
                  <c:v>1.09E-2</c:v>
                </c:pt>
                <c:pt idx="24">
                  <c:v>1.09E-2</c:v>
                </c:pt>
                <c:pt idx="25">
                  <c:v>1.09E-2</c:v>
                </c:pt>
                <c:pt idx="26">
                  <c:v>1.09E-2</c:v>
                </c:pt>
                <c:pt idx="27">
                  <c:v>1.09E-2</c:v>
                </c:pt>
                <c:pt idx="28">
                  <c:v>1.09E-2</c:v>
                </c:pt>
                <c:pt idx="29">
                  <c:v>1.09E-2</c:v>
                </c:pt>
                <c:pt idx="30">
                  <c:v>1.09E-2</c:v>
                </c:pt>
                <c:pt idx="31">
                  <c:v>1.1000000000000001E-2</c:v>
                </c:pt>
                <c:pt idx="32">
                  <c:v>1.1000000000000001E-2</c:v>
                </c:pt>
                <c:pt idx="33">
                  <c:v>1.1000000000000001E-2</c:v>
                </c:pt>
                <c:pt idx="34">
                  <c:v>1.1000000000000001E-2</c:v>
                </c:pt>
                <c:pt idx="35">
                  <c:v>2.5000000000000001E-3</c:v>
                </c:pt>
                <c:pt idx="36">
                  <c:v>2.5000000000000001E-3</c:v>
                </c:pt>
                <c:pt idx="37">
                  <c:v>2.5000000000000001E-3</c:v>
                </c:pt>
                <c:pt idx="38">
                  <c:v>2E-3</c:v>
                </c:pt>
                <c:pt idx="39">
                  <c:v>1.5E-3</c:v>
                </c:pt>
                <c:pt idx="40">
                  <c:v>1.5E-3</c:v>
                </c:pt>
                <c:pt idx="41">
                  <c:v>1.5E-3</c:v>
                </c:pt>
                <c:pt idx="42">
                  <c:v>1.5E-3</c:v>
                </c:pt>
                <c:pt idx="43">
                  <c:v>1.1999999999999999E-3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8.9999999999999998E-4</c:v>
                </c:pt>
                <c:pt idx="50">
                  <c:v>8.0000000000000004E-4</c:v>
                </c:pt>
                <c:pt idx="51">
                  <c:v>5.9999999999999995E-4</c:v>
                </c:pt>
                <c:pt idx="52">
                  <c:v>5.0000000000000001E-4</c:v>
                </c:pt>
                <c:pt idx="53">
                  <c:v>5.0000000000000001E-4</c:v>
                </c:pt>
                <c:pt idx="54">
                  <c:v>5.0000000000000001E-4</c:v>
                </c:pt>
                <c:pt idx="55">
                  <c:v>5.0000000000000001E-4</c:v>
                </c:pt>
                <c:pt idx="56">
                  <c:v>5.0000000000000001E-4</c:v>
                </c:pt>
                <c:pt idx="57">
                  <c:v>5.0000000000000001E-4</c:v>
                </c:pt>
                <c:pt idx="58">
                  <c:v>5.0000000000000001E-4</c:v>
                </c:pt>
                <c:pt idx="59">
                  <c:v>5.0000000000000001E-4</c:v>
                </c:pt>
                <c:pt idx="60">
                  <c:v>5.0000000000000001E-4</c:v>
                </c:pt>
                <c:pt idx="61">
                  <c:v>5.0000000000000001E-4</c:v>
                </c:pt>
                <c:pt idx="62">
                  <c:v>5.0000000000000001E-4</c:v>
                </c:pt>
                <c:pt idx="63">
                  <c:v>5.0000000000000001E-4</c:v>
                </c:pt>
                <c:pt idx="64">
                  <c:v>5.0000000000000001E-4</c:v>
                </c:pt>
                <c:pt idx="65">
                  <c:v>5.0000000000000001E-4</c:v>
                </c:pt>
                <c:pt idx="66">
                  <c:v>5.0000000000000001E-4</c:v>
                </c:pt>
                <c:pt idx="67">
                  <c:v>5.0000000000000001E-4</c:v>
                </c:pt>
                <c:pt idx="68">
                  <c:v>5.0000000000000001E-4</c:v>
                </c:pt>
                <c:pt idx="69">
                  <c:v>5.0000000000000001E-4</c:v>
                </c:pt>
                <c:pt idx="70">
                  <c:v>5.0000000000000001E-4</c:v>
                </c:pt>
                <c:pt idx="71">
                  <c:v>5.0000000000000001E-4</c:v>
                </c:pt>
                <c:pt idx="72">
                  <c:v>5.0000000000000001E-4</c:v>
                </c:pt>
                <c:pt idx="73">
                  <c:v>4.0000000000000002E-4</c:v>
                </c:pt>
                <c:pt idx="74">
                  <c:v>5.0000000000000001E-4</c:v>
                </c:pt>
                <c:pt idx="75">
                  <c:v>5.0000000000000001E-4</c:v>
                </c:pt>
                <c:pt idx="76">
                  <c:v>5.0000000000000001E-4</c:v>
                </c:pt>
                <c:pt idx="77">
                  <c:v>4.0000000000000002E-4</c:v>
                </c:pt>
                <c:pt idx="78">
                  <c:v>4.0000000000000002E-4</c:v>
                </c:pt>
                <c:pt idx="79">
                  <c:v>4.0000000000000002E-4</c:v>
                </c:pt>
                <c:pt idx="80">
                  <c:v>5.0000000000000001E-4</c:v>
                </c:pt>
                <c:pt idx="81">
                  <c:v>5.0000000000000001E-4</c:v>
                </c:pt>
                <c:pt idx="82">
                  <c:v>5.0000000000000001E-4</c:v>
                </c:pt>
                <c:pt idx="83">
                  <c:v>5.0000000000000001E-4</c:v>
                </c:pt>
                <c:pt idx="84">
                  <c:v>5.0000000000000001E-4</c:v>
                </c:pt>
                <c:pt idx="85">
                  <c:v>5.0000000000000001E-4</c:v>
                </c:pt>
                <c:pt idx="86">
                  <c:v>5.0000000000000001E-4</c:v>
                </c:pt>
                <c:pt idx="87">
                  <c:v>5.0000000000000001E-4</c:v>
                </c:pt>
                <c:pt idx="88">
                  <c:v>5.0000000000000001E-4</c:v>
                </c:pt>
                <c:pt idx="89">
                  <c:v>5.0000000000000001E-4</c:v>
                </c:pt>
                <c:pt idx="90">
                  <c:v>5.0000000000000001E-4</c:v>
                </c:pt>
                <c:pt idx="91">
                  <c:v>5.0000000000000001E-4</c:v>
                </c:pt>
                <c:pt idx="92">
                  <c:v>5.0000000000000001E-4</c:v>
                </c:pt>
                <c:pt idx="93">
                  <c:v>5.0000000000000001E-4</c:v>
                </c:pt>
                <c:pt idx="94">
                  <c:v>5.0000000000000001E-4</c:v>
                </c:pt>
                <c:pt idx="95">
                  <c:v>5.0000000000000001E-4</c:v>
                </c:pt>
                <c:pt idx="96">
                  <c:v>5.0000000000000001E-4</c:v>
                </c:pt>
                <c:pt idx="97">
                  <c:v>5.0000000000000001E-4</c:v>
                </c:pt>
                <c:pt idx="98">
                  <c:v>5.0000000000000001E-4</c:v>
                </c:pt>
                <c:pt idx="99">
                  <c:v>5.0000000000000001E-4</c:v>
                </c:pt>
                <c:pt idx="100">
                  <c:v>5.0000000000000001E-4</c:v>
                </c:pt>
                <c:pt idx="101">
                  <c:v>5.0000000000000001E-4</c:v>
                </c:pt>
                <c:pt idx="102">
                  <c:v>5.0000000000000001E-4</c:v>
                </c:pt>
                <c:pt idx="103">
                  <c:v>5.0000000000000001E-4</c:v>
                </c:pt>
                <c:pt idx="104">
                  <c:v>5.0000000000000001E-4</c:v>
                </c:pt>
                <c:pt idx="105">
                  <c:v>5.0000000000000001E-4</c:v>
                </c:pt>
                <c:pt idx="106">
                  <c:v>5.0000000000000001E-4</c:v>
                </c:pt>
                <c:pt idx="107">
                  <c:v>5.0000000000000001E-4</c:v>
                </c:pt>
                <c:pt idx="108">
                  <c:v>5.0000000000000001E-4</c:v>
                </c:pt>
                <c:pt idx="109">
                  <c:v>5.0000000000000001E-4</c:v>
                </c:pt>
                <c:pt idx="110">
                  <c:v>5.0000000000000001E-4</c:v>
                </c:pt>
                <c:pt idx="111">
                  <c:v>5.0000000000000001E-4</c:v>
                </c:pt>
                <c:pt idx="112">
                  <c:v>5.0000000000000001E-4</c:v>
                </c:pt>
                <c:pt idx="113">
                  <c:v>5.9999999999999995E-4</c:v>
                </c:pt>
                <c:pt idx="114">
                  <c:v>5.9999999999999995E-4</c:v>
                </c:pt>
                <c:pt idx="115">
                  <c:v>5.9999999999999995E-4</c:v>
                </c:pt>
                <c:pt idx="116">
                  <c:v>7.000000000000001E-4</c:v>
                </c:pt>
                <c:pt idx="117">
                  <c:v>7.000000000000001E-4</c:v>
                </c:pt>
                <c:pt idx="118">
                  <c:v>7.000000000000001E-4</c:v>
                </c:pt>
                <c:pt idx="119">
                  <c:v>7.000000000000001E-4</c:v>
                </c:pt>
                <c:pt idx="120">
                  <c:v>7.000000000000001E-4</c:v>
                </c:pt>
                <c:pt idx="121">
                  <c:v>8.0000000000000004E-4</c:v>
                </c:pt>
                <c:pt idx="122">
                  <c:v>8.0000000000000004E-4</c:v>
                </c:pt>
                <c:pt idx="123">
                  <c:v>8.0000000000000004E-4</c:v>
                </c:pt>
                <c:pt idx="124">
                  <c:v>8.0000000000000004E-4</c:v>
                </c:pt>
                <c:pt idx="125">
                  <c:v>8.0000000000000004E-4</c:v>
                </c:pt>
                <c:pt idx="126">
                  <c:v>8.9999999999999998E-4</c:v>
                </c:pt>
                <c:pt idx="127">
                  <c:v>8.9999999999999998E-4</c:v>
                </c:pt>
                <c:pt idx="128">
                  <c:v>8.9999999999999998E-4</c:v>
                </c:pt>
                <c:pt idx="129">
                  <c:v>8.9999999999999998E-4</c:v>
                </c:pt>
                <c:pt idx="130">
                  <c:v>8.9999999999999998E-4</c:v>
                </c:pt>
                <c:pt idx="131">
                  <c:v>8.9999999999999998E-4</c:v>
                </c:pt>
                <c:pt idx="132">
                  <c:v>8.9999999999999998E-4</c:v>
                </c:pt>
                <c:pt idx="133">
                  <c:v>8.0000000000000004E-4</c:v>
                </c:pt>
                <c:pt idx="134">
                  <c:v>8.0000000000000004E-4</c:v>
                </c:pt>
                <c:pt idx="135">
                  <c:v>8.0000000000000004E-4</c:v>
                </c:pt>
                <c:pt idx="136">
                  <c:v>8.0000000000000004E-4</c:v>
                </c:pt>
                <c:pt idx="137">
                  <c:v>8.0000000000000004E-4</c:v>
                </c:pt>
                <c:pt idx="138">
                  <c:v>8.0000000000000004E-4</c:v>
                </c:pt>
                <c:pt idx="139">
                  <c:v>8.0000000000000004E-4</c:v>
                </c:pt>
                <c:pt idx="140">
                  <c:v>8.0000000000000004E-4</c:v>
                </c:pt>
                <c:pt idx="141">
                  <c:v>8.0000000000000004E-4</c:v>
                </c:pt>
                <c:pt idx="142">
                  <c:v>8.0000000000000004E-4</c:v>
                </c:pt>
                <c:pt idx="143">
                  <c:v>8.9999999999999998E-4</c:v>
                </c:pt>
                <c:pt idx="144">
                  <c:v>8.9999999999999998E-4</c:v>
                </c:pt>
                <c:pt idx="145">
                  <c:v>8.9999999999999998E-4</c:v>
                </c:pt>
                <c:pt idx="146">
                  <c:v>8.9999999999999998E-4</c:v>
                </c:pt>
                <c:pt idx="147">
                  <c:v>8.9999999999999998E-4</c:v>
                </c:pt>
                <c:pt idx="148">
                  <c:v>8.9999999999999998E-4</c:v>
                </c:pt>
                <c:pt idx="149">
                  <c:v>8.9999999999999998E-4</c:v>
                </c:pt>
                <c:pt idx="150">
                  <c:v>8.9999999999999998E-4</c:v>
                </c:pt>
                <c:pt idx="151">
                  <c:v>8.9999999999999998E-4</c:v>
                </c:pt>
                <c:pt idx="152">
                  <c:v>8.9999999999999998E-4</c:v>
                </c:pt>
                <c:pt idx="153">
                  <c:v>8.9999999999999998E-4</c:v>
                </c:pt>
                <c:pt idx="154">
                  <c:v>8.9999999999999998E-4</c:v>
                </c:pt>
                <c:pt idx="155">
                  <c:v>8.9999999999999998E-4</c:v>
                </c:pt>
                <c:pt idx="156">
                  <c:v>1E-3</c:v>
                </c:pt>
                <c:pt idx="157">
                  <c:v>1E-3</c:v>
                </c:pt>
                <c:pt idx="158">
                  <c:v>8.9999999999999998E-4</c:v>
                </c:pt>
                <c:pt idx="159">
                  <c:v>8.9999999999999998E-4</c:v>
                </c:pt>
                <c:pt idx="160">
                  <c:v>8.9999999999999998E-4</c:v>
                </c:pt>
                <c:pt idx="161">
                  <c:v>1E-3</c:v>
                </c:pt>
                <c:pt idx="162">
                  <c:v>1E-3</c:v>
                </c:pt>
                <c:pt idx="163">
                  <c:v>8.9999999999999998E-4</c:v>
                </c:pt>
                <c:pt idx="164">
                  <c:v>8.9999999999999998E-4</c:v>
                </c:pt>
                <c:pt idx="165">
                  <c:v>8.9999999999999998E-4</c:v>
                </c:pt>
                <c:pt idx="166">
                  <c:v>8.9999999999999998E-4</c:v>
                </c:pt>
                <c:pt idx="167">
                  <c:v>8.9999999999999998E-4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8.9999999999999998E-4</c:v>
                </c:pt>
                <c:pt idx="191">
                  <c:v>8.9999999999999998E-4</c:v>
                </c:pt>
                <c:pt idx="192">
                  <c:v>8.9999999999999998E-4</c:v>
                </c:pt>
                <c:pt idx="193">
                  <c:v>8.9999999999999998E-4</c:v>
                </c:pt>
                <c:pt idx="194">
                  <c:v>8.9999999999999998E-4</c:v>
                </c:pt>
                <c:pt idx="195">
                  <c:v>8.9999999999999998E-4</c:v>
                </c:pt>
                <c:pt idx="196">
                  <c:v>8.9999999999999998E-4</c:v>
                </c:pt>
                <c:pt idx="197">
                  <c:v>8.9999999999999998E-4</c:v>
                </c:pt>
                <c:pt idx="198">
                  <c:v>8.9999999999999998E-4</c:v>
                </c:pt>
                <c:pt idx="199">
                  <c:v>8.0000000000000004E-4</c:v>
                </c:pt>
                <c:pt idx="200">
                  <c:v>8.9999999999999998E-4</c:v>
                </c:pt>
                <c:pt idx="201">
                  <c:v>8.9999999999999998E-4</c:v>
                </c:pt>
                <c:pt idx="202">
                  <c:v>8.9999999999999998E-4</c:v>
                </c:pt>
                <c:pt idx="203">
                  <c:v>8.9999999999999998E-4</c:v>
                </c:pt>
                <c:pt idx="204">
                  <c:v>8.9999999999999998E-4</c:v>
                </c:pt>
                <c:pt idx="205">
                  <c:v>8.9999999999999998E-4</c:v>
                </c:pt>
                <c:pt idx="206">
                  <c:v>8.9999999999999998E-4</c:v>
                </c:pt>
                <c:pt idx="207">
                  <c:v>8.9999999999999998E-4</c:v>
                </c:pt>
                <c:pt idx="208">
                  <c:v>8.9999999999999998E-4</c:v>
                </c:pt>
                <c:pt idx="209">
                  <c:v>8.9999999999999998E-4</c:v>
                </c:pt>
                <c:pt idx="210">
                  <c:v>8.9999999999999998E-4</c:v>
                </c:pt>
                <c:pt idx="211">
                  <c:v>8.9999999999999998E-4</c:v>
                </c:pt>
                <c:pt idx="212">
                  <c:v>8.9999999999999998E-4</c:v>
                </c:pt>
                <c:pt idx="213">
                  <c:v>8.9999999999999998E-4</c:v>
                </c:pt>
                <c:pt idx="214">
                  <c:v>8.9999999999999998E-4</c:v>
                </c:pt>
                <c:pt idx="215">
                  <c:v>8.9999999999999998E-4</c:v>
                </c:pt>
                <c:pt idx="216">
                  <c:v>8.9999999999999998E-4</c:v>
                </c:pt>
                <c:pt idx="217">
                  <c:v>8.9999999999999998E-4</c:v>
                </c:pt>
                <c:pt idx="218">
                  <c:v>8.9999999999999998E-4</c:v>
                </c:pt>
                <c:pt idx="219">
                  <c:v>8.9999999999999998E-4</c:v>
                </c:pt>
                <c:pt idx="220">
                  <c:v>8.9999999999999998E-4</c:v>
                </c:pt>
                <c:pt idx="221">
                  <c:v>8.9999999999999998E-4</c:v>
                </c:pt>
                <c:pt idx="222">
                  <c:v>8.9999999999999998E-4</c:v>
                </c:pt>
                <c:pt idx="223">
                  <c:v>8.9999999999999998E-4</c:v>
                </c:pt>
                <c:pt idx="224">
                  <c:v>8.9999999999999998E-4</c:v>
                </c:pt>
                <c:pt idx="225">
                  <c:v>8.9999999999999998E-4</c:v>
                </c:pt>
                <c:pt idx="226">
                  <c:v>8.9999999999999998E-4</c:v>
                </c:pt>
                <c:pt idx="227">
                  <c:v>8.9999999999999998E-4</c:v>
                </c:pt>
                <c:pt idx="228">
                  <c:v>8.9999999999999998E-4</c:v>
                </c:pt>
                <c:pt idx="229">
                  <c:v>8.9999999999999998E-4</c:v>
                </c:pt>
                <c:pt idx="230">
                  <c:v>8.9999999999999998E-4</c:v>
                </c:pt>
                <c:pt idx="231">
                  <c:v>8.9999999999999998E-4</c:v>
                </c:pt>
                <c:pt idx="232">
                  <c:v>8.9999999999999998E-4</c:v>
                </c:pt>
                <c:pt idx="233">
                  <c:v>8.9999999999999998E-4</c:v>
                </c:pt>
                <c:pt idx="234">
                  <c:v>8.9999999999999998E-4</c:v>
                </c:pt>
                <c:pt idx="235">
                  <c:v>8.9999999999999998E-4</c:v>
                </c:pt>
                <c:pt idx="236">
                  <c:v>8.9999999999999998E-4</c:v>
                </c:pt>
                <c:pt idx="237">
                  <c:v>8.9999999999999998E-4</c:v>
                </c:pt>
                <c:pt idx="238">
                  <c:v>8.9999999999999998E-4</c:v>
                </c:pt>
                <c:pt idx="239">
                  <c:v>8.9999999999999998E-4</c:v>
                </c:pt>
                <c:pt idx="240">
                  <c:v>8.9999999999999998E-4</c:v>
                </c:pt>
                <c:pt idx="241">
                  <c:v>8.9999999999999998E-4</c:v>
                </c:pt>
                <c:pt idx="242">
                  <c:v>8.9999999999999998E-4</c:v>
                </c:pt>
                <c:pt idx="243">
                  <c:v>8.9999999999999998E-4</c:v>
                </c:pt>
                <c:pt idx="244">
                  <c:v>8.9999999999999998E-4</c:v>
                </c:pt>
                <c:pt idx="245">
                  <c:v>8.9999999999999998E-4</c:v>
                </c:pt>
                <c:pt idx="246">
                  <c:v>8.9999999999999998E-4</c:v>
                </c:pt>
                <c:pt idx="247">
                  <c:v>8.9999999999999998E-4</c:v>
                </c:pt>
                <c:pt idx="248">
                  <c:v>8.9999999999999998E-4</c:v>
                </c:pt>
                <c:pt idx="249">
                  <c:v>8.9999999999999998E-4</c:v>
                </c:pt>
                <c:pt idx="250">
                  <c:v>8.9999999999999998E-4</c:v>
                </c:pt>
                <c:pt idx="251">
                  <c:v>8.9999999999999998E-4</c:v>
                </c:pt>
                <c:pt idx="252">
                  <c:v>8.9999999999999998E-4</c:v>
                </c:pt>
                <c:pt idx="253">
                  <c:v>8.9999999999999998E-4</c:v>
                </c:pt>
                <c:pt idx="254">
                  <c:v>8.9999999999999998E-4</c:v>
                </c:pt>
                <c:pt idx="255">
                  <c:v>8.9999999999999998E-4</c:v>
                </c:pt>
                <c:pt idx="256">
                  <c:v>8.9999999999999998E-4</c:v>
                </c:pt>
                <c:pt idx="257">
                  <c:v>8.9999999999999998E-4</c:v>
                </c:pt>
                <c:pt idx="258">
                  <c:v>8.9999999999999998E-4</c:v>
                </c:pt>
                <c:pt idx="259">
                  <c:v>8.9999999999999998E-4</c:v>
                </c:pt>
                <c:pt idx="260">
                  <c:v>8.9999999999999998E-4</c:v>
                </c:pt>
                <c:pt idx="261">
                  <c:v>8.9999999999999998E-4</c:v>
                </c:pt>
                <c:pt idx="262">
                  <c:v>8.9999999999999998E-4</c:v>
                </c:pt>
                <c:pt idx="263">
                  <c:v>8.9999999999999998E-4</c:v>
                </c:pt>
                <c:pt idx="264">
                  <c:v>8.9999999999999998E-4</c:v>
                </c:pt>
                <c:pt idx="265">
                  <c:v>8.9999999999999998E-4</c:v>
                </c:pt>
                <c:pt idx="266">
                  <c:v>8.9999999999999998E-4</c:v>
                </c:pt>
                <c:pt idx="267">
                  <c:v>8.9999999999999998E-4</c:v>
                </c:pt>
                <c:pt idx="268">
                  <c:v>8.9999999999999998E-4</c:v>
                </c:pt>
                <c:pt idx="269">
                  <c:v>8.9999999999999998E-4</c:v>
                </c:pt>
                <c:pt idx="270">
                  <c:v>8.9999999999999998E-4</c:v>
                </c:pt>
                <c:pt idx="271">
                  <c:v>8.9999999999999998E-4</c:v>
                </c:pt>
                <c:pt idx="272">
                  <c:v>8.9999999999999998E-4</c:v>
                </c:pt>
                <c:pt idx="273">
                  <c:v>8.9999999999999998E-4</c:v>
                </c:pt>
                <c:pt idx="274">
                  <c:v>8.9999999999999998E-4</c:v>
                </c:pt>
                <c:pt idx="275">
                  <c:v>8.9999999999999998E-4</c:v>
                </c:pt>
                <c:pt idx="276">
                  <c:v>8.9999999999999998E-4</c:v>
                </c:pt>
                <c:pt idx="277">
                  <c:v>8.9999999999999998E-4</c:v>
                </c:pt>
                <c:pt idx="278">
                  <c:v>8.9999999999999998E-4</c:v>
                </c:pt>
                <c:pt idx="279">
                  <c:v>8.9999999999999998E-4</c:v>
                </c:pt>
                <c:pt idx="280">
                  <c:v>8.9999999999999998E-4</c:v>
                </c:pt>
                <c:pt idx="281">
                  <c:v>8.9999999999999998E-4</c:v>
                </c:pt>
                <c:pt idx="282">
                  <c:v>8.9999999999999998E-4</c:v>
                </c:pt>
                <c:pt idx="283">
                  <c:v>8.0000000000000004E-4</c:v>
                </c:pt>
                <c:pt idx="284">
                  <c:v>8.0000000000000004E-4</c:v>
                </c:pt>
                <c:pt idx="285">
                  <c:v>8.0000000000000004E-4</c:v>
                </c:pt>
                <c:pt idx="286">
                  <c:v>8.0000000000000004E-4</c:v>
                </c:pt>
                <c:pt idx="287">
                  <c:v>8.0000000000000004E-4</c:v>
                </c:pt>
                <c:pt idx="288">
                  <c:v>8.0000000000000004E-4</c:v>
                </c:pt>
                <c:pt idx="289">
                  <c:v>8.0000000000000004E-4</c:v>
                </c:pt>
                <c:pt idx="290">
                  <c:v>8.0000000000000004E-4</c:v>
                </c:pt>
                <c:pt idx="291">
                  <c:v>8.0000000000000004E-4</c:v>
                </c:pt>
                <c:pt idx="292">
                  <c:v>8.0000000000000004E-4</c:v>
                </c:pt>
                <c:pt idx="293">
                  <c:v>8.0000000000000004E-4</c:v>
                </c:pt>
                <c:pt idx="294">
                  <c:v>8.9999999999999998E-4</c:v>
                </c:pt>
                <c:pt idx="295">
                  <c:v>8.9999999999999998E-4</c:v>
                </c:pt>
                <c:pt idx="296">
                  <c:v>8.9999999999999998E-4</c:v>
                </c:pt>
                <c:pt idx="297">
                  <c:v>8.9999999999999998E-4</c:v>
                </c:pt>
                <c:pt idx="298">
                  <c:v>8.9999999999999998E-4</c:v>
                </c:pt>
                <c:pt idx="299">
                  <c:v>8.9999999999999998E-4</c:v>
                </c:pt>
                <c:pt idx="300">
                  <c:v>8.9999999999999998E-4</c:v>
                </c:pt>
                <c:pt idx="301">
                  <c:v>8.9999999999999998E-4</c:v>
                </c:pt>
                <c:pt idx="302">
                  <c:v>8.9999999999999998E-4</c:v>
                </c:pt>
                <c:pt idx="303">
                  <c:v>8.9999999999999998E-4</c:v>
                </c:pt>
                <c:pt idx="304">
                  <c:v>8.9999999999999998E-4</c:v>
                </c:pt>
                <c:pt idx="305">
                  <c:v>8.9999999999999998E-4</c:v>
                </c:pt>
                <c:pt idx="306">
                  <c:v>8.9999999999999998E-4</c:v>
                </c:pt>
                <c:pt idx="307">
                  <c:v>8.9999999999999998E-4</c:v>
                </c:pt>
                <c:pt idx="308">
                  <c:v>8.9999999999999998E-4</c:v>
                </c:pt>
                <c:pt idx="309">
                  <c:v>8.9999999999999998E-4</c:v>
                </c:pt>
                <c:pt idx="310">
                  <c:v>8.9999999999999998E-4</c:v>
                </c:pt>
                <c:pt idx="311">
                  <c:v>8.9999999999999998E-4</c:v>
                </c:pt>
                <c:pt idx="312">
                  <c:v>8.9999999999999998E-4</c:v>
                </c:pt>
                <c:pt idx="313">
                  <c:v>8.9999999999999998E-4</c:v>
                </c:pt>
                <c:pt idx="314">
                  <c:v>8.9999999999999998E-4</c:v>
                </c:pt>
                <c:pt idx="315">
                  <c:v>8.9999999999999998E-4</c:v>
                </c:pt>
                <c:pt idx="316">
                  <c:v>8.9999999999999998E-4</c:v>
                </c:pt>
                <c:pt idx="317">
                  <c:v>8.9999999999999998E-4</c:v>
                </c:pt>
                <c:pt idx="318">
                  <c:v>8.9999999999999998E-4</c:v>
                </c:pt>
                <c:pt idx="319">
                  <c:v>8.9999999999999998E-4</c:v>
                </c:pt>
                <c:pt idx="320">
                  <c:v>8.9999999999999998E-4</c:v>
                </c:pt>
                <c:pt idx="321">
                  <c:v>8.9999999999999998E-4</c:v>
                </c:pt>
                <c:pt idx="322">
                  <c:v>8.9999999999999998E-4</c:v>
                </c:pt>
                <c:pt idx="323">
                  <c:v>8.9999999999999998E-4</c:v>
                </c:pt>
                <c:pt idx="324">
                  <c:v>8.9999999999999998E-4</c:v>
                </c:pt>
                <c:pt idx="325">
                  <c:v>8.9999999999999998E-4</c:v>
                </c:pt>
                <c:pt idx="326">
                  <c:v>8.9999999999999998E-4</c:v>
                </c:pt>
                <c:pt idx="327">
                  <c:v>8.9999999999999998E-4</c:v>
                </c:pt>
                <c:pt idx="328">
                  <c:v>8.9999999999999998E-4</c:v>
                </c:pt>
                <c:pt idx="329">
                  <c:v>8.9999999999999998E-4</c:v>
                </c:pt>
                <c:pt idx="330">
                  <c:v>8.9999999999999998E-4</c:v>
                </c:pt>
                <c:pt idx="331">
                  <c:v>8.9999999999999998E-4</c:v>
                </c:pt>
                <c:pt idx="332">
                  <c:v>8.9999999999999998E-4</c:v>
                </c:pt>
                <c:pt idx="333">
                  <c:v>8.9999999999999998E-4</c:v>
                </c:pt>
                <c:pt idx="334">
                  <c:v>8.9999999999999998E-4</c:v>
                </c:pt>
                <c:pt idx="335">
                  <c:v>8.9999999999999998E-4</c:v>
                </c:pt>
                <c:pt idx="336">
                  <c:v>8.9999999999999998E-4</c:v>
                </c:pt>
                <c:pt idx="337">
                  <c:v>8.9999999999999998E-4</c:v>
                </c:pt>
                <c:pt idx="338">
                  <c:v>8.9999999999999998E-4</c:v>
                </c:pt>
                <c:pt idx="339">
                  <c:v>8.9999999999999998E-4</c:v>
                </c:pt>
                <c:pt idx="340">
                  <c:v>8.9999999999999998E-4</c:v>
                </c:pt>
                <c:pt idx="341">
                  <c:v>8.9999999999999998E-4</c:v>
                </c:pt>
                <c:pt idx="342">
                  <c:v>8.9999999999999998E-4</c:v>
                </c:pt>
                <c:pt idx="343">
                  <c:v>8.9999999999999998E-4</c:v>
                </c:pt>
                <c:pt idx="344">
                  <c:v>8.9999999999999998E-4</c:v>
                </c:pt>
                <c:pt idx="345">
                  <c:v>8.9999999999999998E-4</c:v>
                </c:pt>
                <c:pt idx="346">
                  <c:v>8.0000000000000004E-4</c:v>
                </c:pt>
                <c:pt idx="347">
                  <c:v>8.0000000000000004E-4</c:v>
                </c:pt>
                <c:pt idx="348">
                  <c:v>8.0000000000000004E-4</c:v>
                </c:pt>
                <c:pt idx="349">
                  <c:v>8.0000000000000004E-4</c:v>
                </c:pt>
                <c:pt idx="350">
                  <c:v>8.0000000000000004E-4</c:v>
                </c:pt>
                <c:pt idx="351">
                  <c:v>8.0000000000000004E-4</c:v>
                </c:pt>
                <c:pt idx="352">
                  <c:v>8.0000000000000004E-4</c:v>
                </c:pt>
                <c:pt idx="353">
                  <c:v>7.000000000000001E-4</c:v>
                </c:pt>
                <c:pt idx="354">
                  <c:v>7.000000000000001E-4</c:v>
                </c:pt>
                <c:pt idx="355">
                  <c:v>7.000000000000001E-4</c:v>
                </c:pt>
                <c:pt idx="356">
                  <c:v>7.000000000000001E-4</c:v>
                </c:pt>
                <c:pt idx="357">
                  <c:v>8.0000000000000004E-4</c:v>
                </c:pt>
                <c:pt idx="358">
                  <c:v>8.0000000000000004E-4</c:v>
                </c:pt>
                <c:pt idx="359">
                  <c:v>8.0000000000000004E-4</c:v>
                </c:pt>
                <c:pt idx="360">
                  <c:v>8.0000000000000004E-4</c:v>
                </c:pt>
                <c:pt idx="361">
                  <c:v>8.0000000000000004E-4</c:v>
                </c:pt>
                <c:pt idx="362">
                  <c:v>8.0000000000000004E-4</c:v>
                </c:pt>
                <c:pt idx="363">
                  <c:v>8.0000000000000004E-4</c:v>
                </c:pt>
                <c:pt idx="364">
                  <c:v>7.000000000000001E-4</c:v>
                </c:pt>
                <c:pt idx="365">
                  <c:v>8.0000000000000004E-4</c:v>
                </c:pt>
                <c:pt idx="366">
                  <c:v>8.0000000000000004E-4</c:v>
                </c:pt>
                <c:pt idx="367">
                  <c:v>8.0000000000000004E-4</c:v>
                </c:pt>
                <c:pt idx="368">
                  <c:v>8.0000000000000004E-4</c:v>
                </c:pt>
                <c:pt idx="369">
                  <c:v>8.0000000000000004E-4</c:v>
                </c:pt>
                <c:pt idx="370">
                  <c:v>8.0000000000000004E-4</c:v>
                </c:pt>
                <c:pt idx="371">
                  <c:v>8.0000000000000004E-4</c:v>
                </c:pt>
                <c:pt idx="372">
                  <c:v>8.0000000000000004E-4</c:v>
                </c:pt>
                <c:pt idx="373">
                  <c:v>8.0000000000000004E-4</c:v>
                </c:pt>
                <c:pt idx="374">
                  <c:v>7.000000000000001E-4</c:v>
                </c:pt>
                <c:pt idx="375">
                  <c:v>7.000000000000001E-4</c:v>
                </c:pt>
                <c:pt idx="376">
                  <c:v>7.000000000000001E-4</c:v>
                </c:pt>
                <c:pt idx="377">
                  <c:v>7.000000000000001E-4</c:v>
                </c:pt>
                <c:pt idx="378">
                  <c:v>7.000000000000001E-4</c:v>
                </c:pt>
                <c:pt idx="379">
                  <c:v>7.000000000000001E-4</c:v>
                </c:pt>
                <c:pt idx="380">
                  <c:v>7.000000000000001E-4</c:v>
                </c:pt>
                <c:pt idx="381">
                  <c:v>7.000000000000001E-4</c:v>
                </c:pt>
                <c:pt idx="382">
                  <c:v>7.000000000000001E-4</c:v>
                </c:pt>
                <c:pt idx="383">
                  <c:v>7.000000000000001E-4</c:v>
                </c:pt>
                <c:pt idx="384">
                  <c:v>7.000000000000001E-4</c:v>
                </c:pt>
                <c:pt idx="385">
                  <c:v>7.000000000000001E-4</c:v>
                </c:pt>
                <c:pt idx="386">
                  <c:v>7.000000000000001E-4</c:v>
                </c:pt>
                <c:pt idx="387">
                  <c:v>7.000000000000001E-4</c:v>
                </c:pt>
                <c:pt idx="388">
                  <c:v>7.000000000000001E-4</c:v>
                </c:pt>
                <c:pt idx="389">
                  <c:v>7.000000000000001E-4</c:v>
                </c:pt>
                <c:pt idx="390">
                  <c:v>7.000000000000001E-4</c:v>
                </c:pt>
                <c:pt idx="391">
                  <c:v>7.000000000000001E-4</c:v>
                </c:pt>
                <c:pt idx="392">
                  <c:v>7.000000000000001E-4</c:v>
                </c:pt>
                <c:pt idx="393">
                  <c:v>7.000000000000001E-4</c:v>
                </c:pt>
                <c:pt idx="394">
                  <c:v>7.000000000000001E-4</c:v>
                </c:pt>
                <c:pt idx="395">
                  <c:v>7.000000000000001E-4</c:v>
                </c:pt>
                <c:pt idx="396">
                  <c:v>7.000000000000001E-4</c:v>
                </c:pt>
                <c:pt idx="397">
                  <c:v>7.000000000000001E-4</c:v>
                </c:pt>
                <c:pt idx="398">
                  <c:v>7.000000000000001E-4</c:v>
                </c:pt>
                <c:pt idx="399">
                  <c:v>7.000000000000001E-4</c:v>
                </c:pt>
                <c:pt idx="400">
                  <c:v>7.000000000000001E-4</c:v>
                </c:pt>
                <c:pt idx="401">
                  <c:v>7.000000000000001E-4</c:v>
                </c:pt>
                <c:pt idx="402">
                  <c:v>7.000000000000001E-4</c:v>
                </c:pt>
                <c:pt idx="403">
                  <c:v>7.000000000000001E-4</c:v>
                </c:pt>
                <c:pt idx="404">
                  <c:v>7.000000000000001E-4</c:v>
                </c:pt>
                <c:pt idx="405">
                  <c:v>7.000000000000001E-4</c:v>
                </c:pt>
                <c:pt idx="406">
                  <c:v>7.000000000000001E-4</c:v>
                </c:pt>
                <c:pt idx="407">
                  <c:v>7.000000000000001E-4</c:v>
                </c:pt>
                <c:pt idx="408">
                  <c:v>7.000000000000001E-4</c:v>
                </c:pt>
                <c:pt idx="409">
                  <c:v>7.000000000000001E-4</c:v>
                </c:pt>
                <c:pt idx="410">
                  <c:v>7.000000000000001E-4</c:v>
                </c:pt>
                <c:pt idx="411">
                  <c:v>7.000000000000001E-4</c:v>
                </c:pt>
                <c:pt idx="412">
                  <c:v>7.000000000000001E-4</c:v>
                </c:pt>
                <c:pt idx="413">
                  <c:v>7.000000000000001E-4</c:v>
                </c:pt>
                <c:pt idx="414">
                  <c:v>7.000000000000001E-4</c:v>
                </c:pt>
                <c:pt idx="415">
                  <c:v>5.9999999999999995E-4</c:v>
                </c:pt>
                <c:pt idx="416">
                  <c:v>7.000000000000001E-4</c:v>
                </c:pt>
                <c:pt idx="417">
                  <c:v>7.000000000000001E-4</c:v>
                </c:pt>
                <c:pt idx="418">
                  <c:v>7.000000000000001E-4</c:v>
                </c:pt>
                <c:pt idx="419">
                  <c:v>7.000000000000001E-4</c:v>
                </c:pt>
                <c:pt idx="420">
                  <c:v>7.000000000000001E-4</c:v>
                </c:pt>
                <c:pt idx="421">
                  <c:v>7.000000000000001E-4</c:v>
                </c:pt>
                <c:pt idx="422">
                  <c:v>7.000000000000001E-4</c:v>
                </c:pt>
                <c:pt idx="423">
                  <c:v>7.000000000000001E-4</c:v>
                </c:pt>
                <c:pt idx="424">
                  <c:v>7.000000000000001E-4</c:v>
                </c:pt>
                <c:pt idx="425">
                  <c:v>7.000000000000001E-4</c:v>
                </c:pt>
                <c:pt idx="426">
                  <c:v>7.000000000000001E-4</c:v>
                </c:pt>
                <c:pt idx="427">
                  <c:v>7.000000000000001E-4</c:v>
                </c:pt>
                <c:pt idx="428">
                  <c:v>7.000000000000001E-4</c:v>
                </c:pt>
                <c:pt idx="429">
                  <c:v>7.000000000000001E-4</c:v>
                </c:pt>
                <c:pt idx="430">
                  <c:v>7.000000000000001E-4</c:v>
                </c:pt>
                <c:pt idx="431">
                  <c:v>7.000000000000001E-4</c:v>
                </c:pt>
                <c:pt idx="432">
                  <c:v>7.000000000000001E-4</c:v>
                </c:pt>
                <c:pt idx="433">
                  <c:v>7.000000000000001E-4</c:v>
                </c:pt>
                <c:pt idx="434">
                  <c:v>7.000000000000001E-4</c:v>
                </c:pt>
                <c:pt idx="435">
                  <c:v>7.000000000000001E-4</c:v>
                </c:pt>
                <c:pt idx="436">
                  <c:v>7.000000000000001E-4</c:v>
                </c:pt>
                <c:pt idx="437">
                  <c:v>7.000000000000001E-4</c:v>
                </c:pt>
                <c:pt idx="438">
                  <c:v>7.000000000000001E-4</c:v>
                </c:pt>
                <c:pt idx="439">
                  <c:v>7.000000000000001E-4</c:v>
                </c:pt>
                <c:pt idx="440">
                  <c:v>7.000000000000001E-4</c:v>
                </c:pt>
                <c:pt idx="441">
                  <c:v>7.000000000000001E-4</c:v>
                </c:pt>
                <c:pt idx="442">
                  <c:v>7.000000000000001E-4</c:v>
                </c:pt>
                <c:pt idx="443">
                  <c:v>7.000000000000001E-4</c:v>
                </c:pt>
                <c:pt idx="444">
                  <c:v>5.9999999999999995E-4</c:v>
                </c:pt>
                <c:pt idx="445">
                  <c:v>5.0000000000000001E-4</c:v>
                </c:pt>
                <c:pt idx="446">
                  <c:v>5.0000000000000001E-4</c:v>
                </c:pt>
                <c:pt idx="447">
                  <c:v>5.0000000000000001E-4</c:v>
                </c:pt>
                <c:pt idx="448">
                  <c:v>5.9999999999999995E-4</c:v>
                </c:pt>
                <c:pt idx="449">
                  <c:v>5.9999999999999995E-4</c:v>
                </c:pt>
                <c:pt idx="450">
                  <c:v>5.9999999999999995E-4</c:v>
                </c:pt>
                <c:pt idx="451">
                  <c:v>5.9999999999999995E-4</c:v>
                </c:pt>
                <c:pt idx="452">
                  <c:v>5.9999999999999995E-4</c:v>
                </c:pt>
                <c:pt idx="453">
                  <c:v>5.9999999999999995E-4</c:v>
                </c:pt>
                <c:pt idx="454">
                  <c:v>5.9999999999999995E-4</c:v>
                </c:pt>
                <c:pt idx="455">
                  <c:v>5.9999999999999995E-4</c:v>
                </c:pt>
                <c:pt idx="456">
                  <c:v>5.9999999999999995E-4</c:v>
                </c:pt>
                <c:pt idx="457">
                  <c:v>5.9999999999999995E-4</c:v>
                </c:pt>
                <c:pt idx="458">
                  <c:v>5.9999999999999995E-4</c:v>
                </c:pt>
                <c:pt idx="459">
                  <c:v>5.9999999999999995E-4</c:v>
                </c:pt>
                <c:pt idx="460">
                  <c:v>5.9999999999999995E-4</c:v>
                </c:pt>
                <c:pt idx="461">
                  <c:v>5.9999999999999995E-4</c:v>
                </c:pt>
                <c:pt idx="462">
                  <c:v>5.9999999999999995E-4</c:v>
                </c:pt>
                <c:pt idx="463">
                  <c:v>5.9999999999999995E-4</c:v>
                </c:pt>
                <c:pt idx="464">
                  <c:v>5.9999999999999995E-4</c:v>
                </c:pt>
                <c:pt idx="465">
                  <c:v>5.9999999999999995E-4</c:v>
                </c:pt>
                <c:pt idx="466">
                  <c:v>5.9999999999999995E-4</c:v>
                </c:pt>
                <c:pt idx="467">
                  <c:v>5.9999999999999995E-4</c:v>
                </c:pt>
                <c:pt idx="468">
                  <c:v>5.9999999999999995E-4</c:v>
                </c:pt>
                <c:pt idx="469">
                  <c:v>5.9999999999999995E-4</c:v>
                </c:pt>
                <c:pt idx="470">
                  <c:v>5.9999999999999995E-4</c:v>
                </c:pt>
                <c:pt idx="471">
                  <c:v>5.9999999999999995E-4</c:v>
                </c:pt>
                <c:pt idx="472">
                  <c:v>5.9999999999999995E-4</c:v>
                </c:pt>
                <c:pt idx="473">
                  <c:v>5.0000000000000001E-4</c:v>
                </c:pt>
                <c:pt idx="474">
                  <c:v>5.0000000000000001E-4</c:v>
                </c:pt>
                <c:pt idx="475">
                  <c:v>5.0000000000000001E-4</c:v>
                </c:pt>
                <c:pt idx="476">
                  <c:v>5.0000000000000001E-4</c:v>
                </c:pt>
                <c:pt idx="477">
                  <c:v>5.9999999999999995E-4</c:v>
                </c:pt>
                <c:pt idx="478">
                  <c:v>5.9999999999999995E-4</c:v>
                </c:pt>
                <c:pt idx="479">
                  <c:v>5.9999999999999995E-4</c:v>
                </c:pt>
                <c:pt idx="480">
                  <c:v>5.9999999999999995E-4</c:v>
                </c:pt>
                <c:pt idx="481">
                  <c:v>5.9999999999999995E-4</c:v>
                </c:pt>
                <c:pt idx="482">
                  <c:v>5.9999999999999995E-4</c:v>
                </c:pt>
                <c:pt idx="483">
                  <c:v>5.9999999999999995E-4</c:v>
                </c:pt>
                <c:pt idx="484">
                  <c:v>5.9999999999999995E-4</c:v>
                </c:pt>
                <c:pt idx="485">
                  <c:v>5.9999999999999995E-4</c:v>
                </c:pt>
                <c:pt idx="486">
                  <c:v>5.9999999999999995E-4</c:v>
                </c:pt>
                <c:pt idx="487">
                  <c:v>5.9999999999999995E-4</c:v>
                </c:pt>
                <c:pt idx="488">
                  <c:v>5.9999999999999995E-4</c:v>
                </c:pt>
                <c:pt idx="489">
                  <c:v>5.9999999999999995E-4</c:v>
                </c:pt>
                <c:pt idx="490">
                  <c:v>5.9999999999999995E-4</c:v>
                </c:pt>
                <c:pt idx="491">
                  <c:v>5.9999999999999995E-4</c:v>
                </c:pt>
                <c:pt idx="492">
                  <c:v>5.9999999999999995E-4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8.0000000000000004E-4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7.000000000000001E-4</c:v>
                </c:pt>
                <c:pt idx="537">
                  <c:v>7.000000000000001E-4</c:v>
                </c:pt>
                <c:pt idx="538">
                  <c:v>7.000000000000001E-4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8.9999999999999998E-4</c:v>
                </c:pt>
                <c:pt idx="556">
                  <c:v>8.9999999999999998E-4</c:v>
                </c:pt>
                <c:pt idx="557">
                  <c:v>8.9999999999999998E-4</c:v>
                </c:pt>
                <c:pt idx="558">
                  <c:v>8.9999999999999998E-4</c:v>
                </c:pt>
                <c:pt idx="559">
                  <c:v>8.9999999999999998E-4</c:v>
                </c:pt>
                <c:pt idx="560">
                  <c:v>8.9999999999999998E-4</c:v>
                </c:pt>
                <c:pt idx="561">
                  <c:v>8.9999999999999998E-4</c:v>
                </c:pt>
                <c:pt idx="562">
                  <c:v>8.9999999999999998E-4</c:v>
                </c:pt>
                <c:pt idx="563">
                  <c:v>8.9999999999999998E-4</c:v>
                </c:pt>
                <c:pt idx="564">
                  <c:v>8.0000000000000004E-4</c:v>
                </c:pt>
                <c:pt idx="565">
                  <c:v>8.0000000000000004E-4</c:v>
                </c:pt>
                <c:pt idx="566">
                  <c:v>8.0000000000000004E-4</c:v>
                </c:pt>
                <c:pt idx="567">
                  <c:v>8.0000000000000004E-4</c:v>
                </c:pt>
                <c:pt idx="568">
                  <c:v>5.9999999999999995E-4</c:v>
                </c:pt>
                <c:pt idx="569">
                  <c:v>8.0000000000000004E-4</c:v>
                </c:pt>
                <c:pt idx="570">
                  <c:v>8.0000000000000004E-4</c:v>
                </c:pt>
                <c:pt idx="571">
                  <c:v>8.0000000000000004E-4</c:v>
                </c:pt>
                <c:pt idx="572">
                  <c:v>8.0000000000000004E-4</c:v>
                </c:pt>
                <c:pt idx="573">
                  <c:v>8.0000000000000004E-4</c:v>
                </c:pt>
                <c:pt idx="574">
                  <c:v>8.0000000000000004E-4</c:v>
                </c:pt>
                <c:pt idx="575">
                  <c:v>8.0000000000000004E-4</c:v>
                </c:pt>
                <c:pt idx="576">
                  <c:v>8.0000000000000004E-4</c:v>
                </c:pt>
                <c:pt idx="577">
                  <c:v>8.0000000000000004E-4</c:v>
                </c:pt>
                <c:pt idx="578">
                  <c:v>8.0000000000000004E-4</c:v>
                </c:pt>
                <c:pt idx="579">
                  <c:v>8.0000000000000004E-4</c:v>
                </c:pt>
                <c:pt idx="580">
                  <c:v>8.0000000000000004E-4</c:v>
                </c:pt>
                <c:pt idx="581">
                  <c:v>8.0000000000000004E-4</c:v>
                </c:pt>
                <c:pt idx="582">
                  <c:v>8.0000000000000004E-4</c:v>
                </c:pt>
                <c:pt idx="583">
                  <c:v>8.0000000000000004E-4</c:v>
                </c:pt>
                <c:pt idx="584">
                  <c:v>8.0000000000000004E-4</c:v>
                </c:pt>
                <c:pt idx="585">
                  <c:v>8.0000000000000004E-4</c:v>
                </c:pt>
                <c:pt idx="586">
                  <c:v>8.0000000000000004E-4</c:v>
                </c:pt>
                <c:pt idx="587">
                  <c:v>8.0000000000000004E-4</c:v>
                </c:pt>
                <c:pt idx="588">
                  <c:v>8.0000000000000004E-4</c:v>
                </c:pt>
                <c:pt idx="589">
                  <c:v>8.0000000000000004E-4</c:v>
                </c:pt>
                <c:pt idx="590">
                  <c:v>8.0000000000000004E-4</c:v>
                </c:pt>
                <c:pt idx="591">
                  <c:v>8.0000000000000004E-4</c:v>
                </c:pt>
                <c:pt idx="592">
                  <c:v>8.0000000000000004E-4</c:v>
                </c:pt>
                <c:pt idx="593">
                  <c:v>8.0000000000000004E-4</c:v>
                </c:pt>
                <c:pt idx="594">
                  <c:v>8.0000000000000004E-4</c:v>
                </c:pt>
                <c:pt idx="595">
                  <c:v>8.0000000000000004E-4</c:v>
                </c:pt>
                <c:pt idx="596">
                  <c:v>8.0000000000000004E-4</c:v>
                </c:pt>
                <c:pt idx="597">
                  <c:v>8.0000000000000004E-4</c:v>
                </c:pt>
                <c:pt idx="598">
                  <c:v>5.9999999999999995E-4</c:v>
                </c:pt>
                <c:pt idx="599">
                  <c:v>8.0000000000000004E-4</c:v>
                </c:pt>
                <c:pt idx="600">
                  <c:v>8.0000000000000004E-4</c:v>
                </c:pt>
                <c:pt idx="601">
                  <c:v>8.0000000000000004E-4</c:v>
                </c:pt>
                <c:pt idx="602">
                  <c:v>8.0000000000000004E-4</c:v>
                </c:pt>
                <c:pt idx="603">
                  <c:v>8.0000000000000004E-4</c:v>
                </c:pt>
                <c:pt idx="604">
                  <c:v>8.0000000000000004E-4</c:v>
                </c:pt>
                <c:pt idx="605">
                  <c:v>8.0000000000000004E-4</c:v>
                </c:pt>
                <c:pt idx="606">
                  <c:v>8.0000000000000004E-4</c:v>
                </c:pt>
                <c:pt idx="607">
                  <c:v>8.0000000000000004E-4</c:v>
                </c:pt>
                <c:pt idx="608">
                  <c:v>8.0000000000000004E-4</c:v>
                </c:pt>
                <c:pt idx="609">
                  <c:v>8.0000000000000004E-4</c:v>
                </c:pt>
                <c:pt idx="610">
                  <c:v>8.0000000000000004E-4</c:v>
                </c:pt>
                <c:pt idx="611">
                  <c:v>8.0000000000000004E-4</c:v>
                </c:pt>
                <c:pt idx="612">
                  <c:v>8.0000000000000004E-4</c:v>
                </c:pt>
                <c:pt idx="613">
                  <c:v>8.0000000000000004E-4</c:v>
                </c:pt>
                <c:pt idx="614">
                  <c:v>8.0000000000000004E-4</c:v>
                </c:pt>
                <c:pt idx="615">
                  <c:v>8.0000000000000004E-4</c:v>
                </c:pt>
                <c:pt idx="616">
                  <c:v>8.0000000000000004E-4</c:v>
                </c:pt>
                <c:pt idx="617">
                  <c:v>8.0000000000000004E-4</c:v>
                </c:pt>
                <c:pt idx="618">
                  <c:v>8.0000000000000004E-4</c:v>
                </c:pt>
                <c:pt idx="619">
                  <c:v>8.0000000000000004E-4</c:v>
                </c:pt>
                <c:pt idx="620">
                  <c:v>8.0000000000000004E-4</c:v>
                </c:pt>
                <c:pt idx="621">
                  <c:v>8.0000000000000004E-4</c:v>
                </c:pt>
                <c:pt idx="622">
                  <c:v>8.0000000000000004E-4</c:v>
                </c:pt>
                <c:pt idx="623">
                  <c:v>8.0000000000000004E-4</c:v>
                </c:pt>
                <c:pt idx="624">
                  <c:v>8.0000000000000004E-4</c:v>
                </c:pt>
                <c:pt idx="625">
                  <c:v>8.0000000000000004E-4</c:v>
                </c:pt>
                <c:pt idx="626">
                  <c:v>8.0000000000000004E-4</c:v>
                </c:pt>
                <c:pt idx="627">
                  <c:v>7.000000000000001E-4</c:v>
                </c:pt>
                <c:pt idx="628">
                  <c:v>7.000000000000001E-4</c:v>
                </c:pt>
                <c:pt idx="629">
                  <c:v>7.000000000000001E-4</c:v>
                </c:pt>
                <c:pt idx="630">
                  <c:v>8.0000000000000004E-4</c:v>
                </c:pt>
                <c:pt idx="631">
                  <c:v>8.0000000000000004E-4</c:v>
                </c:pt>
                <c:pt idx="632">
                  <c:v>8.0000000000000004E-4</c:v>
                </c:pt>
                <c:pt idx="633">
                  <c:v>8.0000000000000004E-4</c:v>
                </c:pt>
                <c:pt idx="634">
                  <c:v>8.0000000000000004E-4</c:v>
                </c:pt>
                <c:pt idx="635">
                  <c:v>8.0000000000000004E-4</c:v>
                </c:pt>
                <c:pt idx="636">
                  <c:v>8.0000000000000004E-4</c:v>
                </c:pt>
                <c:pt idx="637">
                  <c:v>8.0000000000000004E-4</c:v>
                </c:pt>
                <c:pt idx="638">
                  <c:v>8.0000000000000004E-4</c:v>
                </c:pt>
                <c:pt idx="639">
                  <c:v>8.0000000000000004E-4</c:v>
                </c:pt>
                <c:pt idx="640">
                  <c:v>8.0000000000000004E-4</c:v>
                </c:pt>
                <c:pt idx="641">
                  <c:v>8.0000000000000004E-4</c:v>
                </c:pt>
                <c:pt idx="642">
                  <c:v>8.0000000000000004E-4</c:v>
                </c:pt>
                <c:pt idx="643">
                  <c:v>8.0000000000000004E-4</c:v>
                </c:pt>
                <c:pt idx="644">
                  <c:v>8.0000000000000004E-4</c:v>
                </c:pt>
                <c:pt idx="645">
                  <c:v>8.0000000000000004E-4</c:v>
                </c:pt>
                <c:pt idx="646">
                  <c:v>8.0000000000000004E-4</c:v>
                </c:pt>
                <c:pt idx="647">
                  <c:v>8.0000000000000004E-4</c:v>
                </c:pt>
                <c:pt idx="648">
                  <c:v>8.0000000000000004E-4</c:v>
                </c:pt>
                <c:pt idx="649">
                  <c:v>8.0000000000000004E-4</c:v>
                </c:pt>
                <c:pt idx="650">
                  <c:v>8.0000000000000004E-4</c:v>
                </c:pt>
                <c:pt idx="651">
                  <c:v>8.0000000000000004E-4</c:v>
                </c:pt>
                <c:pt idx="652">
                  <c:v>8.0000000000000004E-4</c:v>
                </c:pt>
                <c:pt idx="653">
                  <c:v>8.0000000000000004E-4</c:v>
                </c:pt>
                <c:pt idx="654">
                  <c:v>8.0000000000000004E-4</c:v>
                </c:pt>
                <c:pt idx="655">
                  <c:v>8.0000000000000004E-4</c:v>
                </c:pt>
                <c:pt idx="656">
                  <c:v>8.0000000000000004E-4</c:v>
                </c:pt>
                <c:pt idx="657">
                  <c:v>8.0000000000000004E-4</c:v>
                </c:pt>
                <c:pt idx="658">
                  <c:v>8.0000000000000004E-4</c:v>
                </c:pt>
                <c:pt idx="659">
                  <c:v>7.000000000000001E-4</c:v>
                </c:pt>
                <c:pt idx="660">
                  <c:v>8.0000000000000004E-4</c:v>
                </c:pt>
                <c:pt idx="661">
                  <c:v>8.0000000000000004E-4</c:v>
                </c:pt>
                <c:pt idx="662">
                  <c:v>8.0000000000000004E-4</c:v>
                </c:pt>
                <c:pt idx="663">
                  <c:v>8.0000000000000004E-4</c:v>
                </c:pt>
                <c:pt idx="664">
                  <c:v>8.0000000000000004E-4</c:v>
                </c:pt>
                <c:pt idx="665">
                  <c:v>8.0000000000000004E-4</c:v>
                </c:pt>
                <c:pt idx="666">
                  <c:v>8.0000000000000004E-4</c:v>
                </c:pt>
                <c:pt idx="667">
                  <c:v>8.0000000000000004E-4</c:v>
                </c:pt>
                <c:pt idx="668">
                  <c:v>8.0000000000000004E-4</c:v>
                </c:pt>
                <c:pt idx="669">
                  <c:v>8.0000000000000004E-4</c:v>
                </c:pt>
                <c:pt idx="670">
                  <c:v>8.0000000000000004E-4</c:v>
                </c:pt>
                <c:pt idx="671">
                  <c:v>8.0000000000000004E-4</c:v>
                </c:pt>
                <c:pt idx="672">
                  <c:v>8.0000000000000004E-4</c:v>
                </c:pt>
                <c:pt idx="673">
                  <c:v>8.0000000000000004E-4</c:v>
                </c:pt>
                <c:pt idx="674">
                  <c:v>8.0000000000000004E-4</c:v>
                </c:pt>
                <c:pt idx="675">
                  <c:v>8.0000000000000004E-4</c:v>
                </c:pt>
                <c:pt idx="676">
                  <c:v>8.0000000000000004E-4</c:v>
                </c:pt>
                <c:pt idx="677">
                  <c:v>8.0000000000000004E-4</c:v>
                </c:pt>
                <c:pt idx="678">
                  <c:v>8.0000000000000004E-4</c:v>
                </c:pt>
                <c:pt idx="679">
                  <c:v>8.0000000000000004E-4</c:v>
                </c:pt>
                <c:pt idx="680">
                  <c:v>8.0000000000000004E-4</c:v>
                </c:pt>
                <c:pt idx="681">
                  <c:v>8.0000000000000004E-4</c:v>
                </c:pt>
                <c:pt idx="682">
                  <c:v>8.0000000000000004E-4</c:v>
                </c:pt>
                <c:pt idx="683">
                  <c:v>8.0000000000000004E-4</c:v>
                </c:pt>
                <c:pt idx="684">
                  <c:v>8.0000000000000004E-4</c:v>
                </c:pt>
                <c:pt idx="685">
                  <c:v>8.0000000000000004E-4</c:v>
                </c:pt>
                <c:pt idx="686">
                  <c:v>8.0000000000000004E-4</c:v>
                </c:pt>
                <c:pt idx="687">
                  <c:v>8.0000000000000004E-4</c:v>
                </c:pt>
                <c:pt idx="688">
                  <c:v>8.0000000000000004E-4</c:v>
                </c:pt>
                <c:pt idx="689">
                  <c:v>8.0000000000000004E-4</c:v>
                </c:pt>
                <c:pt idx="690">
                  <c:v>7.000000000000001E-4</c:v>
                </c:pt>
                <c:pt idx="691">
                  <c:v>7.000000000000001E-4</c:v>
                </c:pt>
                <c:pt idx="692">
                  <c:v>7.000000000000001E-4</c:v>
                </c:pt>
                <c:pt idx="693">
                  <c:v>8.0000000000000004E-4</c:v>
                </c:pt>
                <c:pt idx="694">
                  <c:v>8.0000000000000004E-4</c:v>
                </c:pt>
                <c:pt idx="695">
                  <c:v>8.0000000000000004E-4</c:v>
                </c:pt>
                <c:pt idx="696">
                  <c:v>8.0000000000000004E-4</c:v>
                </c:pt>
                <c:pt idx="697">
                  <c:v>8.0000000000000004E-4</c:v>
                </c:pt>
                <c:pt idx="698">
                  <c:v>8.0000000000000004E-4</c:v>
                </c:pt>
                <c:pt idx="699">
                  <c:v>8.0000000000000004E-4</c:v>
                </c:pt>
                <c:pt idx="700">
                  <c:v>8.0000000000000004E-4</c:v>
                </c:pt>
                <c:pt idx="701">
                  <c:v>8.0000000000000004E-4</c:v>
                </c:pt>
                <c:pt idx="702">
                  <c:v>8.0000000000000004E-4</c:v>
                </c:pt>
                <c:pt idx="703">
                  <c:v>8.0000000000000004E-4</c:v>
                </c:pt>
                <c:pt idx="704">
                  <c:v>8.0000000000000004E-4</c:v>
                </c:pt>
                <c:pt idx="705">
                  <c:v>8.0000000000000004E-4</c:v>
                </c:pt>
                <c:pt idx="706">
                  <c:v>8.0000000000000004E-4</c:v>
                </c:pt>
                <c:pt idx="707">
                  <c:v>8.0000000000000004E-4</c:v>
                </c:pt>
                <c:pt idx="708">
                  <c:v>8.0000000000000004E-4</c:v>
                </c:pt>
                <c:pt idx="709">
                  <c:v>8.0000000000000004E-4</c:v>
                </c:pt>
                <c:pt idx="710">
                  <c:v>8.0000000000000004E-4</c:v>
                </c:pt>
                <c:pt idx="711">
                  <c:v>8.0000000000000004E-4</c:v>
                </c:pt>
                <c:pt idx="712">
                  <c:v>8.0000000000000004E-4</c:v>
                </c:pt>
                <c:pt idx="713">
                  <c:v>8.0000000000000004E-4</c:v>
                </c:pt>
                <c:pt idx="714">
                  <c:v>8.0000000000000004E-4</c:v>
                </c:pt>
                <c:pt idx="715">
                  <c:v>8.0000000000000004E-4</c:v>
                </c:pt>
                <c:pt idx="716">
                  <c:v>8.0000000000000004E-4</c:v>
                </c:pt>
                <c:pt idx="717">
                  <c:v>8.0000000000000004E-4</c:v>
                </c:pt>
                <c:pt idx="718">
                  <c:v>8.0000000000000004E-4</c:v>
                </c:pt>
                <c:pt idx="719">
                  <c:v>8.0000000000000004E-4</c:v>
                </c:pt>
                <c:pt idx="720">
                  <c:v>8.0000000000000004E-4</c:v>
                </c:pt>
                <c:pt idx="721">
                  <c:v>8.0000000000000004E-4</c:v>
                </c:pt>
                <c:pt idx="722">
                  <c:v>8.0000000000000004E-4</c:v>
                </c:pt>
                <c:pt idx="723">
                  <c:v>8.0000000000000004E-4</c:v>
                </c:pt>
                <c:pt idx="724">
                  <c:v>8.0000000000000004E-4</c:v>
                </c:pt>
                <c:pt idx="725">
                  <c:v>8.0000000000000004E-4</c:v>
                </c:pt>
                <c:pt idx="726">
                  <c:v>8.0000000000000004E-4</c:v>
                </c:pt>
                <c:pt idx="727">
                  <c:v>8.0000000000000004E-4</c:v>
                </c:pt>
                <c:pt idx="728">
                  <c:v>8.0000000000000004E-4</c:v>
                </c:pt>
                <c:pt idx="729">
                  <c:v>8.0000000000000004E-4</c:v>
                </c:pt>
                <c:pt idx="730">
                  <c:v>8.0000000000000004E-4</c:v>
                </c:pt>
                <c:pt idx="731">
                  <c:v>8.0000000000000004E-4</c:v>
                </c:pt>
                <c:pt idx="732">
                  <c:v>8.0000000000000004E-4</c:v>
                </c:pt>
                <c:pt idx="733">
                  <c:v>8.0000000000000004E-4</c:v>
                </c:pt>
                <c:pt idx="734">
                  <c:v>8.0000000000000004E-4</c:v>
                </c:pt>
                <c:pt idx="735">
                  <c:v>8.0000000000000004E-4</c:v>
                </c:pt>
                <c:pt idx="736">
                  <c:v>8.0000000000000004E-4</c:v>
                </c:pt>
                <c:pt idx="737">
                  <c:v>8.0000000000000004E-4</c:v>
                </c:pt>
                <c:pt idx="738">
                  <c:v>8.0000000000000004E-4</c:v>
                </c:pt>
                <c:pt idx="739">
                  <c:v>8.0000000000000004E-4</c:v>
                </c:pt>
                <c:pt idx="740">
                  <c:v>8.0000000000000004E-4</c:v>
                </c:pt>
                <c:pt idx="741">
                  <c:v>8.0000000000000004E-4</c:v>
                </c:pt>
                <c:pt idx="742">
                  <c:v>8.0000000000000004E-4</c:v>
                </c:pt>
                <c:pt idx="743">
                  <c:v>8.0000000000000004E-4</c:v>
                </c:pt>
                <c:pt idx="744">
                  <c:v>8.0000000000000004E-4</c:v>
                </c:pt>
                <c:pt idx="745">
                  <c:v>8.0000000000000004E-4</c:v>
                </c:pt>
                <c:pt idx="746">
                  <c:v>8.0000000000000004E-4</c:v>
                </c:pt>
                <c:pt idx="747">
                  <c:v>8.0000000000000004E-4</c:v>
                </c:pt>
                <c:pt idx="748">
                  <c:v>8.0000000000000004E-4</c:v>
                </c:pt>
                <c:pt idx="749">
                  <c:v>8.0000000000000004E-4</c:v>
                </c:pt>
                <c:pt idx="750">
                  <c:v>8.0000000000000004E-4</c:v>
                </c:pt>
                <c:pt idx="751">
                  <c:v>8.0000000000000004E-4</c:v>
                </c:pt>
                <c:pt idx="752">
                  <c:v>8.0000000000000004E-4</c:v>
                </c:pt>
                <c:pt idx="753">
                  <c:v>8.0000000000000004E-4</c:v>
                </c:pt>
                <c:pt idx="754">
                  <c:v>8.0000000000000004E-4</c:v>
                </c:pt>
                <c:pt idx="755">
                  <c:v>8.0000000000000004E-4</c:v>
                </c:pt>
                <c:pt idx="756">
                  <c:v>8.0000000000000004E-4</c:v>
                </c:pt>
                <c:pt idx="757">
                  <c:v>8.0000000000000004E-4</c:v>
                </c:pt>
                <c:pt idx="758">
                  <c:v>8.0000000000000004E-4</c:v>
                </c:pt>
                <c:pt idx="759">
                  <c:v>8.0000000000000004E-4</c:v>
                </c:pt>
                <c:pt idx="760">
                  <c:v>8.0000000000000004E-4</c:v>
                </c:pt>
                <c:pt idx="761">
                  <c:v>8.0000000000000004E-4</c:v>
                </c:pt>
                <c:pt idx="762">
                  <c:v>8.0000000000000004E-4</c:v>
                </c:pt>
                <c:pt idx="763">
                  <c:v>8.0000000000000004E-4</c:v>
                </c:pt>
                <c:pt idx="764">
                  <c:v>8.0000000000000004E-4</c:v>
                </c:pt>
                <c:pt idx="765">
                  <c:v>8.0000000000000004E-4</c:v>
                </c:pt>
                <c:pt idx="766">
                  <c:v>3.3E-3</c:v>
                </c:pt>
                <c:pt idx="767">
                  <c:v>3.3E-3</c:v>
                </c:pt>
                <c:pt idx="768">
                  <c:v>3.3E-3</c:v>
                </c:pt>
                <c:pt idx="769">
                  <c:v>3.3E-3</c:v>
                </c:pt>
                <c:pt idx="770">
                  <c:v>3.3E-3</c:v>
                </c:pt>
                <c:pt idx="771">
                  <c:v>3.3E-3</c:v>
                </c:pt>
                <c:pt idx="772">
                  <c:v>3.3E-3</c:v>
                </c:pt>
                <c:pt idx="773">
                  <c:v>3.3E-3</c:v>
                </c:pt>
                <c:pt idx="774">
                  <c:v>3.3E-3</c:v>
                </c:pt>
                <c:pt idx="775">
                  <c:v>3.3E-3</c:v>
                </c:pt>
                <c:pt idx="776">
                  <c:v>3.3E-3</c:v>
                </c:pt>
                <c:pt idx="777">
                  <c:v>3.3E-3</c:v>
                </c:pt>
                <c:pt idx="778">
                  <c:v>3.3E-3</c:v>
                </c:pt>
                <c:pt idx="779">
                  <c:v>3.3E-3</c:v>
                </c:pt>
                <c:pt idx="780">
                  <c:v>3.3E-3</c:v>
                </c:pt>
                <c:pt idx="781">
                  <c:v>3.3E-3</c:v>
                </c:pt>
                <c:pt idx="782">
                  <c:v>3.3E-3</c:v>
                </c:pt>
                <c:pt idx="783">
                  <c:v>3.3E-3</c:v>
                </c:pt>
                <c:pt idx="784">
                  <c:v>3.3E-3</c:v>
                </c:pt>
                <c:pt idx="785">
                  <c:v>3.3E-3</c:v>
                </c:pt>
                <c:pt idx="786">
                  <c:v>3.3E-3</c:v>
                </c:pt>
                <c:pt idx="787">
                  <c:v>3.3E-3</c:v>
                </c:pt>
                <c:pt idx="788">
                  <c:v>3.3E-3</c:v>
                </c:pt>
                <c:pt idx="789">
                  <c:v>3.3E-3</c:v>
                </c:pt>
                <c:pt idx="790">
                  <c:v>3.3E-3</c:v>
                </c:pt>
                <c:pt idx="791">
                  <c:v>3.3E-3</c:v>
                </c:pt>
                <c:pt idx="792">
                  <c:v>3.3E-3</c:v>
                </c:pt>
                <c:pt idx="793">
                  <c:v>3.3E-3</c:v>
                </c:pt>
                <c:pt idx="794">
                  <c:v>3.3E-3</c:v>
                </c:pt>
                <c:pt idx="795">
                  <c:v>3.3E-3</c:v>
                </c:pt>
                <c:pt idx="796">
                  <c:v>3.3E-3</c:v>
                </c:pt>
                <c:pt idx="797">
                  <c:v>3.3E-3</c:v>
                </c:pt>
                <c:pt idx="798">
                  <c:v>3.3E-3</c:v>
                </c:pt>
                <c:pt idx="799">
                  <c:v>3.3E-3</c:v>
                </c:pt>
                <c:pt idx="800">
                  <c:v>3.3E-3</c:v>
                </c:pt>
                <c:pt idx="801">
                  <c:v>3.3E-3</c:v>
                </c:pt>
                <c:pt idx="802">
                  <c:v>3.3E-3</c:v>
                </c:pt>
                <c:pt idx="803">
                  <c:v>3.3E-3</c:v>
                </c:pt>
                <c:pt idx="804">
                  <c:v>3.3E-3</c:v>
                </c:pt>
                <c:pt idx="805">
                  <c:v>3.3E-3</c:v>
                </c:pt>
                <c:pt idx="806">
                  <c:v>3.3E-3</c:v>
                </c:pt>
                <c:pt idx="807">
                  <c:v>3.3E-3</c:v>
                </c:pt>
                <c:pt idx="808">
                  <c:v>3.3E-3</c:v>
                </c:pt>
                <c:pt idx="809">
                  <c:v>3.3E-3</c:v>
                </c:pt>
                <c:pt idx="810">
                  <c:v>3.3E-3</c:v>
                </c:pt>
                <c:pt idx="811">
                  <c:v>3.3E-3</c:v>
                </c:pt>
                <c:pt idx="812">
                  <c:v>3.3E-3</c:v>
                </c:pt>
                <c:pt idx="813">
                  <c:v>3.3E-3</c:v>
                </c:pt>
                <c:pt idx="814">
                  <c:v>3.3E-3</c:v>
                </c:pt>
                <c:pt idx="815">
                  <c:v>8.3000000000000001E-3</c:v>
                </c:pt>
                <c:pt idx="816">
                  <c:v>8.3000000000000001E-3</c:v>
                </c:pt>
                <c:pt idx="817">
                  <c:v>8.3000000000000001E-3</c:v>
                </c:pt>
                <c:pt idx="818">
                  <c:v>8.3000000000000001E-3</c:v>
                </c:pt>
                <c:pt idx="819">
                  <c:v>8.3000000000000001E-3</c:v>
                </c:pt>
                <c:pt idx="820">
                  <c:v>8.3000000000000001E-3</c:v>
                </c:pt>
                <c:pt idx="821">
                  <c:v>8.3000000000000001E-3</c:v>
                </c:pt>
                <c:pt idx="822">
                  <c:v>8.3000000000000001E-3</c:v>
                </c:pt>
                <c:pt idx="823">
                  <c:v>8.3000000000000001E-3</c:v>
                </c:pt>
                <c:pt idx="824">
                  <c:v>8.3000000000000001E-3</c:v>
                </c:pt>
                <c:pt idx="825">
                  <c:v>8.3000000000000001E-3</c:v>
                </c:pt>
                <c:pt idx="826">
                  <c:v>8.3000000000000001E-3</c:v>
                </c:pt>
                <c:pt idx="827">
                  <c:v>8.3000000000000001E-3</c:v>
                </c:pt>
                <c:pt idx="828">
                  <c:v>8.3000000000000001E-3</c:v>
                </c:pt>
                <c:pt idx="829">
                  <c:v>8.3000000000000001E-3</c:v>
                </c:pt>
                <c:pt idx="830">
                  <c:v>8.3000000000000001E-3</c:v>
                </c:pt>
                <c:pt idx="831">
                  <c:v>8.3000000000000001E-3</c:v>
                </c:pt>
                <c:pt idx="832">
                  <c:v>8.3000000000000001E-3</c:v>
                </c:pt>
                <c:pt idx="833">
                  <c:v>8.3000000000000001E-3</c:v>
                </c:pt>
                <c:pt idx="834">
                  <c:v>8.3000000000000001E-3</c:v>
                </c:pt>
                <c:pt idx="835">
                  <c:v>8.3000000000000001E-3</c:v>
                </c:pt>
                <c:pt idx="836">
                  <c:v>8.3000000000000001E-3</c:v>
                </c:pt>
                <c:pt idx="837">
                  <c:v>8.3000000000000001E-3</c:v>
                </c:pt>
                <c:pt idx="838">
                  <c:v>8.3000000000000001E-3</c:v>
                </c:pt>
                <c:pt idx="839">
                  <c:v>8.3000000000000001E-3</c:v>
                </c:pt>
                <c:pt idx="840">
                  <c:v>8.3000000000000001E-3</c:v>
                </c:pt>
                <c:pt idx="841">
                  <c:v>8.3000000000000001E-3</c:v>
                </c:pt>
                <c:pt idx="842">
                  <c:v>8.3000000000000001E-3</c:v>
                </c:pt>
                <c:pt idx="843">
                  <c:v>8.3000000000000001E-3</c:v>
                </c:pt>
                <c:pt idx="844">
                  <c:v>8.3000000000000001E-3</c:v>
                </c:pt>
                <c:pt idx="845">
                  <c:v>8.3000000000000001E-3</c:v>
                </c:pt>
                <c:pt idx="846">
                  <c:v>8.3000000000000001E-3</c:v>
                </c:pt>
                <c:pt idx="847">
                  <c:v>8.3000000000000001E-3</c:v>
                </c:pt>
                <c:pt idx="848">
                  <c:v>8.3000000000000001E-3</c:v>
                </c:pt>
                <c:pt idx="849">
                  <c:v>8.3000000000000001E-3</c:v>
                </c:pt>
                <c:pt idx="850">
                  <c:v>8.3000000000000001E-3</c:v>
                </c:pt>
                <c:pt idx="851">
                  <c:v>8.3000000000000001E-3</c:v>
                </c:pt>
                <c:pt idx="852">
                  <c:v>8.3000000000000001E-3</c:v>
                </c:pt>
                <c:pt idx="853">
                  <c:v>8.3000000000000001E-3</c:v>
                </c:pt>
                <c:pt idx="854">
                  <c:v>8.3000000000000001E-3</c:v>
                </c:pt>
                <c:pt idx="855">
                  <c:v>8.3000000000000001E-3</c:v>
                </c:pt>
                <c:pt idx="856">
                  <c:v>8.3000000000000001E-3</c:v>
                </c:pt>
                <c:pt idx="857">
                  <c:v>1.5800000000000002E-2</c:v>
                </c:pt>
                <c:pt idx="858">
                  <c:v>1.5800000000000002E-2</c:v>
                </c:pt>
                <c:pt idx="859">
                  <c:v>1.5800000000000002E-2</c:v>
                </c:pt>
                <c:pt idx="860">
                  <c:v>1.5800000000000002E-2</c:v>
                </c:pt>
                <c:pt idx="861">
                  <c:v>1.5800000000000002E-2</c:v>
                </c:pt>
                <c:pt idx="862">
                  <c:v>1.5800000000000002E-2</c:v>
                </c:pt>
                <c:pt idx="863">
                  <c:v>1.5800000000000002E-2</c:v>
                </c:pt>
                <c:pt idx="864">
                  <c:v>1.5800000000000002E-2</c:v>
                </c:pt>
                <c:pt idx="865">
                  <c:v>1.5800000000000002E-2</c:v>
                </c:pt>
                <c:pt idx="866">
                  <c:v>1.5800000000000002E-2</c:v>
                </c:pt>
                <c:pt idx="867">
                  <c:v>1.5800000000000002E-2</c:v>
                </c:pt>
                <c:pt idx="868">
                  <c:v>1.5800000000000002E-2</c:v>
                </c:pt>
                <c:pt idx="869">
                  <c:v>1.5800000000000002E-2</c:v>
                </c:pt>
                <c:pt idx="870">
                  <c:v>1.5800000000000002E-2</c:v>
                </c:pt>
                <c:pt idx="871">
                  <c:v>1.5800000000000002E-2</c:v>
                </c:pt>
                <c:pt idx="872">
                  <c:v>1.5800000000000002E-2</c:v>
                </c:pt>
                <c:pt idx="873">
                  <c:v>1.5800000000000002E-2</c:v>
                </c:pt>
                <c:pt idx="874">
                  <c:v>1.5800000000000002E-2</c:v>
                </c:pt>
                <c:pt idx="875">
                  <c:v>1.5800000000000002E-2</c:v>
                </c:pt>
                <c:pt idx="876">
                  <c:v>1.5800000000000002E-2</c:v>
                </c:pt>
                <c:pt idx="877">
                  <c:v>1.5800000000000002E-2</c:v>
                </c:pt>
                <c:pt idx="878">
                  <c:v>1.5800000000000002E-2</c:v>
                </c:pt>
                <c:pt idx="879">
                  <c:v>1.5800000000000002E-2</c:v>
                </c:pt>
                <c:pt idx="880">
                  <c:v>1.5800000000000002E-2</c:v>
                </c:pt>
                <c:pt idx="881">
                  <c:v>1.5800000000000002E-2</c:v>
                </c:pt>
                <c:pt idx="882">
                  <c:v>1.5800000000000002E-2</c:v>
                </c:pt>
                <c:pt idx="883">
                  <c:v>1.5800000000000002E-2</c:v>
                </c:pt>
                <c:pt idx="884">
                  <c:v>1.5800000000000002E-2</c:v>
                </c:pt>
                <c:pt idx="885">
                  <c:v>1.5800000000000002E-2</c:v>
                </c:pt>
                <c:pt idx="886">
                  <c:v>1.5800000000000002E-2</c:v>
                </c:pt>
                <c:pt idx="887">
                  <c:v>1.5800000000000002E-2</c:v>
                </c:pt>
                <c:pt idx="888">
                  <c:v>1.5800000000000002E-2</c:v>
                </c:pt>
                <c:pt idx="889">
                  <c:v>1.5800000000000002E-2</c:v>
                </c:pt>
                <c:pt idx="890">
                  <c:v>1.5800000000000002E-2</c:v>
                </c:pt>
                <c:pt idx="891">
                  <c:v>1.5800000000000002E-2</c:v>
                </c:pt>
                <c:pt idx="892">
                  <c:v>1.5800000000000002E-2</c:v>
                </c:pt>
                <c:pt idx="893">
                  <c:v>1.5800000000000002E-2</c:v>
                </c:pt>
                <c:pt idx="894">
                  <c:v>1.5800000000000002E-2</c:v>
                </c:pt>
                <c:pt idx="895">
                  <c:v>1.5800000000000002E-2</c:v>
                </c:pt>
                <c:pt idx="896">
                  <c:v>1.5800000000000002E-2</c:v>
                </c:pt>
                <c:pt idx="897">
                  <c:v>1.5800000000000002E-2</c:v>
                </c:pt>
                <c:pt idx="898">
                  <c:v>1.5800000000000002E-2</c:v>
                </c:pt>
                <c:pt idx="899">
                  <c:v>2.3300000000000001E-2</c:v>
                </c:pt>
                <c:pt idx="900">
                  <c:v>2.3199999999999998E-2</c:v>
                </c:pt>
                <c:pt idx="901">
                  <c:v>2.3199999999999998E-2</c:v>
                </c:pt>
                <c:pt idx="902">
                  <c:v>2.3199999999999998E-2</c:v>
                </c:pt>
                <c:pt idx="903">
                  <c:v>2.3300000000000001E-2</c:v>
                </c:pt>
                <c:pt idx="904">
                  <c:v>2.3300000000000001E-2</c:v>
                </c:pt>
                <c:pt idx="905">
                  <c:v>2.3300000000000001E-2</c:v>
                </c:pt>
                <c:pt idx="906">
                  <c:v>2.3300000000000001E-2</c:v>
                </c:pt>
                <c:pt idx="907">
                  <c:v>2.3300000000000001E-2</c:v>
                </c:pt>
                <c:pt idx="908">
                  <c:v>2.3300000000000001E-2</c:v>
                </c:pt>
                <c:pt idx="909">
                  <c:v>2.3300000000000001E-2</c:v>
                </c:pt>
                <c:pt idx="910">
                  <c:v>2.3300000000000001E-2</c:v>
                </c:pt>
                <c:pt idx="911">
                  <c:v>2.3300000000000001E-2</c:v>
                </c:pt>
                <c:pt idx="912">
                  <c:v>2.3300000000000001E-2</c:v>
                </c:pt>
                <c:pt idx="913">
                  <c:v>2.3300000000000001E-2</c:v>
                </c:pt>
                <c:pt idx="914">
                  <c:v>2.3300000000000001E-2</c:v>
                </c:pt>
                <c:pt idx="915">
                  <c:v>2.3300000000000001E-2</c:v>
                </c:pt>
                <c:pt idx="916">
                  <c:v>2.3300000000000001E-2</c:v>
                </c:pt>
                <c:pt idx="917">
                  <c:v>2.3300000000000001E-2</c:v>
                </c:pt>
                <c:pt idx="918">
                  <c:v>2.3300000000000001E-2</c:v>
                </c:pt>
                <c:pt idx="919">
                  <c:v>2.3300000000000001E-2</c:v>
                </c:pt>
                <c:pt idx="920">
                  <c:v>2.3300000000000001E-2</c:v>
                </c:pt>
                <c:pt idx="921">
                  <c:v>2.3300000000000001E-2</c:v>
                </c:pt>
                <c:pt idx="922">
                  <c:v>2.3300000000000001E-2</c:v>
                </c:pt>
                <c:pt idx="923">
                  <c:v>2.3300000000000001E-2</c:v>
                </c:pt>
                <c:pt idx="924">
                  <c:v>2.3300000000000001E-2</c:v>
                </c:pt>
                <c:pt idx="925">
                  <c:v>2.3300000000000001E-2</c:v>
                </c:pt>
                <c:pt idx="926">
                  <c:v>2.3300000000000001E-2</c:v>
                </c:pt>
                <c:pt idx="927">
                  <c:v>2.3300000000000001E-2</c:v>
                </c:pt>
                <c:pt idx="928">
                  <c:v>2.3300000000000001E-2</c:v>
                </c:pt>
                <c:pt idx="929">
                  <c:v>2.3300000000000001E-2</c:v>
                </c:pt>
                <c:pt idx="930">
                  <c:v>2.3300000000000001E-2</c:v>
                </c:pt>
                <c:pt idx="931">
                  <c:v>2.3300000000000001E-2</c:v>
                </c:pt>
                <c:pt idx="932">
                  <c:v>2.3300000000000001E-2</c:v>
                </c:pt>
                <c:pt idx="933">
                  <c:v>2.3300000000000001E-2</c:v>
                </c:pt>
                <c:pt idx="934">
                  <c:v>2.3300000000000001E-2</c:v>
                </c:pt>
                <c:pt idx="935">
                  <c:v>2.3300000000000001E-2</c:v>
                </c:pt>
                <c:pt idx="936">
                  <c:v>2.3300000000000001E-2</c:v>
                </c:pt>
                <c:pt idx="937">
                  <c:v>2.3300000000000001E-2</c:v>
                </c:pt>
                <c:pt idx="938">
                  <c:v>2.3300000000000001E-2</c:v>
                </c:pt>
                <c:pt idx="939">
                  <c:v>2.3300000000000001E-2</c:v>
                </c:pt>
                <c:pt idx="940">
                  <c:v>2.3300000000000001E-2</c:v>
                </c:pt>
                <c:pt idx="941">
                  <c:v>2.3300000000000001E-2</c:v>
                </c:pt>
                <c:pt idx="942">
                  <c:v>2.3300000000000001E-2</c:v>
                </c:pt>
                <c:pt idx="943">
                  <c:v>2.3300000000000001E-2</c:v>
                </c:pt>
                <c:pt idx="944">
                  <c:v>2.3300000000000001E-2</c:v>
                </c:pt>
                <c:pt idx="945">
                  <c:v>2.3300000000000001E-2</c:v>
                </c:pt>
                <c:pt idx="946">
                  <c:v>2.3300000000000001E-2</c:v>
                </c:pt>
                <c:pt idx="947">
                  <c:v>2.3300000000000001E-2</c:v>
                </c:pt>
                <c:pt idx="948">
                  <c:v>2.3300000000000001E-2</c:v>
                </c:pt>
                <c:pt idx="949">
                  <c:v>2.3300000000000001E-2</c:v>
                </c:pt>
                <c:pt idx="950">
                  <c:v>2.3300000000000001E-2</c:v>
                </c:pt>
                <c:pt idx="951">
                  <c:v>2.3300000000000001E-2</c:v>
                </c:pt>
                <c:pt idx="952">
                  <c:v>2.3300000000000001E-2</c:v>
                </c:pt>
                <c:pt idx="953">
                  <c:v>2.3300000000000001E-2</c:v>
                </c:pt>
                <c:pt idx="954">
                  <c:v>2.3300000000000001E-2</c:v>
                </c:pt>
                <c:pt idx="955">
                  <c:v>3.0800000000000001E-2</c:v>
                </c:pt>
                <c:pt idx="956">
                  <c:v>3.0800000000000001E-2</c:v>
                </c:pt>
                <c:pt idx="957">
                  <c:v>3.0800000000000001E-2</c:v>
                </c:pt>
                <c:pt idx="958">
                  <c:v>3.0800000000000001E-2</c:v>
                </c:pt>
                <c:pt idx="959">
                  <c:v>3.0800000000000001E-2</c:v>
                </c:pt>
                <c:pt idx="960">
                  <c:v>3.0800000000000001E-2</c:v>
                </c:pt>
                <c:pt idx="961">
                  <c:v>3.0800000000000001E-2</c:v>
                </c:pt>
                <c:pt idx="962">
                  <c:v>3.0800000000000001E-2</c:v>
                </c:pt>
                <c:pt idx="963">
                  <c:v>3.0800000000000001E-2</c:v>
                </c:pt>
                <c:pt idx="964">
                  <c:v>3.0800000000000001E-2</c:v>
                </c:pt>
                <c:pt idx="965">
                  <c:v>3.0800000000000001E-2</c:v>
                </c:pt>
                <c:pt idx="966">
                  <c:v>3.0800000000000001E-2</c:v>
                </c:pt>
                <c:pt idx="967">
                  <c:v>3.0800000000000001E-2</c:v>
                </c:pt>
                <c:pt idx="968">
                  <c:v>3.0800000000000001E-2</c:v>
                </c:pt>
                <c:pt idx="969">
                  <c:v>3.0800000000000001E-2</c:v>
                </c:pt>
                <c:pt idx="970">
                  <c:v>3.0800000000000001E-2</c:v>
                </c:pt>
                <c:pt idx="971">
                  <c:v>3.0800000000000001E-2</c:v>
                </c:pt>
                <c:pt idx="972">
                  <c:v>3.0800000000000001E-2</c:v>
                </c:pt>
                <c:pt idx="973">
                  <c:v>3.0800000000000001E-2</c:v>
                </c:pt>
                <c:pt idx="974">
                  <c:v>3.0800000000000001E-2</c:v>
                </c:pt>
                <c:pt idx="975">
                  <c:v>3.0800000000000001E-2</c:v>
                </c:pt>
                <c:pt idx="976">
                  <c:v>3.0800000000000001E-2</c:v>
                </c:pt>
                <c:pt idx="977">
                  <c:v>3.0800000000000001E-2</c:v>
                </c:pt>
                <c:pt idx="978">
                  <c:v>3.0800000000000001E-2</c:v>
                </c:pt>
                <c:pt idx="979">
                  <c:v>3.0800000000000001E-2</c:v>
                </c:pt>
                <c:pt idx="980">
                  <c:v>3.0800000000000001E-2</c:v>
                </c:pt>
                <c:pt idx="981">
                  <c:v>3.0800000000000001E-2</c:v>
                </c:pt>
                <c:pt idx="982">
                  <c:v>3.0800000000000001E-2</c:v>
                </c:pt>
                <c:pt idx="983">
                  <c:v>3.0800000000000001E-2</c:v>
                </c:pt>
                <c:pt idx="984">
                  <c:v>3.0800000000000001E-2</c:v>
                </c:pt>
                <c:pt idx="985">
                  <c:v>3.0800000000000001E-2</c:v>
                </c:pt>
                <c:pt idx="986">
                  <c:v>3.0800000000000001E-2</c:v>
                </c:pt>
                <c:pt idx="987">
                  <c:v>3.0800000000000001E-2</c:v>
                </c:pt>
                <c:pt idx="988">
                  <c:v>3.0800000000000001E-2</c:v>
                </c:pt>
                <c:pt idx="989">
                  <c:v>3.0800000000000001E-2</c:v>
                </c:pt>
                <c:pt idx="990">
                  <c:v>3.0800000000000001E-2</c:v>
                </c:pt>
                <c:pt idx="991">
                  <c:v>3.0800000000000001E-2</c:v>
                </c:pt>
                <c:pt idx="992">
                  <c:v>3.0800000000000001E-2</c:v>
                </c:pt>
                <c:pt idx="993">
                  <c:v>3.0800000000000001E-2</c:v>
                </c:pt>
                <c:pt idx="994">
                  <c:v>3.0800000000000001E-2</c:v>
                </c:pt>
                <c:pt idx="995">
                  <c:v>3.0800000000000001E-2</c:v>
                </c:pt>
                <c:pt idx="996">
                  <c:v>3.0800000000000001E-2</c:v>
                </c:pt>
                <c:pt idx="997">
                  <c:v>3.8300000000000001E-2</c:v>
                </c:pt>
                <c:pt idx="998">
                  <c:v>3.8300000000000001E-2</c:v>
                </c:pt>
                <c:pt idx="999">
                  <c:v>3.8300000000000001E-2</c:v>
                </c:pt>
                <c:pt idx="1000">
                  <c:v>3.8300000000000001E-2</c:v>
                </c:pt>
                <c:pt idx="1001">
                  <c:v>3.8300000000000001E-2</c:v>
                </c:pt>
                <c:pt idx="1002">
                  <c:v>3.8300000000000001E-2</c:v>
                </c:pt>
                <c:pt idx="1003">
                  <c:v>3.8300000000000001E-2</c:v>
                </c:pt>
                <c:pt idx="1004">
                  <c:v>3.8300000000000001E-2</c:v>
                </c:pt>
                <c:pt idx="1005">
                  <c:v>3.8300000000000001E-2</c:v>
                </c:pt>
                <c:pt idx="1006">
                  <c:v>3.8300000000000001E-2</c:v>
                </c:pt>
                <c:pt idx="1007">
                  <c:v>3.8300000000000001E-2</c:v>
                </c:pt>
                <c:pt idx="1008">
                  <c:v>3.8300000000000001E-2</c:v>
                </c:pt>
                <c:pt idx="1009">
                  <c:v>3.8300000000000001E-2</c:v>
                </c:pt>
                <c:pt idx="1010">
                  <c:v>3.8300000000000001E-2</c:v>
                </c:pt>
                <c:pt idx="1011">
                  <c:v>3.8300000000000001E-2</c:v>
                </c:pt>
                <c:pt idx="1012">
                  <c:v>3.8300000000000001E-2</c:v>
                </c:pt>
                <c:pt idx="1013">
                  <c:v>3.8300000000000001E-2</c:v>
                </c:pt>
                <c:pt idx="1014">
                  <c:v>3.8300000000000001E-2</c:v>
                </c:pt>
                <c:pt idx="1015">
                  <c:v>3.8300000000000001E-2</c:v>
                </c:pt>
                <c:pt idx="1016">
                  <c:v>3.8300000000000001E-2</c:v>
                </c:pt>
                <c:pt idx="1017">
                  <c:v>3.8300000000000001E-2</c:v>
                </c:pt>
                <c:pt idx="1018">
                  <c:v>3.8300000000000001E-2</c:v>
                </c:pt>
                <c:pt idx="1019">
                  <c:v>3.8300000000000001E-2</c:v>
                </c:pt>
                <c:pt idx="1020">
                  <c:v>3.8300000000000001E-2</c:v>
                </c:pt>
                <c:pt idx="1021">
                  <c:v>3.8300000000000001E-2</c:v>
                </c:pt>
                <c:pt idx="1022">
                  <c:v>3.8300000000000001E-2</c:v>
                </c:pt>
                <c:pt idx="1023">
                  <c:v>3.8300000000000001E-2</c:v>
                </c:pt>
                <c:pt idx="1024">
                  <c:v>3.8300000000000001E-2</c:v>
                </c:pt>
                <c:pt idx="1025">
                  <c:v>3.8300000000000001E-2</c:v>
                </c:pt>
                <c:pt idx="1026">
                  <c:v>3.8300000000000001E-2</c:v>
                </c:pt>
                <c:pt idx="1027">
                  <c:v>3.8300000000000001E-2</c:v>
                </c:pt>
                <c:pt idx="1028">
                  <c:v>3.8300000000000001E-2</c:v>
                </c:pt>
                <c:pt idx="1029">
                  <c:v>3.8300000000000001E-2</c:v>
                </c:pt>
                <c:pt idx="1030">
                  <c:v>3.8300000000000001E-2</c:v>
                </c:pt>
                <c:pt idx="1031">
                  <c:v>3.8300000000000001E-2</c:v>
                </c:pt>
                <c:pt idx="1032">
                  <c:v>3.8300000000000001E-2</c:v>
                </c:pt>
                <c:pt idx="1033">
                  <c:v>3.8300000000000001E-2</c:v>
                </c:pt>
                <c:pt idx="1034">
                  <c:v>3.8300000000000001E-2</c:v>
                </c:pt>
                <c:pt idx="1035">
                  <c:v>3.8300000000000001E-2</c:v>
                </c:pt>
                <c:pt idx="1036">
                  <c:v>3.8300000000000001E-2</c:v>
                </c:pt>
                <c:pt idx="1037">
                  <c:v>3.8300000000000001E-2</c:v>
                </c:pt>
                <c:pt idx="1038">
                  <c:v>3.8300000000000001E-2</c:v>
                </c:pt>
                <c:pt idx="1039">
                  <c:v>4.3299999999999998E-2</c:v>
                </c:pt>
                <c:pt idx="1040">
                  <c:v>4.3299999999999998E-2</c:v>
                </c:pt>
                <c:pt idx="1041">
                  <c:v>4.3299999999999998E-2</c:v>
                </c:pt>
                <c:pt idx="1042">
                  <c:v>4.3299999999999998E-2</c:v>
                </c:pt>
                <c:pt idx="1043">
                  <c:v>4.3299999999999998E-2</c:v>
                </c:pt>
                <c:pt idx="1044">
                  <c:v>4.3299999999999998E-2</c:v>
                </c:pt>
                <c:pt idx="1045">
                  <c:v>4.3299999999999998E-2</c:v>
                </c:pt>
                <c:pt idx="1046">
                  <c:v>4.3299999999999998E-2</c:v>
                </c:pt>
                <c:pt idx="1047">
                  <c:v>4.3299999999999998E-2</c:v>
                </c:pt>
                <c:pt idx="1048">
                  <c:v>4.3299999999999998E-2</c:v>
                </c:pt>
                <c:pt idx="1049">
                  <c:v>4.3299999999999998E-2</c:v>
                </c:pt>
                <c:pt idx="1050">
                  <c:v>4.3299999999999998E-2</c:v>
                </c:pt>
                <c:pt idx="1051">
                  <c:v>4.3299999999999998E-2</c:v>
                </c:pt>
                <c:pt idx="1052">
                  <c:v>4.3299999999999998E-2</c:v>
                </c:pt>
                <c:pt idx="1053">
                  <c:v>4.3299999999999998E-2</c:v>
                </c:pt>
                <c:pt idx="1054">
                  <c:v>4.3299999999999998E-2</c:v>
                </c:pt>
                <c:pt idx="1055">
                  <c:v>4.3299999999999998E-2</c:v>
                </c:pt>
                <c:pt idx="1056">
                  <c:v>4.3299999999999998E-2</c:v>
                </c:pt>
                <c:pt idx="1057">
                  <c:v>4.3299999999999998E-2</c:v>
                </c:pt>
                <c:pt idx="1058">
                  <c:v>4.3299999999999998E-2</c:v>
                </c:pt>
                <c:pt idx="1059">
                  <c:v>4.3299999999999998E-2</c:v>
                </c:pt>
                <c:pt idx="1060">
                  <c:v>4.3299999999999998E-2</c:v>
                </c:pt>
                <c:pt idx="1061">
                  <c:v>4.3299999999999998E-2</c:v>
                </c:pt>
                <c:pt idx="1062">
                  <c:v>4.3299999999999998E-2</c:v>
                </c:pt>
                <c:pt idx="1063">
                  <c:v>4.3299999999999998E-2</c:v>
                </c:pt>
                <c:pt idx="1064">
                  <c:v>4.3299999999999998E-2</c:v>
                </c:pt>
                <c:pt idx="1065">
                  <c:v>4.3299999999999998E-2</c:v>
                </c:pt>
                <c:pt idx="1066">
                  <c:v>4.3299999999999998E-2</c:v>
                </c:pt>
                <c:pt idx="1067">
                  <c:v>4.3299999999999998E-2</c:v>
                </c:pt>
                <c:pt idx="1068">
                  <c:v>4.3299999999999998E-2</c:v>
                </c:pt>
                <c:pt idx="1069">
                  <c:v>4.3299999999999998E-2</c:v>
                </c:pt>
                <c:pt idx="1070">
                  <c:v>4.3299999999999998E-2</c:v>
                </c:pt>
                <c:pt idx="1071">
                  <c:v>4.3299999999999998E-2</c:v>
                </c:pt>
                <c:pt idx="1072">
                  <c:v>4.3299999999999998E-2</c:v>
                </c:pt>
                <c:pt idx="1073">
                  <c:v>4.3299999999999998E-2</c:v>
                </c:pt>
                <c:pt idx="1074">
                  <c:v>4.3299999999999998E-2</c:v>
                </c:pt>
                <c:pt idx="1075">
                  <c:v>4.3299999999999998E-2</c:v>
                </c:pt>
                <c:pt idx="1076">
                  <c:v>4.3299999999999998E-2</c:v>
                </c:pt>
                <c:pt idx="1077">
                  <c:v>4.3299999999999998E-2</c:v>
                </c:pt>
                <c:pt idx="1078">
                  <c:v>4.3299999999999998E-2</c:v>
                </c:pt>
                <c:pt idx="1079">
                  <c:v>4.3299999999999998E-2</c:v>
                </c:pt>
                <c:pt idx="1080">
                  <c:v>4.3299999999999998E-2</c:v>
                </c:pt>
                <c:pt idx="1081">
                  <c:v>4.3299999999999998E-2</c:v>
                </c:pt>
                <c:pt idx="1082">
                  <c:v>4.3299999999999998E-2</c:v>
                </c:pt>
                <c:pt idx="1083">
                  <c:v>4.3299999999999998E-2</c:v>
                </c:pt>
                <c:pt idx="1084">
                  <c:v>4.3299999999999998E-2</c:v>
                </c:pt>
                <c:pt idx="1085">
                  <c:v>4.3299999999999998E-2</c:v>
                </c:pt>
                <c:pt idx="1086">
                  <c:v>4.3299999999999998E-2</c:v>
                </c:pt>
                <c:pt idx="1087">
                  <c:v>4.3299999999999998E-2</c:v>
                </c:pt>
                <c:pt idx="1088">
                  <c:v>4.58E-2</c:v>
                </c:pt>
                <c:pt idx="1089">
                  <c:v>4.58E-2</c:v>
                </c:pt>
                <c:pt idx="1090">
                  <c:v>4.58E-2</c:v>
                </c:pt>
                <c:pt idx="1091">
                  <c:v>4.58E-2</c:v>
                </c:pt>
                <c:pt idx="1092">
                  <c:v>4.58E-2</c:v>
                </c:pt>
                <c:pt idx="1093">
                  <c:v>4.58E-2</c:v>
                </c:pt>
                <c:pt idx="1094">
                  <c:v>4.58E-2</c:v>
                </c:pt>
                <c:pt idx="1095">
                  <c:v>4.5700000000000005E-2</c:v>
                </c:pt>
                <c:pt idx="1096">
                  <c:v>4.58E-2</c:v>
                </c:pt>
                <c:pt idx="1097">
                  <c:v>4.58E-2</c:v>
                </c:pt>
                <c:pt idx="1098">
                  <c:v>4.58E-2</c:v>
                </c:pt>
                <c:pt idx="1099">
                  <c:v>4.58E-2</c:v>
                </c:pt>
                <c:pt idx="1100">
                  <c:v>4.58E-2</c:v>
                </c:pt>
                <c:pt idx="1101">
                  <c:v>4.58E-2</c:v>
                </c:pt>
                <c:pt idx="1102">
                  <c:v>4.58E-2</c:v>
                </c:pt>
                <c:pt idx="1103">
                  <c:v>4.58E-2</c:v>
                </c:pt>
                <c:pt idx="1104">
                  <c:v>4.58E-2</c:v>
                </c:pt>
                <c:pt idx="1105">
                  <c:v>4.58E-2</c:v>
                </c:pt>
                <c:pt idx="1106">
                  <c:v>4.58E-2</c:v>
                </c:pt>
                <c:pt idx="1107">
                  <c:v>4.58E-2</c:v>
                </c:pt>
                <c:pt idx="1108">
                  <c:v>4.58E-2</c:v>
                </c:pt>
                <c:pt idx="1109">
                  <c:v>4.58E-2</c:v>
                </c:pt>
                <c:pt idx="1110">
                  <c:v>4.58E-2</c:v>
                </c:pt>
                <c:pt idx="1111">
                  <c:v>4.58E-2</c:v>
                </c:pt>
                <c:pt idx="1112">
                  <c:v>4.58E-2</c:v>
                </c:pt>
                <c:pt idx="1113">
                  <c:v>4.5700000000000005E-2</c:v>
                </c:pt>
                <c:pt idx="1114">
                  <c:v>4.5700000000000005E-2</c:v>
                </c:pt>
                <c:pt idx="1115">
                  <c:v>4.58E-2</c:v>
                </c:pt>
                <c:pt idx="1116">
                  <c:v>4.5700000000000005E-2</c:v>
                </c:pt>
                <c:pt idx="1117">
                  <c:v>4.5700000000000005E-2</c:v>
                </c:pt>
                <c:pt idx="1118">
                  <c:v>4.5700000000000005E-2</c:v>
                </c:pt>
                <c:pt idx="1119">
                  <c:v>4.5700000000000005E-2</c:v>
                </c:pt>
                <c:pt idx="1120">
                  <c:v>4.5700000000000005E-2</c:v>
                </c:pt>
                <c:pt idx="1121">
                  <c:v>4.5700000000000005E-2</c:v>
                </c:pt>
                <c:pt idx="1122">
                  <c:v>4.5700000000000005E-2</c:v>
                </c:pt>
                <c:pt idx="1123">
                  <c:v>4.5700000000000005E-2</c:v>
                </c:pt>
                <c:pt idx="1124">
                  <c:v>4.5700000000000005E-2</c:v>
                </c:pt>
                <c:pt idx="1125">
                  <c:v>4.5700000000000005E-2</c:v>
                </c:pt>
                <c:pt idx="1126">
                  <c:v>4.5700000000000005E-2</c:v>
                </c:pt>
                <c:pt idx="1127">
                  <c:v>4.58E-2</c:v>
                </c:pt>
                <c:pt idx="1128">
                  <c:v>4.58E-2</c:v>
                </c:pt>
                <c:pt idx="1129">
                  <c:v>4.58E-2</c:v>
                </c:pt>
                <c:pt idx="1130">
                  <c:v>4.58E-2</c:v>
                </c:pt>
                <c:pt idx="1131">
                  <c:v>4.58E-2</c:v>
                </c:pt>
                <c:pt idx="1132">
                  <c:v>4.58E-2</c:v>
                </c:pt>
                <c:pt idx="1133">
                  <c:v>4.58E-2</c:v>
                </c:pt>
                <c:pt idx="1134">
                  <c:v>4.58E-2</c:v>
                </c:pt>
                <c:pt idx="1135">
                  <c:v>4.58E-2</c:v>
                </c:pt>
                <c:pt idx="1136">
                  <c:v>4.58E-2</c:v>
                </c:pt>
                <c:pt idx="1137">
                  <c:v>4.8300000000000003E-2</c:v>
                </c:pt>
                <c:pt idx="1138">
                  <c:v>4.8300000000000003E-2</c:v>
                </c:pt>
                <c:pt idx="1139">
                  <c:v>4.8300000000000003E-2</c:v>
                </c:pt>
                <c:pt idx="1140">
                  <c:v>4.8300000000000003E-2</c:v>
                </c:pt>
                <c:pt idx="1141">
                  <c:v>4.8300000000000003E-2</c:v>
                </c:pt>
                <c:pt idx="1142">
                  <c:v>4.8300000000000003E-2</c:v>
                </c:pt>
                <c:pt idx="1143">
                  <c:v>4.8300000000000003E-2</c:v>
                </c:pt>
                <c:pt idx="1144">
                  <c:v>4.8300000000000003E-2</c:v>
                </c:pt>
                <c:pt idx="1145">
                  <c:v>4.8300000000000003E-2</c:v>
                </c:pt>
                <c:pt idx="1146">
                  <c:v>4.8300000000000003E-2</c:v>
                </c:pt>
                <c:pt idx="1147">
                  <c:v>4.8300000000000003E-2</c:v>
                </c:pt>
                <c:pt idx="1148">
                  <c:v>4.8300000000000003E-2</c:v>
                </c:pt>
                <c:pt idx="1149">
                  <c:v>4.8300000000000003E-2</c:v>
                </c:pt>
                <c:pt idx="1150">
                  <c:v>4.8300000000000003E-2</c:v>
                </c:pt>
                <c:pt idx="1151">
                  <c:v>4.8300000000000003E-2</c:v>
                </c:pt>
                <c:pt idx="1152">
                  <c:v>4.8300000000000003E-2</c:v>
                </c:pt>
                <c:pt idx="1153">
                  <c:v>4.8300000000000003E-2</c:v>
                </c:pt>
                <c:pt idx="1154">
                  <c:v>4.8300000000000003E-2</c:v>
                </c:pt>
                <c:pt idx="1155">
                  <c:v>4.8300000000000003E-2</c:v>
                </c:pt>
                <c:pt idx="1156">
                  <c:v>4.8300000000000003E-2</c:v>
                </c:pt>
                <c:pt idx="1157">
                  <c:v>4.8300000000000003E-2</c:v>
                </c:pt>
                <c:pt idx="1158">
                  <c:v>4.8300000000000003E-2</c:v>
                </c:pt>
                <c:pt idx="1159">
                  <c:v>4.8300000000000003E-2</c:v>
                </c:pt>
                <c:pt idx="1160">
                  <c:v>4.8300000000000003E-2</c:v>
                </c:pt>
                <c:pt idx="1161">
                  <c:v>4.8300000000000003E-2</c:v>
                </c:pt>
                <c:pt idx="1162">
                  <c:v>4.8300000000000003E-2</c:v>
                </c:pt>
                <c:pt idx="1163">
                  <c:v>4.8300000000000003E-2</c:v>
                </c:pt>
                <c:pt idx="1164">
                  <c:v>4.8300000000000003E-2</c:v>
                </c:pt>
                <c:pt idx="1165">
                  <c:v>4.8300000000000003E-2</c:v>
                </c:pt>
                <c:pt idx="1166">
                  <c:v>4.8300000000000003E-2</c:v>
                </c:pt>
                <c:pt idx="1167">
                  <c:v>4.8300000000000003E-2</c:v>
                </c:pt>
                <c:pt idx="1168">
                  <c:v>4.8300000000000003E-2</c:v>
                </c:pt>
                <c:pt idx="1169">
                  <c:v>4.8300000000000003E-2</c:v>
                </c:pt>
                <c:pt idx="1170">
                  <c:v>4.8300000000000003E-2</c:v>
                </c:pt>
                <c:pt idx="1171">
                  <c:v>4.8300000000000003E-2</c:v>
                </c:pt>
                <c:pt idx="1172">
                  <c:v>4.8300000000000003E-2</c:v>
                </c:pt>
                <c:pt idx="1173">
                  <c:v>4.8300000000000003E-2</c:v>
                </c:pt>
                <c:pt idx="1174">
                  <c:v>4.8300000000000003E-2</c:v>
                </c:pt>
                <c:pt idx="1175">
                  <c:v>4.8300000000000003E-2</c:v>
                </c:pt>
                <c:pt idx="1176">
                  <c:v>4.8300000000000003E-2</c:v>
                </c:pt>
                <c:pt idx="1177">
                  <c:v>4.8300000000000003E-2</c:v>
                </c:pt>
                <c:pt idx="1178">
                  <c:v>4.8300000000000003E-2</c:v>
                </c:pt>
                <c:pt idx="1179">
                  <c:v>5.0799999999999998E-2</c:v>
                </c:pt>
                <c:pt idx="1180">
                  <c:v>5.0799999999999998E-2</c:v>
                </c:pt>
                <c:pt idx="1181">
                  <c:v>5.0799999999999998E-2</c:v>
                </c:pt>
                <c:pt idx="1182">
                  <c:v>5.0799999999999998E-2</c:v>
                </c:pt>
                <c:pt idx="1183">
                  <c:v>5.0799999999999998E-2</c:v>
                </c:pt>
                <c:pt idx="1184">
                  <c:v>5.0799999999999998E-2</c:v>
                </c:pt>
                <c:pt idx="1185">
                  <c:v>5.0799999999999998E-2</c:v>
                </c:pt>
                <c:pt idx="1186">
                  <c:v>5.0799999999999998E-2</c:v>
                </c:pt>
                <c:pt idx="1187">
                  <c:v>5.0799999999999998E-2</c:v>
                </c:pt>
                <c:pt idx="1188">
                  <c:v>5.0799999999999998E-2</c:v>
                </c:pt>
                <c:pt idx="1189">
                  <c:v>5.0799999999999998E-2</c:v>
                </c:pt>
                <c:pt idx="1190">
                  <c:v>5.0799999999999998E-2</c:v>
                </c:pt>
                <c:pt idx="1191">
                  <c:v>5.0799999999999998E-2</c:v>
                </c:pt>
                <c:pt idx="1192">
                  <c:v>5.0799999999999998E-2</c:v>
                </c:pt>
                <c:pt idx="1193">
                  <c:v>5.0799999999999998E-2</c:v>
                </c:pt>
                <c:pt idx="1194">
                  <c:v>5.0799999999999998E-2</c:v>
                </c:pt>
                <c:pt idx="1195">
                  <c:v>5.0799999999999998E-2</c:v>
                </c:pt>
                <c:pt idx="1196">
                  <c:v>5.0799999999999998E-2</c:v>
                </c:pt>
                <c:pt idx="1197">
                  <c:v>5.0799999999999998E-2</c:v>
                </c:pt>
                <c:pt idx="1198">
                  <c:v>5.0799999999999998E-2</c:v>
                </c:pt>
                <c:pt idx="1199">
                  <c:v>5.0799999999999998E-2</c:v>
                </c:pt>
                <c:pt idx="1200">
                  <c:v>5.0799999999999998E-2</c:v>
                </c:pt>
                <c:pt idx="1201">
                  <c:v>5.0799999999999998E-2</c:v>
                </c:pt>
                <c:pt idx="1202">
                  <c:v>5.0799999999999998E-2</c:v>
                </c:pt>
                <c:pt idx="1203">
                  <c:v>5.0799999999999998E-2</c:v>
                </c:pt>
                <c:pt idx="1204">
                  <c:v>5.0799999999999998E-2</c:v>
                </c:pt>
                <c:pt idx="1205">
                  <c:v>5.0799999999999998E-2</c:v>
                </c:pt>
                <c:pt idx="1206">
                  <c:v>5.0799999999999998E-2</c:v>
                </c:pt>
                <c:pt idx="1207">
                  <c:v>5.0799999999999998E-2</c:v>
                </c:pt>
                <c:pt idx="1208">
                  <c:v>5.0799999999999998E-2</c:v>
                </c:pt>
                <c:pt idx="1209">
                  <c:v>5.0799999999999998E-2</c:v>
                </c:pt>
                <c:pt idx="1210">
                  <c:v>5.0799999999999998E-2</c:v>
                </c:pt>
                <c:pt idx="1211">
                  <c:v>5.0799999999999998E-2</c:v>
                </c:pt>
                <c:pt idx="1212">
                  <c:v>5.0799999999999998E-2</c:v>
                </c:pt>
                <c:pt idx="1213">
                  <c:v>5.0799999999999998E-2</c:v>
                </c:pt>
                <c:pt idx="1214">
                  <c:v>5.0799999999999998E-2</c:v>
                </c:pt>
                <c:pt idx="1215">
                  <c:v>5.0799999999999998E-2</c:v>
                </c:pt>
                <c:pt idx="1216">
                  <c:v>5.0799999999999998E-2</c:v>
                </c:pt>
                <c:pt idx="1217">
                  <c:v>5.0799999999999998E-2</c:v>
                </c:pt>
                <c:pt idx="1218">
                  <c:v>5.0799999999999998E-2</c:v>
                </c:pt>
                <c:pt idx="1219">
                  <c:v>5.0799999999999998E-2</c:v>
                </c:pt>
                <c:pt idx="1220">
                  <c:v>5.0799999999999998E-2</c:v>
                </c:pt>
                <c:pt idx="1221">
                  <c:v>5.0700000000000002E-2</c:v>
                </c:pt>
                <c:pt idx="1222">
                  <c:v>5.0799999999999998E-2</c:v>
                </c:pt>
                <c:pt idx="1223">
                  <c:v>5.0799999999999998E-2</c:v>
                </c:pt>
                <c:pt idx="1224">
                  <c:v>5.0799999999999998E-2</c:v>
                </c:pt>
                <c:pt idx="1225">
                  <c:v>5.0799999999999998E-2</c:v>
                </c:pt>
                <c:pt idx="1226">
                  <c:v>5.0700000000000002E-2</c:v>
                </c:pt>
                <c:pt idx="1227">
                  <c:v>5.0700000000000002E-2</c:v>
                </c:pt>
                <c:pt idx="1228">
                  <c:v>5.0700000000000002E-2</c:v>
                </c:pt>
                <c:pt idx="1229">
                  <c:v>5.0700000000000002E-2</c:v>
                </c:pt>
                <c:pt idx="1230">
                  <c:v>5.0700000000000002E-2</c:v>
                </c:pt>
                <c:pt idx="1231">
                  <c:v>5.0700000000000002E-2</c:v>
                </c:pt>
                <c:pt idx="1232">
                  <c:v>5.0700000000000002E-2</c:v>
                </c:pt>
                <c:pt idx="1233">
                  <c:v>5.0700000000000002E-2</c:v>
                </c:pt>
                <c:pt idx="1234">
                  <c:v>5.0700000000000002E-2</c:v>
                </c:pt>
                <c:pt idx="1235">
                  <c:v>5.0700000000000002E-2</c:v>
                </c:pt>
                <c:pt idx="1236">
                  <c:v>5.0799999999999998E-2</c:v>
                </c:pt>
                <c:pt idx="1237">
                  <c:v>5.0799999999999998E-2</c:v>
                </c:pt>
                <c:pt idx="1238">
                  <c:v>5.0799999999999998E-2</c:v>
                </c:pt>
                <c:pt idx="1239">
                  <c:v>5.0799999999999998E-2</c:v>
                </c:pt>
                <c:pt idx="1240">
                  <c:v>5.0799999999999998E-2</c:v>
                </c:pt>
                <c:pt idx="1241">
                  <c:v>5.0799999999999998E-2</c:v>
                </c:pt>
                <c:pt idx="1242">
                  <c:v>5.0799999999999998E-2</c:v>
                </c:pt>
                <c:pt idx="1243">
                  <c:v>5.0799999999999998E-2</c:v>
                </c:pt>
                <c:pt idx="1244">
                  <c:v>5.0799999999999998E-2</c:v>
                </c:pt>
                <c:pt idx="1245">
                  <c:v>5.0799999999999998E-2</c:v>
                </c:pt>
                <c:pt idx="1246">
                  <c:v>5.0700000000000002E-2</c:v>
                </c:pt>
                <c:pt idx="1247">
                  <c:v>5.0799999999999998E-2</c:v>
                </c:pt>
                <c:pt idx="1248">
                  <c:v>5.0799999999999998E-2</c:v>
                </c:pt>
                <c:pt idx="1249">
                  <c:v>5.0799999999999998E-2</c:v>
                </c:pt>
                <c:pt idx="1250">
                  <c:v>5.0799999999999998E-2</c:v>
                </c:pt>
                <c:pt idx="1251">
                  <c:v>5.0799999999999998E-2</c:v>
                </c:pt>
                <c:pt idx="1252">
                  <c:v>5.0799999999999998E-2</c:v>
                </c:pt>
                <c:pt idx="1253">
                  <c:v>5.0799999999999998E-2</c:v>
                </c:pt>
                <c:pt idx="1254">
                  <c:v>5.0799999999999998E-2</c:v>
                </c:pt>
                <c:pt idx="1255">
                  <c:v>5.0799999999999998E-2</c:v>
                </c:pt>
                <c:pt idx="1256">
                  <c:v>5.0799999999999998E-2</c:v>
                </c:pt>
                <c:pt idx="1257">
                  <c:v>5.0799999999999998E-2</c:v>
                </c:pt>
                <c:pt idx="1258">
                  <c:v>5.0799999999999998E-2</c:v>
                </c:pt>
                <c:pt idx="1259">
                  <c:v>5.0799999999999998E-2</c:v>
                </c:pt>
                <c:pt idx="1260">
                  <c:v>5.0799999999999998E-2</c:v>
                </c:pt>
                <c:pt idx="1261">
                  <c:v>5.0799999999999998E-2</c:v>
                </c:pt>
                <c:pt idx="1262">
                  <c:v>5.0799999999999998E-2</c:v>
                </c:pt>
                <c:pt idx="1263">
                  <c:v>5.33E-2</c:v>
                </c:pt>
                <c:pt idx="1264">
                  <c:v>5.33E-2</c:v>
                </c:pt>
                <c:pt idx="1265">
                  <c:v>5.33E-2</c:v>
                </c:pt>
                <c:pt idx="1266">
                  <c:v>5.33E-2</c:v>
                </c:pt>
                <c:pt idx="1267">
                  <c:v>5.33E-2</c:v>
                </c:pt>
                <c:pt idx="1268">
                  <c:v>5.33E-2</c:v>
                </c:pt>
                <c:pt idx="1269">
                  <c:v>5.33E-2</c:v>
                </c:pt>
                <c:pt idx="1270">
                  <c:v>5.33E-2</c:v>
                </c:pt>
                <c:pt idx="1271">
                  <c:v>5.33E-2</c:v>
                </c:pt>
                <c:pt idx="1272">
                  <c:v>5.33E-2</c:v>
                </c:pt>
                <c:pt idx="1273">
                  <c:v>5.33E-2</c:v>
                </c:pt>
                <c:pt idx="1274">
                  <c:v>5.33E-2</c:v>
                </c:pt>
                <c:pt idx="1275">
                  <c:v>5.33E-2</c:v>
                </c:pt>
                <c:pt idx="1276">
                  <c:v>5.33E-2</c:v>
                </c:pt>
                <c:pt idx="1277">
                  <c:v>5.33E-2</c:v>
                </c:pt>
                <c:pt idx="1278">
                  <c:v>5.33E-2</c:v>
                </c:pt>
                <c:pt idx="1279">
                  <c:v>5.33E-2</c:v>
                </c:pt>
                <c:pt idx="1280">
                  <c:v>5.33E-2</c:v>
                </c:pt>
                <c:pt idx="1281">
                  <c:v>5.33E-2</c:v>
                </c:pt>
                <c:pt idx="1282">
                  <c:v>5.33E-2</c:v>
                </c:pt>
                <c:pt idx="1283">
                  <c:v>5.33E-2</c:v>
                </c:pt>
                <c:pt idx="1284">
                  <c:v>5.33E-2</c:v>
                </c:pt>
                <c:pt idx="1285">
                  <c:v>5.33E-2</c:v>
                </c:pt>
                <c:pt idx="1286">
                  <c:v>5.33E-2</c:v>
                </c:pt>
                <c:pt idx="1287">
                  <c:v>5.33E-2</c:v>
                </c:pt>
                <c:pt idx="1288">
                  <c:v>5.33E-2</c:v>
                </c:pt>
                <c:pt idx="1289">
                  <c:v>5.33E-2</c:v>
                </c:pt>
                <c:pt idx="1290">
                  <c:v>5.33E-2</c:v>
                </c:pt>
                <c:pt idx="1291">
                  <c:v>5.33E-2</c:v>
                </c:pt>
                <c:pt idx="1292">
                  <c:v>5.33E-2</c:v>
                </c:pt>
                <c:pt idx="1293">
                  <c:v>5.33E-2</c:v>
                </c:pt>
                <c:pt idx="1294">
                  <c:v>5.33E-2</c:v>
                </c:pt>
                <c:pt idx="1295">
                  <c:v>5.33E-2</c:v>
                </c:pt>
                <c:pt idx="1296">
                  <c:v>5.33E-2</c:v>
                </c:pt>
                <c:pt idx="1297">
                  <c:v>5.33E-2</c:v>
                </c:pt>
                <c:pt idx="1298">
                  <c:v>5.33E-2</c:v>
                </c:pt>
                <c:pt idx="1299">
                  <c:v>5.33E-2</c:v>
                </c:pt>
                <c:pt idx="1300">
                  <c:v>5.33E-2</c:v>
                </c:pt>
                <c:pt idx="1301">
                  <c:v>5.33E-2</c:v>
                </c:pt>
                <c:pt idx="1302">
                  <c:v>5.33E-2</c:v>
                </c:pt>
                <c:pt idx="1303">
                  <c:v>5.33E-2</c:v>
                </c:pt>
                <c:pt idx="1304">
                  <c:v>5.33E-2</c:v>
                </c:pt>
                <c:pt idx="1305">
                  <c:v>5.33E-2</c:v>
                </c:pt>
                <c:pt idx="1306">
                  <c:v>5.33E-2</c:v>
                </c:pt>
                <c:pt idx="1307">
                  <c:v>5.33E-2</c:v>
                </c:pt>
                <c:pt idx="1308">
                  <c:v>5.33E-2</c:v>
                </c:pt>
                <c:pt idx="1309">
                  <c:v>5.33E-2</c:v>
                </c:pt>
                <c:pt idx="1310">
                  <c:v>5.33E-2</c:v>
                </c:pt>
                <c:pt idx="1311">
                  <c:v>5.33E-2</c:v>
                </c:pt>
                <c:pt idx="1312">
                  <c:v>5.33E-2</c:v>
                </c:pt>
                <c:pt idx="1313">
                  <c:v>5.33E-2</c:v>
                </c:pt>
                <c:pt idx="1314">
                  <c:v>5.33E-2</c:v>
                </c:pt>
                <c:pt idx="1315">
                  <c:v>5.33E-2</c:v>
                </c:pt>
                <c:pt idx="1316">
                  <c:v>5.33E-2</c:v>
                </c:pt>
                <c:pt idx="1317">
                  <c:v>5.33E-2</c:v>
                </c:pt>
                <c:pt idx="1318">
                  <c:v>5.33E-2</c:v>
                </c:pt>
                <c:pt idx="1319">
                  <c:v>5.33E-2</c:v>
                </c:pt>
                <c:pt idx="1320">
                  <c:v>5.33E-2</c:v>
                </c:pt>
                <c:pt idx="1321">
                  <c:v>5.33E-2</c:v>
                </c:pt>
                <c:pt idx="1322">
                  <c:v>5.33E-2</c:v>
                </c:pt>
                <c:pt idx="1323">
                  <c:v>5.33E-2</c:v>
                </c:pt>
                <c:pt idx="1324">
                  <c:v>5.33E-2</c:v>
                </c:pt>
                <c:pt idx="1325">
                  <c:v>5.33E-2</c:v>
                </c:pt>
                <c:pt idx="1326">
                  <c:v>5.33E-2</c:v>
                </c:pt>
                <c:pt idx="1327">
                  <c:v>5.33E-2</c:v>
                </c:pt>
                <c:pt idx="1328">
                  <c:v>5.33E-2</c:v>
                </c:pt>
                <c:pt idx="1329">
                  <c:v>5.33E-2</c:v>
                </c:pt>
                <c:pt idx="1330">
                  <c:v>5.33E-2</c:v>
                </c:pt>
                <c:pt idx="1331">
                  <c:v>5.33E-2</c:v>
                </c:pt>
                <c:pt idx="1332">
                  <c:v>5.33E-2</c:v>
                </c:pt>
                <c:pt idx="1333">
                  <c:v>5.33E-2</c:v>
                </c:pt>
                <c:pt idx="1334">
                  <c:v>5.33E-2</c:v>
                </c:pt>
                <c:pt idx="1335">
                  <c:v>5.33E-2</c:v>
                </c:pt>
                <c:pt idx="1336">
                  <c:v>5.33E-2</c:v>
                </c:pt>
                <c:pt idx="1337">
                  <c:v>5.33E-2</c:v>
                </c:pt>
                <c:pt idx="1338">
                  <c:v>5.33E-2</c:v>
                </c:pt>
                <c:pt idx="1339">
                  <c:v>5.33E-2</c:v>
                </c:pt>
                <c:pt idx="1340">
                  <c:v>5.33E-2</c:v>
                </c:pt>
                <c:pt idx="1341">
                  <c:v>5.33E-2</c:v>
                </c:pt>
                <c:pt idx="1342">
                  <c:v>5.33E-2</c:v>
                </c:pt>
                <c:pt idx="1343">
                  <c:v>5.33E-2</c:v>
                </c:pt>
                <c:pt idx="1344">
                  <c:v>5.33E-2</c:v>
                </c:pt>
                <c:pt idx="1345">
                  <c:v>5.33E-2</c:v>
                </c:pt>
                <c:pt idx="1346">
                  <c:v>5.33E-2</c:v>
                </c:pt>
                <c:pt idx="1347">
                  <c:v>5.33E-2</c:v>
                </c:pt>
                <c:pt idx="1348">
                  <c:v>5.33E-2</c:v>
                </c:pt>
                <c:pt idx="1349">
                  <c:v>5.33E-2</c:v>
                </c:pt>
                <c:pt idx="1350">
                  <c:v>5.33E-2</c:v>
                </c:pt>
                <c:pt idx="1351">
                  <c:v>5.33E-2</c:v>
                </c:pt>
                <c:pt idx="1352">
                  <c:v>5.33E-2</c:v>
                </c:pt>
                <c:pt idx="1353">
                  <c:v>5.33E-2</c:v>
                </c:pt>
                <c:pt idx="1354">
                  <c:v>5.33E-2</c:v>
                </c:pt>
                <c:pt idx="1355">
                  <c:v>5.33E-2</c:v>
                </c:pt>
                <c:pt idx="1356">
                  <c:v>5.33E-2</c:v>
                </c:pt>
                <c:pt idx="1357">
                  <c:v>5.33E-2</c:v>
                </c:pt>
                <c:pt idx="1358">
                  <c:v>5.33E-2</c:v>
                </c:pt>
                <c:pt idx="1359">
                  <c:v>5.33E-2</c:v>
                </c:pt>
                <c:pt idx="1360">
                  <c:v>5.33E-2</c:v>
                </c:pt>
                <c:pt idx="1361">
                  <c:v>5.33E-2</c:v>
                </c:pt>
                <c:pt idx="1362">
                  <c:v>5.33E-2</c:v>
                </c:pt>
                <c:pt idx="1363">
                  <c:v>5.33E-2</c:v>
                </c:pt>
                <c:pt idx="1364">
                  <c:v>5.33E-2</c:v>
                </c:pt>
                <c:pt idx="1365">
                  <c:v>5.33E-2</c:v>
                </c:pt>
                <c:pt idx="1366">
                  <c:v>5.33E-2</c:v>
                </c:pt>
                <c:pt idx="1367">
                  <c:v>5.33E-2</c:v>
                </c:pt>
                <c:pt idx="1368">
                  <c:v>5.33E-2</c:v>
                </c:pt>
                <c:pt idx="1369">
                  <c:v>5.33E-2</c:v>
                </c:pt>
                <c:pt idx="1370">
                  <c:v>5.33E-2</c:v>
                </c:pt>
                <c:pt idx="1371">
                  <c:v>5.33E-2</c:v>
                </c:pt>
                <c:pt idx="1372">
                  <c:v>5.33E-2</c:v>
                </c:pt>
                <c:pt idx="1373">
                  <c:v>5.33E-2</c:v>
                </c:pt>
                <c:pt idx="1374">
                  <c:v>5.33E-2</c:v>
                </c:pt>
                <c:pt idx="1375">
                  <c:v>5.33E-2</c:v>
                </c:pt>
                <c:pt idx="1376">
                  <c:v>5.33E-2</c:v>
                </c:pt>
                <c:pt idx="1377">
                  <c:v>5.33E-2</c:v>
                </c:pt>
                <c:pt idx="1378">
                  <c:v>5.33E-2</c:v>
                </c:pt>
                <c:pt idx="1379">
                  <c:v>5.33E-2</c:v>
                </c:pt>
                <c:pt idx="1380">
                  <c:v>5.33E-2</c:v>
                </c:pt>
                <c:pt idx="1381">
                  <c:v>5.33E-2</c:v>
                </c:pt>
                <c:pt idx="1382">
                  <c:v>5.33E-2</c:v>
                </c:pt>
                <c:pt idx="1383">
                  <c:v>5.33E-2</c:v>
                </c:pt>
                <c:pt idx="1384">
                  <c:v>5.33E-2</c:v>
                </c:pt>
                <c:pt idx="1385">
                  <c:v>5.33E-2</c:v>
                </c:pt>
                <c:pt idx="1386">
                  <c:v>5.33E-2</c:v>
                </c:pt>
                <c:pt idx="1387">
                  <c:v>5.33E-2</c:v>
                </c:pt>
                <c:pt idx="1388">
                  <c:v>5.33E-2</c:v>
                </c:pt>
                <c:pt idx="1389">
                  <c:v>5.33E-2</c:v>
                </c:pt>
                <c:pt idx="1390">
                  <c:v>5.33E-2</c:v>
                </c:pt>
                <c:pt idx="1391">
                  <c:v>5.33E-2</c:v>
                </c:pt>
                <c:pt idx="1392">
                  <c:v>5.33E-2</c:v>
                </c:pt>
                <c:pt idx="1393">
                  <c:v>5.33E-2</c:v>
                </c:pt>
                <c:pt idx="1394">
                  <c:v>5.33E-2</c:v>
                </c:pt>
                <c:pt idx="1395">
                  <c:v>5.33E-2</c:v>
                </c:pt>
                <c:pt idx="1396">
                  <c:v>5.33E-2</c:v>
                </c:pt>
                <c:pt idx="1397">
                  <c:v>5.33E-2</c:v>
                </c:pt>
                <c:pt idx="1398">
                  <c:v>5.33E-2</c:v>
                </c:pt>
                <c:pt idx="1399">
                  <c:v>5.33E-2</c:v>
                </c:pt>
                <c:pt idx="1400">
                  <c:v>5.33E-2</c:v>
                </c:pt>
                <c:pt idx="1401">
                  <c:v>5.33E-2</c:v>
                </c:pt>
                <c:pt idx="1402">
                  <c:v>5.33E-2</c:v>
                </c:pt>
                <c:pt idx="1403">
                  <c:v>5.33E-2</c:v>
                </c:pt>
                <c:pt idx="1404">
                  <c:v>5.33E-2</c:v>
                </c:pt>
                <c:pt idx="1405">
                  <c:v>5.33E-2</c:v>
                </c:pt>
                <c:pt idx="1406">
                  <c:v>5.33E-2</c:v>
                </c:pt>
                <c:pt idx="1407">
                  <c:v>5.33E-2</c:v>
                </c:pt>
                <c:pt idx="1408">
                  <c:v>5.33E-2</c:v>
                </c:pt>
                <c:pt idx="1409">
                  <c:v>5.33E-2</c:v>
                </c:pt>
                <c:pt idx="1410">
                  <c:v>5.33E-2</c:v>
                </c:pt>
                <c:pt idx="1411">
                  <c:v>5.33E-2</c:v>
                </c:pt>
                <c:pt idx="1412">
                  <c:v>5.33E-2</c:v>
                </c:pt>
                <c:pt idx="1413">
                  <c:v>5.33E-2</c:v>
                </c:pt>
                <c:pt idx="1414">
                  <c:v>5.33E-2</c:v>
                </c:pt>
                <c:pt idx="1415">
                  <c:v>5.33E-2</c:v>
                </c:pt>
                <c:pt idx="1416">
                  <c:v>5.33E-2</c:v>
                </c:pt>
                <c:pt idx="1417">
                  <c:v>5.33E-2</c:v>
                </c:pt>
                <c:pt idx="1418">
                  <c:v>5.33E-2</c:v>
                </c:pt>
                <c:pt idx="1419">
                  <c:v>5.33E-2</c:v>
                </c:pt>
                <c:pt idx="1420">
                  <c:v>5.33E-2</c:v>
                </c:pt>
                <c:pt idx="1421">
                  <c:v>5.33E-2</c:v>
                </c:pt>
                <c:pt idx="1422">
                  <c:v>5.33E-2</c:v>
                </c:pt>
                <c:pt idx="1423">
                  <c:v>5.33E-2</c:v>
                </c:pt>
                <c:pt idx="1424">
                  <c:v>5.33E-2</c:v>
                </c:pt>
                <c:pt idx="1425">
                  <c:v>5.33E-2</c:v>
                </c:pt>
                <c:pt idx="1426">
                  <c:v>5.33E-2</c:v>
                </c:pt>
                <c:pt idx="1427">
                  <c:v>5.33E-2</c:v>
                </c:pt>
                <c:pt idx="1428">
                  <c:v>5.33E-2</c:v>
                </c:pt>
                <c:pt idx="1429">
                  <c:v>5.33E-2</c:v>
                </c:pt>
                <c:pt idx="1430">
                  <c:v>5.33E-2</c:v>
                </c:pt>
                <c:pt idx="1431">
                  <c:v>5.33E-2</c:v>
                </c:pt>
                <c:pt idx="1432">
                  <c:v>5.33E-2</c:v>
                </c:pt>
                <c:pt idx="1433">
                  <c:v>5.33E-2</c:v>
                </c:pt>
                <c:pt idx="1434">
                  <c:v>5.33E-2</c:v>
                </c:pt>
                <c:pt idx="1435">
                  <c:v>5.33E-2</c:v>
                </c:pt>
                <c:pt idx="1436">
                  <c:v>5.33E-2</c:v>
                </c:pt>
                <c:pt idx="1437">
                  <c:v>5.33E-2</c:v>
                </c:pt>
                <c:pt idx="1438">
                  <c:v>5.33E-2</c:v>
                </c:pt>
                <c:pt idx="1439">
                  <c:v>5.33E-2</c:v>
                </c:pt>
                <c:pt idx="1440">
                  <c:v>5.33E-2</c:v>
                </c:pt>
                <c:pt idx="1441">
                  <c:v>5.33E-2</c:v>
                </c:pt>
                <c:pt idx="1442">
                  <c:v>5.33E-2</c:v>
                </c:pt>
                <c:pt idx="1443">
                  <c:v>5.33E-2</c:v>
                </c:pt>
                <c:pt idx="1444">
                  <c:v>5.33E-2</c:v>
                </c:pt>
                <c:pt idx="1445">
                  <c:v>5.33E-2</c:v>
                </c:pt>
                <c:pt idx="1446">
                  <c:v>5.33E-2</c:v>
                </c:pt>
                <c:pt idx="1447">
                  <c:v>5.33E-2</c:v>
                </c:pt>
                <c:pt idx="1448">
                  <c:v>5.33E-2</c:v>
                </c:pt>
                <c:pt idx="1449">
                  <c:v>5.33E-2</c:v>
                </c:pt>
                <c:pt idx="1450">
                  <c:v>5.33E-2</c:v>
                </c:pt>
                <c:pt idx="1451">
                  <c:v>5.33E-2</c:v>
                </c:pt>
                <c:pt idx="1452">
                  <c:v>5.33E-2</c:v>
                </c:pt>
                <c:pt idx="1453">
                  <c:v>5.33E-2</c:v>
                </c:pt>
                <c:pt idx="1454">
                  <c:v>5.33E-2</c:v>
                </c:pt>
                <c:pt idx="1455">
                  <c:v>5.33E-2</c:v>
                </c:pt>
                <c:pt idx="1456">
                  <c:v>5.33E-2</c:v>
                </c:pt>
                <c:pt idx="1457">
                  <c:v>5.33E-2</c:v>
                </c:pt>
                <c:pt idx="1458">
                  <c:v>5.33E-2</c:v>
                </c:pt>
                <c:pt idx="1459">
                  <c:v>5.33E-2</c:v>
                </c:pt>
                <c:pt idx="1460">
                  <c:v>5.33E-2</c:v>
                </c:pt>
                <c:pt idx="1461">
                  <c:v>5.33E-2</c:v>
                </c:pt>
                <c:pt idx="1462">
                  <c:v>5.33E-2</c:v>
                </c:pt>
                <c:pt idx="1463">
                  <c:v>5.33E-2</c:v>
                </c:pt>
                <c:pt idx="1464">
                  <c:v>5.33E-2</c:v>
                </c:pt>
                <c:pt idx="1465">
                  <c:v>5.33E-2</c:v>
                </c:pt>
                <c:pt idx="1466">
                  <c:v>5.33E-2</c:v>
                </c:pt>
                <c:pt idx="1467">
                  <c:v>5.33E-2</c:v>
                </c:pt>
                <c:pt idx="1468">
                  <c:v>5.33E-2</c:v>
                </c:pt>
                <c:pt idx="1469">
                  <c:v>5.33E-2</c:v>
                </c:pt>
                <c:pt idx="1470">
                  <c:v>5.33E-2</c:v>
                </c:pt>
                <c:pt idx="1471">
                  <c:v>5.33E-2</c:v>
                </c:pt>
                <c:pt idx="1472">
                  <c:v>5.33E-2</c:v>
                </c:pt>
                <c:pt idx="1473">
                  <c:v>5.33E-2</c:v>
                </c:pt>
                <c:pt idx="1474">
                  <c:v>5.33E-2</c:v>
                </c:pt>
                <c:pt idx="1475">
                  <c:v>5.33E-2</c:v>
                </c:pt>
                <c:pt idx="1476">
                  <c:v>5.33E-2</c:v>
                </c:pt>
                <c:pt idx="1477">
                  <c:v>5.33E-2</c:v>
                </c:pt>
                <c:pt idx="1478">
                  <c:v>5.33E-2</c:v>
                </c:pt>
                <c:pt idx="1479">
                  <c:v>5.33E-2</c:v>
                </c:pt>
                <c:pt idx="1480">
                  <c:v>5.33E-2</c:v>
                </c:pt>
                <c:pt idx="1481">
                  <c:v>5.33E-2</c:v>
                </c:pt>
                <c:pt idx="1482">
                  <c:v>5.33E-2</c:v>
                </c:pt>
                <c:pt idx="1483">
                  <c:v>5.33E-2</c:v>
                </c:pt>
                <c:pt idx="1484">
                  <c:v>5.33E-2</c:v>
                </c:pt>
                <c:pt idx="1485">
                  <c:v>5.33E-2</c:v>
                </c:pt>
                <c:pt idx="1486">
                  <c:v>5.33E-2</c:v>
                </c:pt>
                <c:pt idx="1487">
                  <c:v>5.33E-2</c:v>
                </c:pt>
                <c:pt idx="1488">
                  <c:v>5.33E-2</c:v>
                </c:pt>
                <c:pt idx="1489">
                  <c:v>5.33E-2</c:v>
                </c:pt>
                <c:pt idx="1490">
                  <c:v>5.33E-2</c:v>
                </c:pt>
                <c:pt idx="1491">
                  <c:v>5.33E-2</c:v>
                </c:pt>
                <c:pt idx="1492">
                  <c:v>5.33E-2</c:v>
                </c:pt>
                <c:pt idx="1493">
                  <c:v>5.33E-2</c:v>
                </c:pt>
                <c:pt idx="1494">
                  <c:v>5.33E-2</c:v>
                </c:pt>
                <c:pt idx="1495">
                  <c:v>5.33E-2</c:v>
                </c:pt>
                <c:pt idx="1496">
                  <c:v>5.33E-2</c:v>
                </c:pt>
                <c:pt idx="1497">
                  <c:v>5.33E-2</c:v>
                </c:pt>
                <c:pt idx="1498">
                  <c:v>5.33E-2</c:v>
                </c:pt>
                <c:pt idx="1499">
                  <c:v>5.33E-2</c:v>
                </c:pt>
                <c:pt idx="1500">
                  <c:v>5.33E-2</c:v>
                </c:pt>
                <c:pt idx="1501">
                  <c:v>5.33E-2</c:v>
                </c:pt>
                <c:pt idx="1502">
                  <c:v>5.33E-2</c:v>
                </c:pt>
                <c:pt idx="1503">
                  <c:v>5.33E-2</c:v>
                </c:pt>
                <c:pt idx="1504">
                  <c:v>5.33E-2</c:v>
                </c:pt>
                <c:pt idx="1505">
                  <c:v>5.33E-2</c:v>
                </c:pt>
                <c:pt idx="1506">
                  <c:v>5.33E-2</c:v>
                </c:pt>
                <c:pt idx="1507">
                  <c:v>5.33E-2</c:v>
                </c:pt>
                <c:pt idx="1508">
                  <c:v>5.33E-2</c:v>
                </c:pt>
                <c:pt idx="1509">
                  <c:v>5.33E-2</c:v>
                </c:pt>
                <c:pt idx="1510">
                  <c:v>5.33E-2</c:v>
                </c:pt>
                <c:pt idx="1511">
                  <c:v>5.33E-2</c:v>
                </c:pt>
                <c:pt idx="1512">
                  <c:v>5.33E-2</c:v>
                </c:pt>
                <c:pt idx="1513">
                  <c:v>5.33E-2</c:v>
                </c:pt>
                <c:pt idx="1514">
                  <c:v>5.33E-2</c:v>
                </c:pt>
                <c:pt idx="1515">
                  <c:v>5.33E-2</c:v>
                </c:pt>
                <c:pt idx="1516">
                  <c:v>5.33E-2</c:v>
                </c:pt>
                <c:pt idx="1517">
                  <c:v>5.33E-2</c:v>
                </c:pt>
                <c:pt idx="1518">
                  <c:v>5.33E-2</c:v>
                </c:pt>
                <c:pt idx="1519">
                  <c:v>5.33E-2</c:v>
                </c:pt>
                <c:pt idx="1520">
                  <c:v>5.33E-2</c:v>
                </c:pt>
                <c:pt idx="1521">
                  <c:v>5.33E-2</c:v>
                </c:pt>
                <c:pt idx="1522">
                  <c:v>5.33E-2</c:v>
                </c:pt>
                <c:pt idx="1523">
                  <c:v>5.33E-2</c:v>
                </c:pt>
                <c:pt idx="1524">
                  <c:v>5.33E-2</c:v>
                </c:pt>
                <c:pt idx="1525">
                  <c:v>5.33E-2</c:v>
                </c:pt>
                <c:pt idx="1526">
                  <c:v>5.33E-2</c:v>
                </c:pt>
                <c:pt idx="1527">
                  <c:v>5.33E-2</c:v>
                </c:pt>
                <c:pt idx="1528">
                  <c:v>5.33E-2</c:v>
                </c:pt>
                <c:pt idx="1529">
                  <c:v>5.33E-2</c:v>
                </c:pt>
                <c:pt idx="1530">
                  <c:v>5.33E-2</c:v>
                </c:pt>
                <c:pt idx="1531">
                  <c:v>5.33E-2</c:v>
                </c:pt>
                <c:pt idx="1532">
                  <c:v>5.33E-2</c:v>
                </c:pt>
                <c:pt idx="1533">
                  <c:v>5.33E-2</c:v>
                </c:pt>
                <c:pt idx="1534">
                  <c:v>5.33E-2</c:v>
                </c:pt>
                <c:pt idx="1535">
                  <c:v>5.33E-2</c:v>
                </c:pt>
                <c:pt idx="1536">
                  <c:v>5.33E-2</c:v>
                </c:pt>
                <c:pt idx="1537">
                  <c:v>5.33E-2</c:v>
                </c:pt>
                <c:pt idx="1538">
                  <c:v>5.33E-2</c:v>
                </c:pt>
                <c:pt idx="1539">
                  <c:v>5.33E-2</c:v>
                </c:pt>
                <c:pt idx="1540">
                  <c:v>5.33E-2</c:v>
                </c:pt>
                <c:pt idx="1541">
                  <c:v>5.33E-2</c:v>
                </c:pt>
                <c:pt idx="1542">
                  <c:v>5.33E-2</c:v>
                </c:pt>
                <c:pt idx="1543">
                  <c:v>5.33E-2</c:v>
                </c:pt>
                <c:pt idx="1544">
                  <c:v>5.33E-2</c:v>
                </c:pt>
                <c:pt idx="1545">
                  <c:v>5.33E-2</c:v>
                </c:pt>
                <c:pt idx="1546">
                  <c:v>5.33E-2</c:v>
                </c:pt>
                <c:pt idx="1547">
                  <c:v>5.33E-2</c:v>
                </c:pt>
                <c:pt idx="1548">
                  <c:v>5.33E-2</c:v>
                </c:pt>
                <c:pt idx="1549">
                  <c:v>5.33E-2</c:v>
                </c:pt>
                <c:pt idx="1550">
                  <c:v>5.33E-2</c:v>
                </c:pt>
                <c:pt idx="1551">
                  <c:v>5.33E-2</c:v>
                </c:pt>
                <c:pt idx="1552">
                  <c:v>5.33E-2</c:v>
                </c:pt>
                <c:pt idx="1553">
                  <c:v>5.33E-2</c:v>
                </c:pt>
                <c:pt idx="1554">
                  <c:v>5.33E-2</c:v>
                </c:pt>
                <c:pt idx="1555">
                  <c:v>5.33E-2</c:v>
                </c:pt>
                <c:pt idx="1556">
                  <c:v>5.33E-2</c:v>
                </c:pt>
                <c:pt idx="1557">
                  <c:v>5.33E-2</c:v>
                </c:pt>
                <c:pt idx="1558">
                  <c:v>5.33E-2</c:v>
                </c:pt>
                <c:pt idx="1559">
                  <c:v>5.33E-2</c:v>
                </c:pt>
                <c:pt idx="1560">
                  <c:v>5.33E-2</c:v>
                </c:pt>
                <c:pt idx="1561">
                  <c:v>5.33E-2</c:v>
                </c:pt>
                <c:pt idx="1562">
                  <c:v>5.33E-2</c:v>
                </c:pt>
                <c:pt idx="1563">
                  <c:v>5.33E-2</c:v>
                </c:pt>
                <c:pt idx="1564">
                  <c:v>5.33E-2</c:v>
                </c:pt>
                <c:pt idx="1565">
                  <c:v>5.33E-2</c:v>
                </c:pt>
                <c:pt idx="1566">
                  <c:v>5.33E-2</c:v>
                </c:pt>
                <c:pt idx="1567">
                  <c:v>5.33E-2</c:v>
                </c:pt>
                <c:pt idx="1568">
                  <c:v>5.33E-2</c:v>
                </c:pt>
                <c:pt idx="1569">
                  <c:v>5.33E-2</c:v>
                </c:pt>
                <c:pt idx="1570">
                  <c:v>5.33E-2</c:v>
                </c:pt>
                <c:pt idx="1571">
                  <c:v>5.33E-2</c:v>
                </c:pt>
                <c:pt idx="1572">
                  <c:v>5.33E-2</c:v>
                </c:pt>
                <c:pt idx="1573">
                  <c:v>5.33E-2</c:v>
                </c:pt>
                <c:pt idx="1574">
                  <c:v>5.33E-2</c:v>
                </c:pt>
                <c:pt idx="1575">
                  <c:v>5.33E-2</c:v>
                </c:pt>
                <c:pt idx="1576">
                  <c:v>5.33E-2</c:v>
                </c:pt>
                <c:pt idx="1577">
                  <c:v>5.33E-2</c:v>
                </c:pt>
                <c:pt idx="1578">
                  <c:v>5.33E-2</c:v>
                </c:pt>
                <c:pt idx="1579">
                  <c:v>5.33E-2</c:v>
                </c:pt>
                <c:pt idx="1580">
                  <c:v>5.33E-2</c:v>
                </c:pt>
                <c:pt idx="1581">
                  <c:v>5.33E-2</c:v>
                </c:pt>
                <c:pt idx="1582">
                  <c:v>5.33E-2</c:v>
                </c:pt>
                <c:pt idx="1583">
                  <c:v>5.33E-2</c:v>
                </c:pt>
                <c:pt idx="1584">
                  <c:v>5.33E-2</c:v>
                </c:pt>
                <c:pt idx="1585">
                  <c:v>5.33E-2</c:v>
                </c:pt>
                <c:pt idx="1586">
                  <c:v>5.33E-2</c:v>
                </c:pt>
                <c:pt idx="1587">
                  <c:v>5.33E-2</c:v>
                </c:pt>
                <c:pt idx="1588">
                  <c:v>5.33E-2</c:v>
                </c:pt>
                <c:pt idx="1589">
                  <c:v>5.33E-2</c:v>
                </c:pt>
                <c:pt idx="1590">
                  <c:v>5.33E-2</c:v>
                </c:pt>
                <c:pt idx="1591">
                  <c:v>5.33E-2</c:v>
                </c:pt>
                <c:pt idx="1592">
                  <c:v>5.33E-2</c:v>
                </c:pt>
                <c:pt idx="1593">
                  <c:v>5.33E-2</c:v>
                </c:pt>
                <c:pt idx="1594">
                  <c:v>5.33E-2</c:v>
                </c:pt>
                <c:pt idx="1595">
                  <c:v>5.33E-2</c:v>
                </c:pt>
                <c:pt idx="1596">
                  <c:v>5.33E-2</c:v>
                </c:pt>
                <c:pt idx="1597">
                  <c:v>5.33E-2</c:v>
                </c:pt>
                <c:pt idx="1598">
                  <c:v>5.33E-2</c:v>
                </c:pt>
                <c:pt idx="1599">
                  <c:v>5.33E-2</c:v>
                </c:pt>
                <c:pt idx="1600">
                  <c:v>5.33E-2</c:v>
                </c:pt>
                <c:pt idx="1601">
                  <c:v>5.33E-2</c:v>
                </c:pt>
                <c:pt idx="1602">
                  <c:v>5.33E-2</c:v>
                </c:pt>
                <c:pt idx="1603">
                  <c:v>5.33E-2</c:v>
                </c:pt>
                <c:pt idx="1604">
                  <c:v>5.33E-2</c:v>
                </c:pt>
                <c:pt idx="1605">
                  <c:v>5.33E-2</c:v>
                </c:pt>
                <c:pt idx="1606">
                  <c:v>5.33E-2</c:v>
                </c:pt>
                <c:pt idx="1607">
                  <c:v>5.33E-2</c:v>
                </c:pt>
                <c:pt idx="1608">
                  <c:v>5.33E-2</c:v>
                </c:pt>
                <c:pt idx="1609">
                  <c:v>5.33E-2</c:v>
                </c:pt>
                <c:pt idx="1610">
                  <c:v>5.33E-2</c:v>
                </c:pt>
                <c:pt idx="1611">
                  <c:v>5.33E-2</c:v>
                </c:pt>
                <c:pt idx="1612">
                  <c:v>5.33E-2</c:v>
                </c:pt>
                <c:pt idx="1613">
                  <c:v>5.33E-2</c:v>
                </c:pt>
                <c:pt idx="1614">
                  <c:v>5.33E-2</c:v>
                </c:pt>
                <c:pt idx="1615">
                  <c:v>5.33E-2</c:v>
                </c:pt>
                <c:pt idx="1616">
                  <c:v>5.33E-2</c:v>
                </c:pt>
                <c:pt idx="1617">
                  <c:v>5.33E-2</c:v>
                </c:pt>
                <c:pt idx="1618">
                  <c:v>5.33E-2</c:v>
                </c:pt>
                <c:pt idx="1619">
                  <c:v>5.33E-2</c:v>
                </c:pt>
                <c:pt idx="1620">
                  <c:v>5.33E-2</c:v>
                </c:pt>
                <c:pt idx="1621">
                  <c:v>5.33E-2</c:v>
                </c:pt>
                <c:pt idx="1622">
                  <c:v>5.33E-2</c:v>
                </c:pt>
                <c:pt idx="1623">
                  <c:v>5.33E-2</c:v>
                </c:pt>
                <c:pt idx="1624">
                  <c:v>5.33E-2</c:v>
                </c:pt>
                <c:pt idx="1625">
                  <c:v>5.33E-2</c:v>
                </c:pt>
                <c:pt idx="1626">
                  <c:v>5.33E-2</c:v>
                </c:pt>
                <c:pt idx="1627">
                  <c:v>5.33E-2</c:v>
                </c:pt>
                <c:pt idx="1628">
                  <c:v>5.33E-2</c:v>
                </c:pt>
                <c:pt idx="1629">
                  <c:v>5.33E-2</c:v>
                </c:pt>
                <c:pt idx="1630">
                  <c:v>5.33E-2</c:v>
                </c:pt>
                <c:pt idx="1631">
                  <c:v>5.33E-2</c:v>
                </c:pt>
                <c:pt idx="1632">
                  <c:v>5.33E-2</c:v>
                </c:pt>
                <c:pt idx="1633">
                  <c:v>5.33E-2</c:v>
                </c:pt>
                <c:pt idx="1634">
                  <c:v>5.33E-2</c:v>
                </c:pt>
                <c:pt idx="1635">
                  <c:v>5.33E-2</c:v>
                </c:pt>
                <c:pt idx="1636">
                  <c:v>5.33E-2</c:v>
                </c:pt>
                <c:pt idx="1637">
                  <c:v>5.33E-2</c:v>
                </c:pt>
                <c:pt idx="1638">
                  <c:v>5.33E-2</c:v>
                </c:pt>
                <c:pt idx="1639">
                  <c:v>5.33E-2</c:v>
                </c:pt>
                <c:pt idx="1640">
                  <c:v>5.33E-2</c:v>
                </c:pt>
                <c:pt idx="1641">
                  <c:v>5.33E-2</c:v>
                </c:pt>
                <c:pt idx="1642">
                  <c:v>5.33E-2</c:v>
                </c:pt>
                <c:pt idx="1643">
                  <c:v>5.33E-2</c:v>
                </c:pt>
                <c:pt idx="1644">
                  <c:v>5.33E-2</c:v>
                </c:pt>
                <c:pt idx="1645">
                  <c:v>5.33E-2</c:v>
                </c:pt>
                <c:pt idx="1646">
                  <c:v>5.33E-2</c:v>
                </c:pt>
                <c:pt idx="1647">
                  <c:v>5.33E-2</c:v>
                </c:pt>
                <c:pt idx="1648">
                  <c:v>5.33E-2</c:v>
                </c:pt>
                <c:pt idx="1649">
                  <c:v>5.33E-2</c:v>
                </c:pt>
                <c:pt idx="1650">
                  <c:v>5.33E-2</c:v>
                </c:pt>
                <c:pt idx="1651">
                  <c:v>5.33E-2</c:v>
                </c:pt>
                <c:pt idx="1652">
                  <c:v>5.33E-2</c:v>
                </c:pt>
                <c:pt idx="1653">
                  <c:v>5.33E-2</c:v>
                </c:pt>
                <c:pt idx="1654">
                  <c:v>5.33E-2</c:v>
                </c:pt>
                <c:pt idx="1655">
                  <c:v>5.33E-2</c:v>
                </c:pt>
                <c:pt idx="1656">
                  <c:v>5.33E-2</c:v>
                </c:pt>
                <c:pt idx="1657">
                  <c:v>5.33E-2</c:v>
                </c:pt>
                <c:pt idx="1658">
                  <c:v>5.33E-2</c:v>
                </c:pt>
                <c:pt idx="1659">
                  <c:v>5.33E-2</c:v>
                </c:pt>
                <c:pt idx="1660">
                  <c:v>5.33E-2</c:v>
                </c:pt>
                <c:pt idx="1661">
                  <c:v>5.33E-2</c:v>
                </c:pt>
                <c:pt idx="1662">
                  <c:v>5.33E-2</c:v>
                </c:pt>
                <c:pt idx="1663">
                  <c:v>5.33E-2</c:v>
                </c:pt>
                <c:pt idx="1664">
                  <c:v>5.33E-2</c:v>
                </c:pt>
                <c:pt idx="1665">
                  <c:v>5.33E-2</c:v>
                </c:pt>
                <c:pt idx="1666">
                  <c:v>5.33E-2</c:v>
                </c:pt>
                <c:pt idx="1667">
                  <c:v>5.33E-2</c:v>
                </c:pt>
                <c:pt idx="1668">
                  <c:v>5.33E-2</c:v>
                </c:pt>
                <c:pt idx="1669">
                  <c:v>5.33E-2</c:v>
                </c:pt>
                <c:pt idx="1670">
                  <c:v>5.33E-2</c:v>
                </c:pt>
                <c:pt idx="1671">
                  <c:v>5.33E-2</c:v>
                </c:pt>
                <c:pt idx="1672">
                  <c:v>5.33E-2</c:v>
                </c:pt>
                <c:pt idx="1673">
                  <c:v>5.33E-2</c:v>
                </c:pt>
                <c:pt idx="1674">
                  <c:v>5.33E-2</c:v>
                </c:pt>
                <c:pt idx="1675">
                  <c:v>5.33E-2</c:v>
                </c:pt>
                <c:pt idx="1676">
                  <c:v>5.33E-2</c:v>
                </c:pt>
                <c:pt idx="1677">
                  <c:v>5.33E-2</c:v>
                </c:pt>
                <c:pt idx="1678">
                  <c:v>5.33E-2</c:v>
                </c:pt>
                <c:pt idx="1679">
                  <c:v>5.33E-2</c:v>
                </c:pt>
                <c:pt idx="1680">
                  <c:v>5.33E-2</c:v>
                </c:pt>
                <c:pt idx="1681">
                  <c:v>5.33E-2</c:v>
                </c:pt>
                <c:pt idx="1682">
                  <c:v>5.33E-2</c:v>
                </c:pt>
                <c:pt idx="1683">
                  <c:v>4.8300000000000003E-2</c:v>
                </c:pt>
                <c:pt idx="1684">
                  <c:v>4.8300000000000003E-2</c:v>
                </c:pt>
                <c:pt idx="1685">
                  <c:v>4.8300000000000003E-2</c:v>
                </c:pt>
                <c:pt idx="1686">
                  <c:v>4.8300000000000003E-2</c:v>
                </c:pt>
                <c:pt idx="1687">
                  <c:v>4.8300000000000003E-2</c:v>
                </c:pt>
                <c:pt idx="1688">
                  <c:v>4.8300000000000003E-2</c:v>
                </c:pt>
                <c:pt idx="1689">
                  <c:v>4.8300000000000003E-2</c:v>
                </c:pt>
                <c:pt idx="1690">
                  <c:v>4.8300000000000003E-2</c:v>
                </c:pt>
                <c:pt idx="1691">
                  <c:v>4.8300000000000003E-2</c:v>
                </c:pt>
                <c:pt idx="1692">
                  <c:v>4.8300000000000003E-2</c:v>
                </c:pt>
                <c:pt idx="1693">
                  <c:v>4.8300000000000003E-2</c:v>
                </c:pt>
                <c:pt idx="1694">
                  <c:v>4.8300000000000003E-2</c:v>
                </c:pt>
                <c:pt idx="1695">
                  <c:v>4.8300000000000003E-2</c:v>
                </c:pt>
                <c:pt idx="1696">
                  <c:v>4.8300000000000003E-2</c:v>
                </c:pt>
                <c:pt idx="1697">
                  <c:v>4.8300000000000003E-2</c:v>
                </c:pt>
                <c:pt idx="1698">
                  <c:v>4.8300000000000003E-2</c:v>
                </c:pt>
                <c:pt idx="1699">
                  <c:v>4.8300000000000003E-2</c:v>
                </c:pt>
                <c:pt idx="1700">
                  <c:v>4.8300000000000003E-2</c:v>
                </c:pt>
                <c:pt idx="1701">
                  <c:v>4.8300000000000003E-2</c:v>
                </c:pt>
                <c:pt idx="1702">
                  <c:v>4.8300000000000003E-2</c:v>
                </c:pt>
                <c:pt idx="1703">
                  <c:v>4.8300000000000003E-2</c:v>
                </c:pt>
                <c:pt idx="1704">
                  <c:v>4.8300000000000003E-2</c:v>
                </c:pt>
                <c:pt idx="1705">
                  <c:v>4.8300000000000003E-2</c:v>
                </c:pt>
                <c:pt idx="1706">
                  <c:v>4.8300000000000003E-2</c:v>
                </c:pt>
                <c:pt idx="1707">
                  <c:v>4.8300000000000003E-2</c:v>
                </c:pt>
                <c:pt idx="1708">
                  <c:v>4.8300000000000003E-2</c:v>
                </c:pt>
                <c:pt idx="1709">
                  <c:v>4.8300000000000003E-2</c:v>
                </c:pt>
                <c:pt idx="1710">
                  <c:v>4.8300000000000003E-2</c:v>
                </c:pt>
                <c:pt idx="1711">
                  <c:v>4.8300000000000003E-2</c:v>
                </c:pt>
                <c:pt idx="1712">
                  <c:v>4.8300000000000003E-2</c:v>
                </c:pt>
                <c:pt idx="1713">
                  <c:v>4.8300000000000003E-2</c:v>
                </c:pt>
                <c:pt idx="1714">
                  <c:v>4.8300000000000003E-2</c:v>
                </c:pt>
                <c:pt idx="1715">
                  <c:v>4.8300000000000003E-2</c:v>
                </c:pt>
                <c:pt idx="1716">
                  <c:v>4.8300000000000003E-2</c:v>
                </c:pt>
                <c:pt idx="1717">
                  <c:v>4.8300000000000003E-2</c:v>
                </c:pt>
                <c:pt idx="1718">
                  <c:v>4.8300000000000003E-2</c:v>
                </c:pt>
                <c:pt idx="1719">
                  <c:v>4.8300000000000003E-2</c:v>
                </c:pt>
                <c:pt idx="1720">
                  <c:v>4.8300000000000003E-2</c:v>
                </c:pt>
                <c:pt idx="1721">
                  <c:v>4.8300000000000003E-2</c:v>
                </c:pt>
                <c:pt idx="1722">
                  <c:v>4.8300000000000003E-2</c:v>
                </c:pt>
                <c:pt idx="1723">
                  <c:v>4.8300000000000003E-2</c:v>
                </c:pt>
                <c:pt idx="1724">
                  <c:v>4.8300000000000003E-2</c:v>
                </c:pt>
                <c:pt idx="1725">
                  <c:v>4.8300000000000003E-2</c:v>
                </c:pt>
                <c:pt idx="1726">
                  <c:v>4.8300000000000003E-2</c:v>
                </c:pt>
                <c:pt idx="1727">
                  <c:v>4.8300000000000003E-2</c:v>
                </c:pt>
                <c:pt idx="1728">
                  <c:v>4.8300000000000003E-2</c:v>
                </c:pt>
                <c:pt idx="1729">
                  <c:v>4.8300000000000003E-2</c:v>
                </c:pt>
                <c:pt idx="1730">
                  <c:v>4.8300000000000003E-2</c:v>
                </c:pt>
                <c:pt idx="1731">
                  <c:v>4.8300000000000003E-2</c:v>
                </c:pt>
                <c:pt idx="1732">
                  <c:v>4.8300000000000003E-2</c:v>
                </c:pt>
                <c:pt idx="1733">
                  <c:v>4.58E-2</c:v>
                </c:pt>
                <c:pt idx="1734">
                  <c:v>4.58E-2</c:v>
                </c:pt>
                <c:pt idx="1735">
                  <c:v>4.58E-2</c:v>
                </c:pt>
                <c:pt idx="1736">
                  <c:v>4.58E-2</c:v>
                </c:pt>
                <c:pt idx="1737">
                  <c:v>4.58E-2</c:v>
                </c:pt>
                <c:pt idx="1738">
                  <c:v>4.58E-2</c:v>
                </c:pt>
                <c:pt idx="1739">
                  <c:v>4.58E-2</c:v>
                </c:pt>
                <c:pt idx="1740">
                  <c:v>4.58E-2</c:v>
                </c:pt>
                <c:pt idx="1741">
                  <c:v>4.58E-2</c:v>
                </c:pt>
                <c:pt idx="1742">
                  <c:v>4.58E-2</c:v>
                </c:pt>
                <c:pt idx="1743">
                  <c:v>4.58E-2</c:v>
                </c:pt>
                <c:pt idx="1744">
                  <c:v>4.58E-2</c:v>
                </c:pt>
                <c:pt idx="1745">
                  <c:v>4.58E-2</c:v>
                </c:pt>
                <c:pt idx="1746">
                  <c:v>4.58E-2</c:v>
                </c:pt>
                <c:pt idx="1747">
                  <c:v>4.58E-2</c:v>
                </c:pt>
                <c:pt idx="1748">
                  <c:v>4.58E-2</c:v>
                </c:pt>
                <c:pt idx="1749">
                  <c:v>4.58E-2</c:v>
                </c:pt>
                <c:pt idx="1750">
                  <c:v>4.58E-2</c:v>
                </c:pt>
                <c:pt idx="1751">
                  <c:v>4.58E-2</c:v>
                </c:pt>
                <c:pt idx="1752">
                  <c:v>4.58E-2</c:v>
                </c:pt>
                <c:pt idx="1753">
                  <c:v>4.58E-2</c:v>
                </c:pt>
                <c:pt idx="1754">
                  <c:v>4.58E-2</c:v>
                </c:pt>
                <c:pt idx="1755">
                  <c:v>4.58E-2</c:v>
                </c:pt>
                <c:pt idx="1756">
                  <c:v>4.58E-2</c:v>
                </c:pt>
                <c:pt idx="1757">
                  <c:v>4.58E-2</c:v>
                </c:pt>
                <c:pt idx="1758">
                  <c:v>4.58E-2</c:v>
                </c:pt>
                <c:pt idx="1759">
                  <c:v>4.58E-2</c:v>
                </c:pt>
                <c:pt idx="1760">
                  <c:v>4.58E-2</c:v>
                </c:pt>
                <c:pt idx="1761">
                  <c:v>4.58E-2</c:v>
                </c:pt>
                <c:pt idx="1762">
                  <c:v>4.58E-2</c:v>
                </c:pt>
                <c:pt idx="1763">
                  <c:v>4.58E-2</c:v>
                </c:pt>
                <c:pt idx="1764">
                  <c:v>4.58E-2</c:v>
                </c:pt>
                <c:pt idx="1765">
                  <c:v>4.58E-2</c:v>
                </c:pt>
                <c:pt idx="1766">
                  <c:v>4.58E-2</c:v>
                </c:pt>
                <c:pt idx="1767">
                  <c:v>4.58E-2</c:v>
                </c:pt>
                <c:pt idx="1768">
                  <c:v>4.58E-2</c:v>
                </c:pt>
                <c:pt idx="1769">
                  <c:v>4.58E-2</c:v>
                </c:pt>
                <c:pt idx="1770">
                  <c:v>4.58E-2</c:v>
                </c:pt>
                <c:pt idx="1771">
                  <c:v>4.58E-2</c:v>
                </c:pt>
                <c:pt idx="1772">
                  <c:v>4.58E-2</c:v>
                </c:pt>
                <c:pt idx="1773">
                  <c:v>4.58E-2</c:v>
                </c:pt>
                <c:pt idx="1774">
                  <c:v>4.3299999999999998E-2</c:v>
                </c:pt>
                <c:pt idx="1775">
                  <c:v>4.3299999999999998E-2</c:v>
                </c:pt>
                <c:pt idx="1776">
                  <c:v>4.3299999999999998E-2</c:v>
                </c:pt>
                <c:pt idx="1777">
                  <c:v>4.3299999999999998E-2</c:v>
                </c:pt>
                <c:pt idx="1778">
                  <c:v>4.3299999999999998E-2</c:v>
                </c:pt>
                <c:pt idx="1779">
                  <c:v>4.3299999999999998E-2</c:v>
                </c:pt>
                <c:pt idx="1780">
                  <c:v>4.3299999999999998E-2</c:v>
                </c:pt>
                <c:pt idx="1781">
                  <c:v>4.3299999999999998E-2</c:v>
                </c:pt>
                <c:pt idx="1782">
                  <c:v>4.3299999999999998E-2</c:v>
                </c:pt>
                <c:pt idx="1783">
                  <c:v>4.3299999999999998E-2</c:v>
                </c:pt>
                <c:pt idx="1784">
                  <c:v>4.3299999999999998E-2</c:v>
                </c:pt>
                <c:pt idx="1785">
                  <c:v>4.3299999999999998E-2</c:v>
                </c:pt>
                <c:pt idx="1786">
                  <c:v>4.3299999999999998E-2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D-4B3F-85C7-9C5DD94A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791328"/>
        <c:axId val="1859790912"/>
      </c:lineChart>
      <c:catAx>
        <c:axId val="18597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89248"/>
        <c:crosses val="autoZero"/>
        <c:auto val="1"/>
        <c:lblAlgn val="ctr"/>
        <c:lblOffset val="100"/>
        <c:noMultiLvlLbl val="0"/>
      </c:catAx>
      <c:valAx>
        <c:axId val="1859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91744"/>
        <c:crosses val="autoZero"/>
        <c:crossBetween val="between"/>
      </c:valAx>
      <c:valAx>
        <c:axId val="185979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791328"/>
        <c:crosses val="max"/>
        <c:crossBetween val="between"/>
      </c:valAx>
      <c:catAx>
        <c:axId val="185979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979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Khối</a:t>
            </a:r>
            <a:r>
              <a:rPr lang="en-US" baseline="0"/>
              <a:t> lượng hàng hóa thông qua cảng tại Việt Nam, chia theo vùng địa lý (triệu Teu)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volume'!$A$52</c:f>
              <c:strCache>
                <c:ptCount val="1"/>
                <c:pt idx="0">
                  <c:v>Hải Phòng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'VN volume'!$B$49:$G$50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'VN volume'!$B$51:$G$51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6.5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E-4EE2-9DC2-179AFDFBE51B}"/>
            </c:ext>
          </c:extLst>
        </c:ser>
        <c:ser>
          <c:idx val="1"/>
          <c:order val="1"/>
          <c:tx>
            <c:strRef>
              <c:f>'VN volume'!$A$53</c:f>
              <c:strCache>
                <c:ptCount val="1"/>
                <c:pt idx="0">
                  <c:v>Cái Mép - Thị Vải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'VN volume'!$B$49:$G$50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'VN volume'!$B$52:$G$52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E-4EE2-9DC2-179AFDFBE51B}"/>
            </c:ext>
          </c:extLst>
        </c:ser>
        <c:ser>
          <c:idx val="2"/>
          <c:order val="2"/>
          <c:tx>
            <c:strRef>
              <c:f>'VN volume'!$A$54</c:f>
              <c:strCache>
                <c:ptCount val="1"/>
                <c:pt idx="0">
                  <c:v>HCM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'VN volume'!$B$49:$G$50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'VN volume'!$B$53:$G$53</c:f>
              <c:numCache>
                <c:formatCode>General</c:formatCode>
                <c:ptCount val="6"/>
                <c:pt idx="0">
                  <c:v>6.5</c:v>
                </c:pt>
                <c:pt idx="1">
                  <c:v>8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E-4EE2-9DC2-179AFDFBE51B}"/>
            </c:ext>
          </c:extLst>
        </c:ser>
        <c:ser>
          <c:idx val="3"/>
          <c:order val="3"/>
          <c:tx>
            <c:strRef>
              <c:f>'VN volume'!$A$55</c:f>
              <c:strCache>
                <c:ptCount val="1"/>
                <c:pt idx="0">
                  <c:v>Khác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'VN volume'!$B$49:$G$50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'VN volume'!$B$54:$G$54</c:f>
              <c:numCache>
                <c:formatCode>General</c:formatCode>
                <c:ptCount val="6"/>
                <c:pt idx="0">
                  <c:v>3.5</c:v>
                </c:pt>
                <c:pt idx="1">
                  <c:v>2.6000000000000014</c:v>
                </c:pt>
                <c:pt idx="2">
                  <c:v>3.6000000000000014</c:v>
                </c:pt>
                <c:pt idx="3">
                  <c:v>4.8999999999999986</c:v>
                </c:pt>
                <c:pt idx="4">
                  <c:v>4.6999999999999993</c:v>
                </c:pt>
                <c:pt idx="5">
                  <c:v>5.1999999999999993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E-4EE2-9DC2-179AFDFBE51B}"/>
            </c:ext>
          </c:extLst>
        </c:ser>
        <c:ser>
          <c:idx val="4"/>
          <c:order val="4"/>
          <c:tx>
            <c:strRef>
              <c:f>'VN volume'!$A$56</c:f>
              <c:strCache>
                <c:ptCount val="1"/>
                <c:pt idx="0">
                  <c:v>Tổng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'VN volume'!$B$49:$G$50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'VN volume'!$B$55:$G$55</c:f>
              <c:numCache>
                <c:formatCode>General</c:formatCode>
                <c:ptCount val="6"/>
                <c:pt idx="0">
                  <c:v>18</c:v>
                </c:pt>
                <c:pt idx="1">
                  <c:v>19.600000000000001</c:v>
                </c:pt>
                <c:pt idx="2">
                  <c:v>22.1</c:v>
                </c:pt>
                <c:pt idx="3">
                  <c:v>23.9</c:v>
                </c:pt>
                <c:pt idx="4">
                  <c:v>24.7</c:v>
                </c:pt>
                <c:pt idx="5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E-4EE2-9DC2-179AFDFBE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047615"/>
        <c:axId val="1057035135"/>
      </c:barChart>
      <c:catAx>
        <c:axId val="10570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35135"/>
        <c:crosses val="autoZero"/>
        <c:auto val="1"/>
        <c:lblAlgn val="ctr"/>
        <c:lblOffset val="100"/>
        <c:noMultiLvlLbl val="0"/>
      </c:catAx>
      <c:valAx>
        <c:axId val="10570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trọng sản lượng hàng hóa thông qua tại các cảng biển lớn trong năm 2023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'VN volume'!$H$75</c:f>
              <c:strCache>
                <c:ptCount val="1"/>
                <c:pt idx="0">
                  <c:v>Sản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7A-4974-95DB-A85BEA55E8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7A-4974-95DB-A85BEA55E8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7A-4974-95DB-A85BEA55E8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7A-4974-95DB-A85BEA55E8D2}"/>
              </c:ext>
            </c:extLst>
          </c:dPt>
          <c:cat>
            <c:strRef>
              <c:f>'VN volume'!$G$76:$G$79</c:f>
              <c:strCache>
                <c:ptCount val="4"/>
                <c:pt idx="0">
                  <c:v>Hải Phòng </c:v>
                </c:pt>
                <c:pt idx="1">
                  <c:v>Cái Mép - Thị Vải</c:v>
                </c:pt>
                <c:pt idx="2">
                  <c:v>HCM</c:v>
                </c:pt>
                <c:pt idx="3">
                  <c:v>Khác</c:v>
                </c:pt>
              </c:strCache>
            </c:strRef>
          </c:cat>
          <c:val>
            <c:numRef>
              <c:f>'VN volume'!$H$76:$H$79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8.5</c:v>
                </c:pt>
                <c:pt idx="3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B-48DC-8062-C66B8055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Tăng</a:t>
            </a:r>
            <a:r>
              <a:rPr lang="en-US" baseline="0"/>
              <a:t> trưởng trị giá xuất nhập khẩu Việt Nam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volume'!$F$23</c:f>
              <c:strCache>
                <c:ptCount val="1"/>
                <c:pt idx="0">
                  <c:v>Trị giá xnk (Đơn vị: tỷ 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'VN volume'!$E$24:$E$33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'VN volume'!$F$24:$F$33</c:f>
              <c:numCache>
                <c:formatCode>0.00</c:formatCode>
                <c:ptCount val="10"/>
                <c:pt idx="0">
                  <c:v>327.76</c:v>
                </c:pt>
                <c:pt idx="1">
                  <c:v>350.74</c:v>
                </c:pt>
                <c:pt idx="2">
                  <c:v>425.11</c:v>
                </c:pt>
                <c:pt idx="3">
                  <c:v>480.16999999999996</c:v>
                </c:pt>
                <c:pt idx="4">
                  <c:v>503.33149022999999</c:v>
                </c:pt>
                <c:pt idx="5">
                  <c:v>531.08834349999995</c:v>
                </c:pt>
                <c:pt idx="6">
                  <c:v>649.28862026999991</c:v>
                </c:pt>
                <c:pt idx="7">
                  <c:v>710.14746223000009</c:v>
                </c:pt>
                <c:pt idx="8">
                  <c:v>716.92132462000006</c:v>
                </c:pt>
                <c:pt idx="9">
                  <c:v>786.29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8-4DC0-83A2-FF16AF83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238655"/>
        <c:axId val="368245727"/>
      </c:barChart>
      <c:lineChart>
        <c:grouping val="standard"/>
        <c:varyColors val="0"/>
        <c:ser>
          <c:idx val="1"/>
          <c:order val="1"/>
          <c:tx>
            <c:strRef>
              <c:f>'VN volume'!$G$23</c:f>
              <c:strCache>
                <c:ptCount val="1"/>
                <c:pt idx="0">
                  <c:v>Tăng trưởng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'VN volume'!$E$24:$E$33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'VN volume'!$G$24:$G$33</c:f>
              <c:numCache>
                <c:formatCode>0.00%</c:formatCode>
                <c:ptCount val="10"/>
                <c:pt idx="0">
                  <c:v>9.9000000000000005E-2</c:v>
                </c:pt>
                <c:pt idx="1">
                  <c:v>7.0112277276055623E-2</c:v>
                </c:pt>
                <c:pt idx="2">
                  <c:v>0.21203740662599069</c:v>
                </c:pt>
                <c:pt idx="3">
                  <c:v>0.12951941850344606</c:v>
                </c:pt>
                <c:pt idx="4">
                  <c:v>4.8236021055042988E-2</c:v>
                </c:pt>
                <c:pt idx="5">
                  <c:v>5.5146268033649859E-2</c:v>
                </c:pt>
                <c:pt idx="6">
                  <c:v>0.22256236314853317</c:v>
                </c:pt>
                <c:pt idx="7">
                  <c:v>9.3731570306426537E-2</c:v>
                </c:pt>
                <c:pt idx="8">
                  <c:v>9.5386701358175507E-3</c:v>
                </c:pt>
                <c:pt idx="9">
                  <c:v>9.6759118466406946E-2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8-4DC0-83A2-FF16AF83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40735"/>
        <c:axId val="368240319"/>
      </c:lineChart>
      <c:catAx>
        <c:axId val="3682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45727"/>
        <c:crosses val="autoZero"/>
        <c:auto val="1"/>
        <c:lblAlgn val="ctr"/>
        <c:lblOffset val="100"/>
        <c:noMultiLvlLbl val="0"/>
      </c:catAx>
      <c:valAx>
        <c:axId val="3682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8655"/>
        <c:crosses val="autoZero"/>
        <c:crossBetween val="between"/>
      </c:valAx>
      <c:valAx>
        <c:axId val="36824031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40735"/>
        <c:crosses val="max"/>
        <c:crossBetween val="between"/>
      </c:valAx>
      <c:catAx>
        <c:axId val="368240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240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'VN volume'!$G$13</c:f>
              <c:strCache>
                <c:ptCount val="1"/>
                <c:pt idx="0">
                  <c:v>Các thị trường lớn của Việt Nam theo giá trị xnk năm 2024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46-4010-BC1E-5E3E4BE9CC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46-4010-BC1E-5E3E4BE9CC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46-4010-BC1E-5E3E4BE9CC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46-4010-BC1E-5E3E4BE9CC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46-4010-BC1E-5E3E4BE9CC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46-4010-BC1E-5E3E4BE9CC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'VN volume'!$F$14:$F$19</c:f>
              <c:strCache>
                <c:ptCount val="6"/>
                <c:pt idx="0">
                  <c:v>Trung Quốc</c:v>
                </c:pt>
                <c:pt idx="1">
                  <c:v>Mỹ</c:v>
                </c:pt>
                <c:pt idx="2">
                  <c:v>Hàn Quốc</c:v>
                </c:pt>
                <c:pt idx="3">
                  <c:v>EU</c:v>
                </c:pt>
                <c:pt idx="4">
                  <c:v>Nhật Bản</c:v>
                </c:pt>
                <c:pt idx="5">
                  <c:v>Thị trường khác</c:v>
                </c:pt>
              </c:strCache>
            </c:strRef>
          </c:cat>
          <c:val>
            <c:numRef>
              <c:f>'VN volume'!$G$14:$G$19</c:f>
              <c:numCache>
                <c:formatCode>General</c:formatCode>
                <c:ptCount val="6"/>
                <c:pt idx="0">
                  <c:v>224.89388781999997</c:v>
                </c:pt>
                <c:pt idx="1">
                  <c:v>146.67015542999999</c:v>
                </c:pt>
                <c:pt idx="2">
                  <c:v>81.545051999999998</c:v>
                </c:pt>
                <c:pt idx="3">
                  <c:v>74.266090869999999</c:v>
                </c:pt>
                <c:pt idx="4">
                  <c:v>46.196931000000006</c:v>
                </c:pt>
                <c:pt idx="5">
                  <c:v>212.71788287999993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0-4B93-AE8B-84100D08635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Giá trị xuất nhập khẩu của doanh nghiệp có vốn FDI và doanh nghiệp trong nước năm 2024 (Đơn vị: Tỷ USD)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'VN volume'!$R$6</c:f>
              <c:strCache>
                <c:ptCount val="1"/>
                <c:pt idx="0">
                  <c:v>Doanh nghiệp trong nước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'VN volume'!$S$5:$T$5</c:f>
              <c:strCache>
                <c:ptCount val="2"/>
                <c:pt idx="0">
                  <c:v>Xuất khẩu</c:v>
                </c:pt>
                <c:pt idx="1">
                  <c:v>Nhập khẩu</c:v>
                </c:pt>
              </c:strCache>
            </c:strRef>
          </c:cat>
          <c:val>
            <c:numRef>
              <c:f>'VN volume'!$S$6:$T$6</c:f>
              <c:numCache>
                <c:formatCode>0.00</c:formatCode>
                <c:ptCount val="2"/>
                <c:pt idx="0">
                  <c:v>116.32999999999998</c:v>
                </c:pt>
                <c:pt idx="1">
                  <c:v>140.10999999999999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B-4144-9D21-5256AEB5D26A}"/>
            </c:ext>
          </c:extLst>
        </c:ser>
        <c:ser>
          <c:idx val="1"/>
          <c:order val="1"/>
          <c:tx>
            <c:strRef>
              <c:f>'VN volume'!$R$7</c:f>
              <c:strCache>
                <c:ptCount val="1"/>
                <c:pt idx="0">
                  <c:v>Doanh nghiệp FDI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'VN volume'!$S$5:$T$5</c:f>
              <c:strCache>
                <c:ptCount val="2"/>
                <c:pt idx="0">
                  <c:v>Xuất khẩu</c:v>
                </c:pt>
                <c:pt idx="1">
                  <c:v>Nhập khẩu</c:v>
                </c:pt>
              </c:strCache>
            </c:strRef>
          </c:cat>
          <c:val>
            <c:numRef>
              <c:f>'VN volume'!$S$7:$T$7</c:f>
              <c:numCache>
                <c:formatCode>General</c:formatCode>
                <c:ptCount val="2"/>
                <c:pt idx="0">
                  <c:v>289.2</c:v>
                </c:pt>
                <c:pt idx="1">
                  <c:v>240.65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B-4144-9D21-5256AEB5D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4960"/>
        <c:axId val="8103712"/>
      </c:barChart>
      <c:catAx>
        <c:axId val="81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712"/>
        <c:crosses val="autoZero"/>
        <c:auto val="1"/>
        <c:lblAlgn val="ctr"/>
        <c:lblOffset val="100"/>
        <c:noMultiLvlLbl val="0"/>
      </c:catAx>
      <c:valAx>
        <c:axId val="81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Giải</a:t>
            </a:r>
            <a:r>
              <a:rPr lang="en-US" baseline="0"/>
              <a:t> ngân vốn FDI ở Việt Nam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volume'!$B$1</c:f>
              <c:strCache>
                <c:ptCount val="1"/>
                <c:pt idx="0">
                  <c:v>Vốn FDI giải ngân trong năm (Đơn vị: tỷ 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'VN volume'!$A$2:$A$10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'VN volume'!$B$2:$B$10</c:f>
              <c:numCache>
                <c:formatCode>General</c:formatCode>
                <c:ptCount val="9"/>
                <c:pt idx="0">
                  <c:v>15.8</c:v>
                </c:pt>
                <c:pt idx="1">
                  <c:v>17.5</c:v>
                </c:pt>
                <c:pt idx="2">
                  <c:v>19.100000000000001</c:v>
                </c:pt>
                <c:pt idx="3">
                  <c:v>20.38</c:v>
                </c:pt>
                <c:pt idx="4">
                  <c:v>20</c:v>
                </c:pt>
                <c:pt idx="5">
                  <c:v>19.739999999999998</c:v>
                </c:pt>
                <c:pt idx="6">
                  <c:v>22.4</c:v>
                </c:pt>
                <c:pt idx="7">
                  <c:v>23.18</c:v>
                </c:pt>
                <c:pt idx="8">
                  <c:v>25.35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D-47B8-9A6F-7C710D2C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48528"/>
        <c:axId val="129446032"/>
      </c:barChart>
      <c:lineChart>
        <c:grouping val="standard"/>
        <c:varyColors val="0"/>
        <c:ser>
          <c:idx val="1"/>
          <c:order val="1"/>
          <c:tx>
            <c:strRef>
              <c:f>'VN volume'!$C$1</c:f>
              <c:strCache>
                <c:ptCount val="1"/>
                <c:pt idx="0">
                  <c:v>Tăng trưởng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'VN volume'!$A$2:$A$10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'VN volume'!$C$2:$C$10</c:f>
              <c:numCache>
                <c:formatCode>0.00%</c:formatCode>
                <c:ptCount val="9"/>
                <c:pt idx="0">
                  <c:v>8.8999999999999996E-2</c:v>
                </c:pt>
                <c:pt idx="1">
                  <c:v>0.10759493670886067</c:v>
                </c:pt>
                <c:pt idx="2">
                  <c:v>9.1428571428571415E-2</c:v>
                </c:pt>
                <c:pt idx="3">
                  <c:v>6.701570680628266E-2</c:v>
                </c:pt>
                <c:pt idx="4">
                  <c:v>-1.8645731108930308E-2</c:v>
                </c:pt>
                <c:pt idx="5">
                  <c:v>-1.3000000000000123E-2</c:v>
                </c:pt>
                <c:pt idx="6">
                  <c:v>0.13475177304964547</c:v>
                </c:pt>
                <c:pt idx="7">
                  <c:v>3.4821428571428559E-2</c:v>
                </c:pt>
                <c:pt idx="8">
                  <c:v>9.3615185504745568E-2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D-47B8-9A6F-7C710D2C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47280"/>
        <c:axId val="129445616"/>
      </c:lineChart>
      <c:catAx>
        <c:axId val="1294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6032"/>
        <c:crosses val="autoZero"/>
        <c:auto val="1"/>
        <c:lblAlgn val="ctr"/>
        <c:lblOffset val="100"/>
        <c:noMultiLvlLbl val="0"/>
      </c:catAx>
      <c:valAx>
        <c:axId val="1294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8528"/>
        <c:crosses val="autoZero"/>
        <c:crossBetween val="between"/>
      </c:valAx>
      <c:valAx>
        <c:axId val="1294456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7280"/>
        <c:crosses val="max"/>
        <c:crossBetween val="between"/>
      </c:valAx>
      <c:catAx>
        <c:axId val="12944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44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Khối lượng hàng hóa thông qua cảng toàn cầu (triệu TEU)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 throughput TEU volume'!$A$3</c:f>
              <c:strCache>
                <c:ptCount val="1"/>
                <c:pt idx="0">
                  <c:v>Khối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'Global throughput TEU volume'!$B$1:$H$2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2024F</c:v>
                </c:pt>
              </c:strCache>
            </c:strRef>
          </c:cat>
          <c:val>
            <c:numRef>
              <c:f>'Global throughput TEU volume'!$B$3:$H$3</c:f>
              <c:numCache>
                <c:formatCode>General</c:formatCode>
                <c:ptCount val="7"/>
                <c:pt idx="0">
                  <c:v>795</c:v>
                </c:pt>
                <c:pt idx="1">
                  <c:v>810</c:v>
                </c:pt>
                <c:pt idx="2">
                  <c:v>798</c:v>
                </c:pt>
                <c:pt idx="3">
                  <c:v>847</c:v>
                </c:pt>
                <c:pt idx="4">
                  <c:v>850</c:v>
                </c:pt>
                <c:pt idx="5">
                  <c:v>870</c:v>
                </c:pt>
                <c:pt idx="6" formatCode="0">
                  <c:v>922.2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3-4A6A-997A-11E3E9AB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311279"/>
        <c:axId val="959321263"/>
      </c:barChart>
      <c:lineChart>
        <c:grouping val="standard"/>
        <c:varyColors val="0"/>
        <c:ser>
          <c:idx val="1"/>
          <c:order val="1"/>
          <c:tx>
            <c:strRef>
              <c:f>'Global throughput TEU volume'!$A$4</c:f>
              <c:strCache>
                <c:ptCount val="1"/>
                <c:pt idx="0">
                  <c:v>Tăng trưởng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'Global throughput TEU volume'!$B$1:$H$2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2024F</c:v>
                </c:pt>
              </c:strCache>
            </c:strRef>
          </c:cat>
          <c:val>
            <c:numRef>
              <c:f>'Global throughput TEU volume'!$B$4:$H$4</c:f>
              <c:numCache>
                <c:formatCode>0%</c:formatCode>
                <c:ptCount val="7"/>
                <c:pt idx="0">
                  <c:v>0.02</c:v>
                </c:pt>
                <c:pt idx="1">
                  <c:v>1.8867924528301883E-2</c:v>
                </c:pt>
                <c:pt idx="2">
                  <c:v>-1.4814814814814836E-2</c:v>
                </c:pt>
                <c:pt idx="3">
                  <c:v>6.1403508771929793E-2</c:v>
                </c:pt>
                <c:pt idx="4">
                  <c:v>3.5419126328217754E-3</c:v>
                </c:pt>
                <c:pt idx="5">
                  <c:v>2.3529411764705799E-2</c:v>
                </c:pt>
                <c:pt idx="6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3-4A6A-997A-11E3E9AB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330415"/>
        <c:axId val="959334159"/>
      </c:lineChart>
      <c:catAx>
        <c:axId val="95931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21263"/>
        <c:crosses val="autoZero"/>
        <c:auto val="1"/>
        <c:lblAlgn val="ctr"/>
        <c:lblOffset val="100"/>
        <c:noMultiLvlLbl val="0"/>
      </c:catAx>
      <c:valAx>
        <c:axId val="95932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11279"/>
        <c:crosses val="autoZero"/>
        <c:crossBetween val="between"/>
      </c:valAx>
      <c:valAx>
        <c:axId val="95933415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30415"/>
        <c:crosses val="max"/>
        <c:crossBetween val="between"/>
      </c:valAx>
      <c:catAx>
        <c:axId val="959330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933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Sản lượng </a:t>
            </a:r>
            <a:r>
              <a:rPr lang="en-US"/>
              <a:t>TEU một</a:t>
            </a:r>
            <a:r>
              <a:rPr lang="en-US" baseline="0"/>
              <a:t> số doanh nghiệp khai thác cảng trong năm </a:t>
            </a:r>
            <a:r>
              <a:rPr lang="vi-VN"/>
              <a:t>2023 (triệu TEU)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'Dự báo tiêu thụ'!$N$50</c:f>
              <c:strCache>
                <c:ptCount val="1"/>
                <c:pt idx="0">
                  <c:v>Sản lượng 2023 (triệu TEU)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'Dự báo tiêu thụ'!$M$51:$M$53</c:f>
              <c:strCache>
                <c:ptCount val="3"/>
                <c:pt idx="0">
                  <c:v>VSC</c:v>
                </c:pt>
                <c:pt idx="1">
                  <c:v>PHP</c:v>
                </c:pt>
                <c:pt idx="2">
                  <c:v>GMD</c:v>
                </c:pt>
              </c:strCache>
            </c:strRef>
          </c:cat>
          <c:val>
            <c:numRef>
              <c:f>'Dự báo tiêu thụ'!$N$51:$N$53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1.3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B-4DB7-B151-20ED93A5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341231"/>
        <c:axId val="959353295"/>
      </c:barChart>
      <c:catAx>
        <c:axId val="95934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53295"/>
        <c:crosses val="autoZero"/>
        <c:auto val="1"/>
        <c:lblAlgn val="ctr"/>
        <c:lblOffset val="100"/>
        <c:noMultiLvlLbl val="0"/>
      </c:catAx>
      <c:valAx>
        <c:axId val="9593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Tăng trưởng tín dụng - Toàn nền kinh tế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[1]Mỹ!$F$22</c:f>
              <c:strCache>
                <c:ptCount val="1"/>
                <c:pt idx="0">
                  <c:v>Tăng trưởng tín dụng - Toàn nền kinh tế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[1]Mỹ!$E$23:$E$41</c:f>
              <c:strCache>
                <c:ptCount val="19"/>
                <c:pt idx="0">
                  <c:v>Q2/2020</c:v>
                </c:pt>
                <c:pt idx="1">
                  <c:v>Q3/2020</c:v>
                </c:pt>
                <c:pt idx="2">
                  <c:v>Q4/2020</c:v>
                </c:pt>
                <c:pt idx="3">
                  <c:v>Q1/2021</c:v>
                </c:pt>
                <c:pt idx="4">
                  <c:v>Q2/2021</c:v>
                </c:pt>
                <c:pt idx="5">
                  <c:v>Q3/2021</c:v>
                </c:pt>
                <c:pt idx="6">
                  <c:v>Q4/2021</c:v>
                </c:pt>
                <c:pt idx="7">
                  <c:v>Q1/2022</c:v>
                </c:pt>
                <c:pt idx="8">
                  <c:v>Q2/2022</c:v>
                </c:pt>
                <c:pt idx="9">
                  <c:v>Q3/2022</c:v>
                </c:pt>
                <c:pt idx="10">
                  <c:v>Q4/2022</c:v>
                </c:pt>
                <c:pt idx="11">
                  <c:v>Q1/2023</c:v>
                </c:pt>
                <c:pt idx="12">
                  <c:v>Q2/2023</c:v>
                </c:pt>
                <c:pt idx="13">
                  <c:v>Q3/2023</c:v>
                </c:pt>
                <c:pt idx="14">
                  <c:v>Q4/2023</c:v>
                </c:pt>
                <c:pt idx="15">
                  <c:v>Q1/2024</c:v>
                </c:pt>
                <c:pt idx="16">
                  <c:v>Q2/2024</c:v>
                </c:pt>
                <c:pt idx="17">
                  <c:v>Q3/2024</c:v>
                </c:pt>
                <c:pt idx="18">
                  <c:v>Q4/2024</c:v>
                </c:pt>
              </c:strCache>
            </c:strRef>
          </c:cat>
          <c:val>
            <c:numRef>
              <c:f>[1]Mỹ!$F$23:$F$41</c:f>
              <c:numCache>
                <c:formatCode>General</c:formatCode>
                <c:ptCount val="19"/>
                <c:pt idx="0">
                  <c:v>5.6029325244329797E-2</c:v>
                </c:pt>
                <c:pt idx="1">
                  <c:v>8.862991391060504E-3</c:v>
                </c:pt>
                <c:pt idx="2">
                  <c:v>4.3293019896295526E-3</c:v>
                </c:pt>
                <c:pt idx="3">
                  <c:v>1.7407096333800443E-2</c:v>
                </c:pt>
                <c:pt idx="4">
                  <c:v>1.9850029828381688E-2</c:v>
                </c:pt>
                <c:pt idx="5">
                  <c:v>1.6169707305618397E-2</c:v>
                </c:pt>
                <c:pt idx="6">
                  <c:v>2.7896735936568051E-2</c:v>
                </c:pt>
                <c:pt idx="7">
                  <c:v>2.7037198777868143E-2</c:v>
                </c:pt>
                <c:pt idx="8">
                  <c:v>2.1726095713173965E-2</c:v>
                </c:pt>
                <c:pt idx="9">
                  <c:v>1.4301948122715791E-2</c:v>
                </c:pt>
                <c:pt idx="10">
                  <c:v>1.1140752709587032E-2</c:v>
                </c:pt>
                <c:pt idx="11">
                  <c:v>1.3773553169014185E-3</c:v>
                </c:pt>
                <c:pt idx="12">
                  <c:v>-1.5918097705371781E-2</c:v>
                </c:pt>
                <c:pt idx="13">
                  <c:v>-4.3016962659736535E-6</c:v>
                </c:pt>
                <c:pt idx="14">
                  <c:v>2.6257365897703888E-3</c:v>
                </c:pt>
                <c:pt idx="15">
                  <c:v>1.0386929164470482E-2</c:v>
                </c:pt>
                <c:pt idx="16">
                  <c:v>6.7320420180354557E-3</c:v>
                </c:pt>
                <c:pt idx="17">
                  <c:v>1.0828288250137375E-2</c:v>
                </c:pt>
                <c:pt idx="18">
                  <c:v>8.1260327765007023E-3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1-4939-926D-F83DD3DB3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44896"/>
        <c:axId val="241150720"/>
      </c:lineChart>
      <c:catAx>
        <c:axId val="2411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50720"/>
        <c:crosses val="autoZero"/>
        <c:auto val="1"/>
        <c:lblAlgn val="ctr"/>
        <c:lblOffset val="100"/>
        <c:noMultiLvlLbl val="0"/>
      </c:catAx>
      <c:valAx>
        <c:axId val="2411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4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[1]Mỹ!$F$44</c:f>
              <c:strCache>
                <c:ptCount val="1"/>
                <c:pt idx="0">
                  <c:v>Tỷ lệ thất nghiệp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[1]Mỹ!$E$45:$E$105</c:f>
              <c:numCache>
                <c:formatCode>General</c:formatCode>
                <c:ptCount val="61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</c:numCache>
            </c:numRef>
          </c:cat>
          <c:val>
            <c:numRef>
              <c:f>[1]Mỹ!$F$45:$F$105</c:f>
              <c:numCache>
                <c:formatCode>General</c:formatCode>
                <c:ptCount val="61"/>
                <c:pt idx="0">
                  <c:v>3.6000000000000004E-2</c:v>
                </c:pt>
                <c:pt idx="1">
                  <c:v>3.5000000000000003E-2</c:v>
                </c:pt>
                <c:pt idx="2">
                  <c:v>4.4000000000000004E-2</c:v>
                </c:pt>
                <c:pt idx="3">
                  <c:v>0.14800000000000002</c:v>
                </c:pt>
                <c:pt idx="4">
                  <c:v>0.13200000000000001</c:v>
                </c:pt>
                <c:pt idx="5">
                  <c:v>0.11</c:v>
                </c:pt>
                <c:pt idx="6">
                  <c:v>0.10199999999999999</c:v>
                </c:pt>
                <c:pt idx="7">
                  <c:v>8.4000000000000005E-2</c:v>
                </c:pt>
                <c:pt idx="8">
                  <c:v>7.8E-2</c:v>
                </c:pt>
                <c:pt idx="9">
                  <c:v>6.9000000000000006E-2</c:v>
                </c:pt>
                <c:pt idx="10">
                  <c:v>6.7000000000000004E-2</c:v>
                </c:pt>
                <c:pt idx="11">
                  <c:v>6.7000000000000004E-2</c:v>
                </c:pt>
                <c:pt idx="12">
                  <c:v>6.4000000000000001E-2</c:v>
                </c:pt>
                <c:pt idx="13">
                  <c:v>6.2E-2</c:v>
                </c:pt>
                <c:pt idx="14">
                  <c:v>6.0999999999999999E-2</c:v>
                </c:pt>
                <c:pt idx="15">
                  <c:v>6.0999999999999999E-2</c:v>
                </c:pt>
                <c:pt idx="16">
                  <c:v>5.7999999999999996E-2</c:v>
                </c:pt>
                <c:pt idx="17">
                  <c:v>5.9000000000000004E-2</c:v>
                </c:pt>
                <c:pt idx="18">
                  <c:v>5.4000000000000006E-2</c:v>
                </c:pt>
                <c:pt idx="19">
                  <c:v>5.0999999999999997E-2</c:v>
                </c:pt>
                <c:pt idx="20">
                  <c:v>4.7E-2</c:v>
                </c:pt>
                <c:pt idx="21">
                  <c:v>4.4999999999999998E-2</c:v>
                </c:pt>
                <c:pt idx="22">
                  <c:v>4.2000000000000003E-2</c:v>
                </c:pt>
                <c:pt idx="23">
                  <c:v>3.9E-2</c:v>
                </c:pt>
                <c:pt idx="24">
                  <c:v>0.04</c:v>
                </c:pt>
                <c:pt idx="25">
                  <c:v>3.7999999999999999E-2</c:v>
                </c:pt>
                <c:pt idx="26">
                  <c:v>3.7000000000000005E-2</c:v>
                </c:pt>
                <c:pt idx="27">
                  <c:v>3.7000000000000005E-2</c:v>
                </c:pt>
                <c:pt idx="28">
                  <c:v>3.6000000000000004E-2</c:v>
                </c:pt>
                <c:pt idx="29">
                  <c:v>3.6000000000000004E-2</c:v>
                </c:pt>
                <c:pt idx="30">
                  <c:v>3.5000000000000003E-2</c:v>
                </c:pt>
                <c:pt idx="31">
                  <c:v>3.6000000000000004E-2</c:v>
                </c:pt>
                <c:pt idx="32">
                  <c:v>3.5000000000000003E-2</c:v>
                </c:pt>
                <c:pt idx="33">
                  <c:v>3.6000000000000004E-2</c:v>
                </c:pt>
                <c:pt idx="34">
                  <c:v>3.6000000000000004E-2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3.6000000000000004E-2</c:v>
                </c:pt>
                <c:pt idx="38">
                  <c:v>3.5000000000000003E-2</c:v>
                </c:pt>
                <c:pt idx="39">
                  <c:v>3.4000000000000002E-2</c:v>
                </c:pt>
                <c:pt idx="40">
                  <c:v>3.6000000000000004E-2</c:v>
                </c:pt>
                <c:pt idx="41">
                  <c:v>3.6000000000000004E-2</c:v>
                </c:pt>
                <c:pt idx="42">
                  <c:v>3.5000000000000003E-2</c:v>
                </c:pt>
                <c:pt idx="43">
                  <c:v>3.7000000000000005E-2</c:v>
                </c:pt>
                <c:pt idx="44">
                  <c:v>3.7999999999999999E-2</c:v>
                </c:pt>
                <c:pt idx="45">
                  <c:v>3.9E-2</c:v>
                </c:pt>
                <c:pt idx="46">
                  <c:v>3.7000000000000005E-2</c:v>
                </c:pt>
                <c:pt idx="47">
                  <c:v>3.7999999999999999E-2</c:v>
                </c:pt>
                <c:pt idx="48">
                  <c:v>3.7000000000000005E-2</c:v>
                </c:pt>
                <c:pt idx="49">
                  <c:v>3.9E-2</c:v>
                </c:pt>
                <c:pt idx="50">
                  <c:v>3.9E-2</c:v>
                </c:pt>
                <c:pt idx="51">
                  <c:v>3.9E-2</c:v>
                </c:pt>
                <c:pt idx="52">
                  <c:v>0.04</c:v>
                </c:pt>
                <c:pt idx="53">
                  <c:v>4.0999999999999995E-2</c:v>
                </c:pt>
                <c:pt idx="54">
                  <c:v>4.2000000000000003E-2</c:v>
                </c:pt>
                <c:pt idx="55">
                  <c:v>4.2000000000000003E-2</c:v>
                </c:pt>
                <c:pt idx="56">
                  <c:v>4.0999999999999995E-2</c:v>
                </c:pt>
                <c:pt idx="57">
                  <c:v>4.0999999999999995E-2</c:v>
                </c:pt>
                <c:pt idx="58">
                  <c:v>4.2000000000000003E-2</c:v>
                </c:pt>
                <c:pt idx="59">
                  <c:v>4.0999999999999995E-2</c:v>
                </c:pt>
                <c:pt idx="6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A-48D8-838B-B45F8452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46976"/>
        <c:axId val="241150304"/>
      </c:lineChart>
      <c:catAx>
        <c:axId val="24114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50304"/>
        <c:crosses val="autoZero"/>
        <c:auto val="1"/>
        <c:lblAlgn val="ctr"/>
        <c:lblOffset val="100"/>
        <c:noMultiLvlLbl val="0"/>
      </c:catAx>
      <c:valAx>
        <c:axId val="241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[1]Mỹ!$F$107</c:f>
              <c:strCache>
                <c:ptCount val="1"/>
                <c:pt idx="0">
                  <c:v>GPXD nhà ở cấp mới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[1]Mỹ!$E$108:$E$167</c:f>
              <c:numCache>
                <c:formatCode>General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[1]Mỹ!$F$108:$F$167</c:f>
              <c:numCache>
                <c:formatCode>General</c:formatCode>
                <c:ptCount val="60"/>
                <c:pt idx="0">
                  <c:v>1507</c:v>
                </c:pt>
                <c:pt idx="1">
                  <c:v>1442</c:v>
                </c:pt>
                <c:pt idx="2">
                  <c:v>1358</c:v>
                </c:pt>
                <c:pt idx="3">
                  <c:v>1066</c:v>
                </c:pt>
                <c:pt idx="4">
                  <c:v>1260</c:v>
                </c:pt>
                <c:pt idx="5">
                  <c:v>1338</c:v>
                </c:pt>
                <c:pt idx="6">
                  <c:v>1546</c:v>
                </c:pt>
                <c:pt idx="7">
                  <c:v>1529</c:v>
                </c:pt>
                <c:pt idx="8">
                  <c:v>1624</c:v>
                </c:pt>
                <c:pt idx="9">
                  <c:v>1613</c:v>
                </c:pt>
                <c:pt idx="10">
                  <c:v>1714</c:v>
                </c:pt>
                <c:pt idx="11">
                  <c:v>1744</c:v>
                </c:pt>
                <c:pt idx="12">
                  <c:v>1883</c:v>
                </c:pt>
                <c:pt idx="13">
                  <c:v>1715</c:v>
                </c:pt>
                <c:pt idx="14">
                  <c:v>1732</c:v>
                </c:pt>
                <c:pt idx="15">
                  <c:v>1738</c:v>
                </c:pt>
                <c:pt idx="16">
                  <c:v>1681</c:v>
                </c:pt>
                <c:pt idx="17">
                  <c:v>1657</c:v>
                </c:pt>
                <c:pt idx="18">
                  <c:v>1652</c:v>
                </c:pt>
                <c:pt idx="19">
                  <c:v>1770</c:v>
                </c:pt>
                <c:pt idx="20">
                  <c:v>1625</c:v>
                </c:pt>
                <c:pt idx="21">
                  <c:v>1719</c:v>
                </c:pt>
                <c:pt idx="22">
                  <c:v>1766</c:v>
                </c:pt>
                <c:pt idx="23">
                  <c:v>1913</c:v>
                </c:pt>
                <c:pt idx="24">
                  <c:v>1915</c:v>
                </c:pt>
                <c:pt idx="25">
                  <c:v>1860</c:v>
                </c:pt>
                <c:pt idx="26">
                  <c:v>1879</c:v>
                </c:pt>
                <c:pt idx="27">
                  <c:v>1835</c:v>
                </c:pt>
                <c:pt idx="28">
                  <c:v>1712</c:v>
                </c:pt>
                <c:pt idx="29">
                  <c:v>1745</c:v>
                </c:pt>
                <c:pt idx="30">
                  <c:v>1719</c:v>
                </c:pt>
                <c:pt idx="31">
                  <c:v>1542</c:v>
                </c:pt>
                <c:pt idx="32">
                  <c:v>1613</c:v>
                </c:pt>
                <c:pt idx="33">
                  <c:v>1560</c:v>
                </c:pt>
                <c:pt idx="34">
                  <c:v>1402</c:v>
                </c:pt>
                <c:pt idx="35">
                  <c:v>1400</c:v>
                </c:pt>
                <c:pt idx="36">
                  <c:v>1443</c:v>
                </c:pt>
                <c:pt idx="37">
                  <c:v>1620</c:v>
                </c:pt>
                <c:pt idx="38">
                  <c:v>1493</c:v>
                </c:pt>
                <c:pt idx="39">
                  <c:v>1470</c:v>
                </c:pt>
                <c:pt idx="40">
                  <c:v>1532</c:v>
                </c:pt>
                <c:pt idx="41">
                  <c:v>1493</c:v>
                </c:pt>
                <c:pt idx="42">
                  <c:v>1501</c:v>
                </c:pt>
                <c:pt idx="43">
                  <c:v>1578</c:v>
                </c:pt>
                <c:pt idx="44">
                  <c:v>1515</c:v>
                </c:pt>
                <c:pt idx="45">
                  <c:v>1534</c:v>
                </c:pt>
                <c:pt idx="46">
                  <c:v>1508</c:v>
                </c:pt>
                <c:pt idx="47">
                  <c:v>1530</c:v>
                </c:pt>
                <c:pt idx="48">
                  <c:v>1508</c:v>
                </c:pt>
                <c:pt idx="49">
                  <c:v>1563</c:v>
                </c:pt>
                <c:pt idx="50">
                  <c:v>1485</c:v>
                </c:pt>
                <c:pt idx="51">
                  <c:v>1440</c:v>
                </c:pt>
                <c:pt idx="52">
                  <c:v>1399</c:v>
                </c:pt>
                <c:pt idx="53">
                  <c:v>1454</c:v>
                </c:pt>
                <c:pt idx="54">
                  <c:v>1406</c:v>
                </c:pt>
                <c:pt idx="55">
                  <c:v>1470</c:v>
                </c:pt>
                <c:pt idx="56">
                  <c:v>1425</c:v>
                </c:pt>
                <c:pt idx="57">
                  <c:v>1419</c:v>
                </c:pt>
                <c:pt idx="58">
                  <c:v>1493</c:v>
                </c:pt>
                <c:pt idx="59">
                  <c:v>1482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E-47E6-9777-ED40B69F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24400"/>
        <c:axId val="26421488"/>
      </c:lineChart>
      <c:catAx>
        <c:axId val="2642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1488"/>
        <c:crosses val="autoZero"/>
        <c:auto val="1"/>
        <c:lblAlgn val="ctr"/>
        <c:lblOffset val="100"/>
        <c:noMultiLvlLbl val="0"/>
      </c:catAx>
      <c:valAx>
        <c:axId val="264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Tăng</a:t>
            </a:r>
            <a:r>
              <a:rPr lang="en-US" baseline="0"/>
              <a:t> trưởng giá nhà và doanh số tiệu thụ nhà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'Macro - Chin, Kor, Jap'!$A$10</c:f>
              <c:strCache>
                <c:ptCount val="1"/>
                <c:pt idx="0">
                  <c:v>Tăng trưởng giá nhà YOY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'Macro - Chin, Kor, Jap'!$B$9:$H$9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'Macro - Chin, Kor, Jap'!$B$10:$H$10</c:f>
              <c:numCache>
                <c:formatCode>0.00%</c:formatCode>
                <c:ptCount val="7"/>
                <c:pt idx="0">
                  <c:v>7.9000000000000001E-2</c:v>
                </c:pt>
                <c:pt idx="1">
                  <c:v>7.8E-2</c:v>
                </c:pt>
                <c:pt idx="2">
                  <c:v>4.8000000000000001E-2</c:v>
                </c:pt>
                <c:pt idx="3">
                  <c:v>3.4000000000000002E-2</c:v>
                </c:pt>
                <c:pt idx="4">
                  <c:v>-1E-3</c:v>
                </c:pt>
                <c:pt idx="5">
                  <c:v>1E-3</c:v>
                </c:pt>
                <c:pt idx="6">
                  <c:v>-3.1E-2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D-4983-85A6-5BBD3DD3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651567"/>
        <c:axId val="270652399"/>
      </c:barChart>
      <c:lineChart>
        <c:grouping val="standard"/>
        <c:varyColors val="0"/>
        <c:ser>
          <c:idx val="1"/>
          <c:order val="1"/>
          <c:tx>
            <c:strRef>
              <c:f>'Macro - Chin, Kor, Jap'!$A$11</c:f>
              <c:strCache>
                <c:ptCount val="1"/>
                <c:pt idx="0">
                  <c:v>Doanh số bán nhà (Đơn vị: tỷ NDT)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'Macro - Chin, Kor, Jap'!$B$9:$H$9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'Macro - Chin, Kor, Jap'!$B$11:$H$11</c:f>
              <c:numCache>
                <c:formatCode>General</c:formatCode>
                <c:ptCount val="7"/>
                <c:pt idx="0">
                  <c:v>66300</c:v>
                </c:pt>
                <c:pt idx="1">
                  <c:v>72400</c:v>
                </c:pt>
                <c:pt idx="2">
                  <c:v>86800</c:v>
                </c:pt>
                <c:pt idx="3">
                  <c:v>96700</c:v>
                </c:pt>
                <c:pt idx="4">
                  <c:v>66300</c:v>
                </c:pt>
                <c:pt idx="5">
                  <c:v>63200</c:v>
                </c:pt>
                <c:pt idx="6">
                  <c:v>46800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D-4983-85A6-5BBD3DD3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80303"/>
        <c:axId val="270653647"/>
      </c:lineChart>
      <c:catAx>
        <c:axId val="2706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52399"/>
        <c:crosses val="autoZero"/>
        <c:auto val="1"/>
        <c:lblAlgn val="ctr"/>
        <c:lblOffset val="100"/>
        <c:noMultiLvlLbl val="0"/>
      </c:catAx>
      <c:valAx>
        <c:axId val="2706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51567"/>
        <c:crosses val="autoZero"/>
        <c:crossBetween val="between"/>
      </c:valAx>
      <c:valAx>
        <c:axId val="270653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80303"/>
        <c:crosses val="max"/>
        <c:crossBetween val="between"/>
      </c:valAx>
      <c:catAx>
        <c:axId val="2133780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653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thất nghiệp và thu nhập ở Trung Quốc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'Macro - Chin, Kor, Jap'!$A$14</c:f>
              <c:strCache>
                <c:ptCount val="1"/>
                <c:pt idx="0">
                  <c:v>Tỷ lệ thất nghiệp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'Macro - Chin, Kor, Jap'!$B$13:$L$13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2t2025</c:v>
                </c:pt>
              </c:strCache>
            </c:strRef>
          </c:cat>
          <c:val>
            <c:numRef>
              <c:f>'Macro - Chin, Kor, Jap'!$B$14:$L$14</c:f>
              <c:numCache>
                <c:formatCode>0.00%</c:formatCode>
                <c:ptCount val="11"/>
                <c:pt idx="0">
                  <c:v>4.0500000000000001E-2</c:v>
                </c:pt>
                <c:pt idx="1">
                  <c:v>4.02E-2</c:v>
                </c:pt>
                <c:pt idx="2">
                  <c:v>3.95E-2</c:v>
                </c:pt>
                <c:pt idx="3">
                  <c:v>5.0999999999999997E-2</c:v>
                </c:pt>
                <c:pt idx="4">
                  <c:v>5.5E-2</c:v>
                </c:pt>
                <c:pt idx="5">
                  <c:v>5.6000000000000001E-2</c:v>
                </c:pt>
                <c:pt idx="6">
                  <c:v>5.0999999999999997E-2</c:v>
                </c:pt>
                <c:pt idx="7">
                  <c:v>5.5E-2</c:v>
                </c:pt>
                <c:pt idx="8">
                  <c:v>5.5E-2</c:v>
                </c:pt>
                <c:pt idx="9">
                  <c:v>5.1999999999999998E-2</c:v>
                </c:pt>
                <c:pt idx="10" formatCode="0%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E-44EB-8532-8C4191DA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30863"/>
        <c:axId val="372827535"/>
      </c:barChart>
      <c:lineChart>
        <c:grouping val="standard"/>
        <c:varyColors val="0"/>
        <c:ser>
          <c:idx val="1"/>
          <c:order val="1"/>
          <c:tx>
            <c:strRef>
              <c:f>'Macro - Chin, Kor, Jap'!$A$15</c:f>
              <c:strCache>
                <c:ptCount val="1"/>
                <c:pt idx="0">
                  <c:v>Tăng trưởng thu nhập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'Macro - Chin, Kor, Jap'!$B$13:$L$13</c:f>
              <c:strCach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2t2025</c:v>
                </c:pt>
              </c:strCache>
            </c:strRef>
          </c:cat>
          <c:val>
            <c:numRef>
              <c:f>'Macro - Chin, Kor, Jap'!$B$15:$L$15</c:f>
              <c:numCache>
                <c:formatCode>0.00%</c:formatCode>
                <c:ptCount val="11"/>
                <c:pt idx="0" formatCode="0%">
                  <c:v>7.0000000000000007E-2</c:v>
                </c:pt>
                <c:pt idx="1">
                  <c:v>8.4000000000000005E-2</c:v>
                </c:pt>
                <c:pt idx="2" formatCode="0%">
                  <c:v>0.05</c:v>
                </c:pt>
                <c:pt idx="3">
                  <c:v>5.1999999999999998E-2</c:v>
                </c:pt>
                <c:pt idx="4">
                  <c:v>2.5000000000000001E-2</c:v>
                </c:pt>
                <c:pt idx="5" formatCode="0%">
                  <c:v>0</c:v>
                </c:pt>
                <c:pt idx="6">
                  <c:v>4.3999999999999997E-2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E-44EB-8532-8C4191DA6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830863"/>
        <c:axId val="372827535"/>
      </c:lineChart>
      <c:catAx>
        <c:axId val="37283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27535"/>
        <c:crosses val="autoZero"/>
        <c:auto val="1"/>
        <c:lblAlgn val="ctr"/>
        <c:lblOffset val="100"/>
        <c:noMultiLvlLbl val="0"/>
      </c:catAx>
      <c:valAx>
        <c:axId val="3728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Tăng trưởng sản xuất công nghiệp Nhật Bản và Hàn Quốc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'Macro - Chin, Kor, Jap'!$A$20</c:f>
              <c:strCache>
                <c:ptCount val="1"/>
                <c:pt idx="0">
                  <c:v>Nhật Bản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'Macro - Chin, Kor, Jap'!$B$19:$J$19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'Macro - Chin, Kor, Jap'!$B$20:$J$20</c:f>
              <c:numCache>
                <c:formatCode>0.00%</c:formatCode>
                <c:ptCount val="9"/>
                <c:pt idx="0">
                  <c:v>3.0000000000000001E-3</c:v>
                </c:pt>
                <c:pt idx="1">
                  <c:v>3.5999999999999997E-2</c:v>
                </c:pt>
                <c:pt idx="2">
                  <c:v>8.0000000000000002E-3</c:v>
                </c:pt>
                <c:pt idx="3" formatCode="0%">
                  <c:v>-0.03</c:v>
                </c:pt>
                <c:pt idx="4">
                  <c:v>-0.14499999999999999</c:v>
                </c:pt>
                <c:pt idx="5" formatCode="0%">
                  <c:v>0.09</c:v>
                </c:pt>
                <c:pt idx="6" formatCode="0%">
                  <c:v>0.02</c:v>
                </c:pt>
                <c:pt idx="7">
                  <c:v>-5.0000000000000001E-3</c:v>
                </c:pt>
                <c:pt idx="8">
                  <c:v>-2.5000000000000001E-2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7-4635-84E8-EE5B799BC8B5}"/>
            </c:ext>
          </c:extLst>
        </c:ser>
        <c:ser>
          <c:idx val="1"/>
          <c:order val="1"/>
          <c:tx>
            <c:strRef>
              <c:f>'Macro - Chin, Kor, Jap'!$A$21</c:f>
              <c:strCache>
                <c:ptCount val="1"/>
                <c:pt idx="0">
                  <c:v>Hàn Quốc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'Macro - Chin, Kor, Jap'!$B$19:$J$19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'Macro - Chin, Kor, Jap'!$B$21:$J$21</c:f>
              <c:numCache>
                <c:formatCode>0.00%</c:formatCode>
                <c:ptCount val="9"/>
                <c:pt idx="0">
                  <c:v>3.5000000000000003E-2</c:v>
                </c:pt>
                <c:pt idx="1">
                  <c:v>3.2000000000000001E-2</c:v>
                </c:pt>
                <c:pt idx="2">
                  <c:v>3.1E-2</c:v>
                </c:pt>
                <c:pt idx="3" formatCode="0%">
                  <c:v>0.01</c:v>
                </c:pt>
                <c:pt idx="4">
                  <c:v>-2E-3</c:v>
                </c:pt>
                <c:pt idx="5">
                  <c:v>7.0999999999999994E-2</c:v>
                </c:pt>
                <c:pt idx="6" formatCode="0%">
                  <c:v>-0.02</c:v>
                </c:pt>
                <c:pt idx="7">
                  <c:v>2E-3</c:v>
                </c:pt>
                <c:pt idx="8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7-4635-84E8-EE5B799B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864031"/>
        <c:axId val="366877759"/>
      </c:lineChart>
      <c:catAx>
        <c:axId val="3668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7759"/>
        <c:crosses val="autoZero"/>
        <c:auto val="1"/>
        <c:lblAlgn val="ctr"/>
        <c:lblOffset val="100"/>
        <c:noMultiLvlLbl val="0"/>
      </c:catAx>
      <c:valAx>
        <c:axId val="366877759"/>
        <c:scaling>
          <c:orientation val="minMax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14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Khối lượng hàng hóa </a:t>
            </a:r>
            <a:r>
              <a:rPr lang="en-US" sz="14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nội</a:t>
            </a:r>
            <a:r>
              <a:rPr lang="en-US" sz="1400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địa </a:t>
            </a:r>
            <a:r>
              <a:rPr lang="vi-VN" sz="14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thông qua cảng ở Việt Nam</a:t>
            </a:r>
            <a:r>
              <a:rPr lang="en-US" sz="14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(triệu</a:t>
            </a:r>
            <a:r>
              <a:rPr lang="en-US" sz="1400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TEU)</a:t>
            </a:r>
            <a:endParaRPr lang="en-US" sz="14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volume'!$A$40</c:f>
              <c:strCache>
                <c:ptCount val="1"/>
                <c:pt idx="0">
                  <c:v>Khối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'VN volume'!$B$39:$H$39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'VN volume'!$B$40:$H$40</c:f>
              <c:numCache>
                <c:formatCode>General</c:formatCode>
                <c:ptCount val="7"/>
                <c:pt idx="0">
                  <c:v>18</c:v>
                </c:pt>
                <c:pt idx="1">
                  <c:v>19.600000000000001</c:v>
                </c:pt>
                <c:pt idx="2">
                  <c:v>22.1</c:v>
                </c:pt>
                <c:pt idx="3">
                  <c:v>23.9</c:v>
                </c:pt>
                <c:pt idx="4">
                  <c:v>24.7</c:v>
                </c:pt>
                <c:pt idx="5">
                  <c:v>24.7</c:v>
                </c:pt>
                <c:pt idx="6">
                  <c:v>29.639999999999997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C-47B6-B593-546A0D001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047199"/>
        <c:axId val="1057028895"/>
      </c:barChart>
      <c:lineChart>
        <c:grouping val="standard"/>
        <c:varyColors val="0"/>
        <c:ser>
          <c:idx val="1"/>
          <c:order val="1"/>
          <c:tx>
            <c:strRef>
              <c:f>'VN volume'!$A$41</c:f>
              <c:strCache>
                <c:ptCount val="1"/>
                <c:pt idx="0">
                  <c:v>Tăng trưởng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'VN volume'!$B$39:$H$39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'VN volume'!$B$41:$H$41</c:f>
              <c:numCache>
                <c:formatCode>0%</c:formatCode>
                <c:ptCount val="7"/>
                <c:pt idx="0">
                  <c:v>7.0000000000000007E-2</c:v>
                </c:pt>
                <c:pt idx="1">
                  <c:v>8.8888888888889017E-2</c:v>
                </c:pt>
                <c:pt idx="2">
                  <c:v>0.12755102040816335</c:v>
                </c:pt>
                <c:pt idx="3">
                  <c:v>8.144796380090491E-2</c:v>
                </c:pt>
                <c:pt idx="4">
                  <c:v>3.3472803347280422E-2</c:v>
                </c:pt>
                <c:pt idx="5">
                  <c:v>0</c:v>
                </c:pt>
                <c:pt idx="6">
                  <c:v>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C-47B6-B593-546A0D001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53439"/>
        <c:axId val="1057032639"/>
      </c:lineChart>
      <c:catAx>
        <c:axId val="105704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28895"/>
        <c:crosses val="autoZero"/>
        <c:auto val="1"/>
        <c:lblAlgn val="ctr"/>
        <c:lblOffset val="100"/>
        <c:noMultiLvlLbl val="0"/>
      </c:catAx>
      <c:valAx>
        <c:axId val="10570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47199"/>
        <c:crosses val="autoZero"/>
        <c:crossBetween val="between"/>
      </c:valAx>
      <c:valAx>
        <c:axId val="105703263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53439"/>
        <c:crosses val="max"/>
        <c:crossBetween val="between"/>
      </c:valAx>
      <c:catAx>
        <c:axId val="1057053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7032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Khối</a:t>
            </a:r>
            <a:r>
              <a:rPr lang="en-US" baseline="0"/>
              <a:t> lượng hàng hóa xuất nhập khẩu qua cảng ở Việt Nam (triệu TEU)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'VN volume'!$A$45</c:f>
              <c:strCache>
                <c:ptCount val="1"/>
                <c:pt idx="0">
                  <c:v>Khối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'VN volume'!$B$44:$H$44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'VN volume'!$B$45:$H$45</c:f>
              <c:numCache>
                <c:formatCode>General</c:formatCode>
                <c:ptCount val="7"/>
                <c:pt idx="0">
                  <c:v>512.1</c:v>
                </c:pt>
                <c:pt idx="1">
                  <c:v>645</c:v>
                </c:pt>
                <c:pt idx="2">
                  <c:v>670.19999999999993</c:v>
                </c:pt>
                <c:pt idx="3">
                  <c:v>679.1</c:v>
                </c:pt>
                <c:pt idx="4">
                  <c:v>699.3</c:v>
                </c:pt>
                <c:pt idx="5">
                  <c:v>736.8</c:v>
                </c:pt>
                <c:pt idx="6">
                  <c:v>835.36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B29-B9AE-C6473B59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007263"/>
        <c:axId val="1057022239"/>
      </c:barChart>
      <c:lineChart>
        <c:grouping val="standard"/>
        <c:varyColors val="0"/>
        <c:ser>
          <c:idx val="1"/>
          <c:order val="1"/>
          <c:tx>
            <c:strRef>
              <c:f>'VN volume'!$A$46</c:f>
              <c:strCache>
                <c:ptCount val="1"/>
                <c:pt idx="0">
                  <c:v>Tăng trưởng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'VN volume'!$B$44:$H$44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'VN volume'!$B$46:$H$46</c:f>
              <c:numCache>
                <c:formatCode>0%</c:formatCode>
                <c:ptCount val="7"/>
                <c:pt idx="0">
                  <c:v>0.2</c:v>
                </c:pt>
                <c:pt idx="1">
                  <c:v>0.2595196250732279</c:v>
                </c:pt>
                <c:pt idx="2">
                  <c:v>3.9069767441860304E-2</c:v>
                </c:pt>
                <c:pt idx="3">
                  <c:v>1.327961802447053E-2</c:v>
                </c:pt>
                <c:pt idx="4">
                  <c:v>2.9745251067589296E-2</c:v>
                </c:pt>
                <c:pt idx="5">
                  <c:v>5.3625053625053543E-2</c:v>
                </c:pt>
                <c:pt idx="6">
                  <c:v>0.13376764386536388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5-4B29-B9AE-C6473B59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011839"/>
        <c:axId val="1057016831"/>
      </c:lineChart>
      <c:catAx>
        <c:axId val="105700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22239"/>
        <c:crosses val="autoZero"/>
        <c:auto val="1"/>
        <c:lblAlgn val="ctr"/>
        <c:lblOffset val="100"/>
        <c:noMultiLvlLbl val="0"/>
      </c:catAx>
      <c:valAx>
        <c:axId val="105702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07263"/>
        <c:crosses val="autoZero"/>
        <c:crossBetween val="between"/>
      </c:valAx>
      <c:valAx>
        <c:axId val="105701683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011839"/>
        <c:crosses val="max"/>
        <c:crossBetween val="between"/>
      </c:valAx>
      <c:catAx>
        <c:axId val="1057011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7016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1</xdr:row>
      <xdr:rowOff>38099</xdr:rowOff>
    </xdr:from>
    <xdr:to>
      <xdr:col>16</xdr:col>
      <xdr:colOff>495300</xdr:colOff>
      <xdr:row>16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9C531-8982-4649-BCA3-C97358E81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289151</xdr:colOff>
      <xdr:row>18</xdr:row>
      <xdr:rowOff>152398</xdr:rowOff>
    </xdr:from>
    <xdr:to>
      <xdr:col>19</xdr:col>
      <xdr:colOff>153079</xdr:colOff>
      <xdr:row>33</xdr:row>
      <xdr:rowOff>140151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0E01C-067B-43DC-8041-FD1BB7B44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1506991</xdr:colOff>
      <xdr:row>19</xdr:row>
      <xdr:rowOff>145594</xdr:rowOff>
    </xdr:from>
    <xdr:to>
      <xdr:col>10</xdr:col>
      <xdr:colOff>64633</xdr:colOff>
      <xdr:row>34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4C0AB1-D650-4D8D-8FF4-796521D1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987137</xdr:colOff>
      <xdr:row>39</xdr:row>
      <xdr:rowOff>147206</xdr:rowOff>
    </xdr:from>
    <xdr:to>
      <xdr:col>14</xdr:col>
      <xdr:colOff>123702</xdr:colOff>
      <xdr:row>54</xdr:row>
      <xdr:rowOff>136814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43073-DA87-4CA6-ADB5-133C59010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384400</xdr:colOff>
      <xdr:row>22</xdr:row>
      <xdr:rowOff>166007</xdr:rowOff>
    </xdr:from>
    <xdr:to>
      <xdr:col>16</xdr:col>
      <xdr:colOff>432025</xdr:colOff>
      <xdr:row>37</xdr:row>
      <xdr:rowOff>153759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E43BA6-7DA5-44A1-BE0B-1D3B418B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187096</xdr:colOff>
      <xdr:row>26</xdr:row>
      <xdr:rowOff>23131</xdr:rowOff>
    </xdr:from>
    <xdr:to>
      <xdr:col>11</xdr:col>
      <xdr:colOff>234722</xdr:colOff>
      <xdr:row>41</xdr:row>
      <xdr:rowOff>10884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50581-A8BE-411B-8360-AE8EFEC95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295954</xdr:colOff>
      <xdr:row>14</xdr:row>
      <xdr:rowOff>172810</xdr:rowOff>
    </xdr:from>
    <xdr:to>
      <xdr:col>12</xdr:col>
      <xdr:colOff>343579</xdr:colOff>
      <xdr:row>29</xdr:row>
      <xdr:rowOff>160563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FB6D1C-9177-41AA-9B7F-AD5C17D77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557893</xdr:colOff>
      <xdr:row>47</xdr:row>
      <xdr:rowOff>75085</xdr:rowOff>
    </xdr:from>
    <xdr:to>
      <xdr:col>16</xdr:col>
      <xdr:colOff>587580</xdr:colOff>
      <xdr:row>61</xdr:row>
      <xdr:rowOff>127783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2171F-62D0-4344-8CF1-8511A15A4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492332</xdr:colOff>
      <xdr:row>21</xdr:row>
      <xdr:rowOff>154255</xdr:rowOff>
    </xdr:from>
    <xdr:to>
      <xdr:col>16</xdr:col>
      <xdr:colOff>523257</xdr:colOff>
      <xdr:row>36</xdr:row>
      <xdr:rowOff>131727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B22A3A-4A7B-4F3D-AB99-AF95EE749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391205</xdr:colOff>
      <xdr:row>58</xdr:row>
      <xdr:rowOff>40139</xdr:rowOff>
    </xdr:from>
    <xdr:to>
      <xdr:col>9</xdr:col>
      <xdr:colOff>214312</xdr:colOff>
      <xdr:row>73</xdr:row>
      <xdr:rowOff>27893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012D4A-374B-43E4-B2E1-8EFE535C2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518302</xdr:colOff>
      <xdr:row>41</xdr:row>
      <xdr:rowOff>44482</xdr:rowOff>
    </xdr:from>
    <xdr:to>
      <xdr:col>22</xdr:col>
      <xdr:colOff>400036</xdr:colOff>
      <xdr:row>53</xdr:row>
      <xdr:rowOff>32238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5FCE1-7AFA-4FB3-BF32-9913DCF8B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58791</xdr:colOff>
      <xdr:row>3</xdr:row>
      <xdr:rowOff>100672</xdr:rowOff>
    </xdr:from>
    <xdr:to>
      <xdr:col>16</xdr:col>
      <xdr:colOff>82944</xdr:colOff>
      <xdr:row>19</xdr:row>
      <xdr:rowOff>36505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770DC-EBDE-47D7-B47C-84FB4E3EC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701385</xdr:colOff>
      <xdr:row>1</xdr:row>
      <xdr:rowOff>18182</xdr:rowOff>
    </xdr:from>
    <xdr:to>
      <xdr:col>7</xdr:col>
      <xdr:colOff>1168976</xdr:colOff>
      <xdr:row>16</xdr:row>
      <xdr:rowOff>163655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9B310B-D105-45F9-9E78-DA312B0C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881688</xdr:colOff>
      <xdr:row>18</xdr:row>
      <xdr:rowOff>97880</xdr:rowOff>
    </xdr:from>
    <xdr:to>
      <xdr:col>24</xdr:col>
      <xdr:colOff>133474</xdr:colOff>
      <xdr:row>34</xdr:row>
      <xdr:rowOff>33711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EE2AF6-D70A-4A40-A41C-2B0079AA5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1969385</xdr:colOff>
      <xdr:row>5</xdr:row>
      <xdr:rowOff>105079</xdr:rowOff>
    </xdr:from>
    <xdr:to>
      <xdr:col>3</xdr:col>
      <xdr:colOff>1330367</xdr:colOff>
      <xdr:row>21</xdr:row>
      <xdr:rowOff>40911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7CCF12-8F49-4D98-802C-5DDEA7CF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597693</xdr:colOff>
      <xdr:row>8</xdr:row>
      <xdr:rowOff>26193</xdr:rowOff>
    </xdr:from>
    <xdr:to>
      <xdr:col>10</xdr:col>
      <xdr:colOff>635793</xdr:colOff>
      <xdr:row>23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76FD5-D1FE-4E1B-ADAA-A7046B7D4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123825</xdr:rowOff>
    </xdr:from>
    <xdr:to>
      <xdr:col>0</xdr:col>
      <xdr:colOff>2138363</xdr:colOff>
      <xdr:row>4</xdr:row>
      <xdr:rowOff>55563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A89988-CD55-47C7-831A-51872CEDF53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23825"/>
          <a:ext cx="2028825" cy="655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rnd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975277</xdr:colOff>
      <xdr:row>50</xdr:row>
      <xdr:rowOff>179319</xdr:rowOff>
    </xdr:from>
    <xdr:to>
      <xdr:col>15</xdr:col>
      <xdr:colOff>64190</xdr:colOff>
      <xdr:row>64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0394A4-1AD2-4788-983C-AD67312A6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nking/Research/PTB/S&#7889;%20li&#7879;u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Xuất khẩu"/>
      <sheetName val="Mỹ"/>
      <sheetName val="Trung Quốc, Nhật Bổn"/>
    </sheetNames>
    <sheetDataSet>
      <sheetData sheetId="0" refreshError="1"/>
      <sheetData sheetId="1" refreshError="1"/>
      <sheetData sheetId="2">
        <row r="1">
          <cell r="B1" t="str">
            <v>Lãi suất FED (%)</v>
          </cell>
          <cell r="C1" t="str">
            <v>CPI</v>
          </cell>
        </row>
        <row r="2">
          <cell r="A2">
            <v>43871</v>
          </cell>
          <cell r="B2">
            <v>1.5800000000000002E-2</v>
          </cell>
          <cell r="C2">
            <v>2.8001010000000002</v>
          </cell>
        </row>
        <row r="3">
          <cell r="A3">
            <v>43872</v>
          </cell>
          <cell r="B3">
            <v>1.5800000000000002E-2</v>
          </cell>
          <cell r="C3">
            <v>2.8001010000000002</v>
          </cell>
        </row>
        <row r="4">
          <cell r="A4">
            <v>43873</v>
          </cell>
          <cell r="B4">
            <v>1.5800000000000002E-2</v>
          </cell>
          <cell r="C4">
            <v>2.8001010000000002</v>
          </cell>
        </row>
        <row r="5">
          <cell r="A5">
            <v>43874</v>
          </cell>
          <cell r="B5">
            <v>1.5800000000000002E-2</v>
          </cell>
          <cell r="C5">
            <v>2.8001010000000002</v>
          </cell>
        </row>
        <row r="6">
          <cell r="A6">
            <v>43875</v>
          </cell>
          <cell r="B6">
            <v>1.5800000000000002E-2</v>
          </cell>
          <cell r="C6">
            <v>2.8001010000000002</v>
          </cell>
        </row>
        <row r="7">
          <cell r="A7">
            <v>43876</v>
          </cell>
          <cell r="B7">
            <v>1.5800000000000002E-2</v>
          </cell>
          <cell r="C7">
            <v>2.8001010000000002</v>
          </cell>
        </row>
        <row r="8">
          <cell r="A8">
            <v>43877</v>
          </cell>
          <cell r="B8">
            <v>1.5800000000000002E-2</v>
          </cell>
          <cell r="C8">
            <v>2.8001010000000002</v>
          </cell>
        </row>
        <row r="9">
          <cell r="A9">
            <v>43878</v>
          </cell>
          <cell r="B9">
            <v>1.5800000000000002E-2</v>
          </cell>
          <cell r="C9">
            <v>2.8001010000000002</v>
          </cell>
        </row>
        <row r="10">
          <cell r="A10">
            <v>43879</v>
          </cell>
          <cell r="B10">
            <v>1.5900000000000001E-2</v>
          </cell>
          <cell r="C10">
            <v>2.8001010000000002</v>
          </cell>
        </row>
        <row r="11">
          <cell r="A11">
            <v>43880</v>
          </cell>
          <cell r="B11">
            <v>1.5900000000000001E-2</v>
          </cell>
          <cell r="C11">
            <v>2.8001010000000002</v>
          </cell>
        </row>
        <row r="12">
          <cell r="A12">
            <v>43881</v>
          </cell>
          <cell r="B12">
            <v>1.5900000000000001E-2</v>
          </cell>
          <cell r="C12">
            <v>2.8001010000000002</v>
          </cell>
        </row>
        <row r="13">
          <cell r="A13">
            <v>43882</v>
          </cell>
          <cell r="B13">
            <v>1.5800000000000002E-2</v>
          </cell>
          <cell r="C13">
            <v>2.8001010000000002</v>
          </cell>
        </row>
        <row r="14">
          <cell r="A14">
            <v>43883</v>
          </cell>
          <cell r="B14">
            <v>1.5800000000000002E-2</v>
          </cell>
          <cell r="C14">
            <v>2.8001010000000002</v>
          </cell>
        </row>
        <row r="15">
          <cell r="A15">
            <v>43884</v>
          </cell>
          <cell r="B15">
            <v>1.5800000000000002E-2</v>
          </cell>
          <cell r="C15">
            <v>2.8001010000000002</v>
          </cell>
        </row>
        <row r="16">
          <cell r="A16">
            <v>43885</v>
          </cell>
          <cell r="B16">
            <v>1.5800000000000002E-2</v>
          </cell>
          <cell r="C16">
            <v>2.8001010000000002</v>
          </cell>
        </row>
        <row r="17">
          <cell r="A17">
            <v>43886</v>
          </cell>
          <cell r="B17">
            <v>1.5800000000000002E-2</v>
          </cell>
          <cell r="C17">
            <v>2.8001010000000002</v>
          </cell>
        </row>
        <row r="18">
          <cell r="A18">
            <v>43887</v>
          </cell>
          <cell r="B18">
            <v>1.5800000000000002E-2</v>
          </cell>
          <cell r="C18">
            <v>2.8001010000000002</v>
          </cell>
        </row>
        <row r="19">
          <cell r="A19">
            <v>43888</v>
          </cell>
          <cell r="B19">
            <v>1.5800000000000002E-2</v>
          </cell>
          <cell r="C19">
            <v>2.8001010000000002</v>
          </cell>
        </row>
        <row r="20">
          <cell r="A20">
            <v>43889</v>
          </cell>
          <cell r="B20">
            <v>1.5800000000000002E-2</v>
          </cell>
          <cell r="C20">
            <v>2.8001010000000002</v>
          </cell>
        </row>
        <row r="21">
          <cell r="A21">
            <v>43890</v>
          </cell>
          <cell r="B21">
            <v>1.5800000000000002E-2</v>
          </cell>
          <cell r="C21">
            <v>2.8001010000000002</v>
          </cell>
        </row>
        <row r="22">
          <cell r="A22">
            <v>43891</v>
          </cell>
          <cell r="B22">
            <v>1.5800000000000002E-2</v>
          </cell>
          <cell r="C22">
            <v>2.6065529999999999</v>
          </cell>
          <cell r="F22" t="str">
            <v>Tăng trưởng tín dụng - Toàn nền kinh tế</v>
          </cell>
        </row>
        <row r="23">
          <cell r="A23">
            <v>43892</v>
          </cell>
          <cell r="B23">
            <v>1.5900000000000001E-2</v>
          </cell>
          <cell r="C23">
            <v>2.6065529999999999</v>
          </cell>
          <cell r="E23" t="str">
            <v>Q2/2020</v>
          </cell>
          <cell r="F23">
            <v>5.6029325244329797E-2</v>
          </cell>
        </row>
        <row r="24">
          <cell r="A24">
            <v>43893</v>
          </cell>
          <cell r="B24">
            <v>1.5900000000000001E-2</v>
          </cell>
          <cell r="C24">
            <v>2.6065529999999999</v>
          </cell>
          <cell r="E24" t="str">
            <v>Q3/2020</v>
          </cell>
          <cell r="F24">
            <v>8.862991391060504E-3</v>
          </cell>
        </row>
        <row r="25">
          <cell r="A25">
            <v>43894</v>
          </cell>
          <cell r="B25">
            <v>1.09E-2</v>
          </cell>
          <cell r="C25">
            <v>2.6065529999999999</v>
          </cell>
          <cell r="E25" t="str">
            <v>Q4/2020</v>
          </cell>
          <cell r="F25">
            <v>4.3293019896295526E-3</v>
          </cell>
        </row>
        <row r="26">
          <cell r="A26">
            <v>43895</v>
          </cell>
          <cell r="B26">
            <v>1.09E-2</v>
          </cell>
          <cell r="C26">
            <v>2.6065529999999999</v>
          </cell>
          <cell r="E26" t="str">
            <v>Q1/2021</v>
          </cell>
          <cell r="F26">
            <v>1.7407096333800443E-2</v>
          </cell>
        </row>
        <row r="27">
          <cell r="A27">
            <v>43896</v>
          </cell>
          <cell r="B27">
            <v>1.09E-2</v>
          </cell>
          <cell r="C27">
            <v>2.6065529999999999</v>
          </cell>
          <cell r="E27" t="str">
            <v>Q2/2021</v>
          </cell>
          <cell r="F27">
            <v>1.9850029828381688E-2</v>
          </cell>
        </row>
        <row r="28">
          <cell r="A28">
            <v>43897</v>
          </cell>
          <cell r="B28">
            <v>1.09E-2</v>
          </cell>
          <cell r="C28">
            <v>2.6065529999999999</v>
          </cell>
          <cell r="E28" t="str">
            <v>Q3/2021</v>
          </cell>
          <cell r="F28">
            <v>1.6169707305618397E-2</v>
          </cell>
        </row>
        <row r="29">
          <cell r="A29">
            <v>43898</v>
          </cell>
          <cell r="B29">
            <v>1.09E-2</v>
          </cell>
          <cell r="C29">
            <v>2.6065529999999999</v>
          </cell>
          <cell r="E29" t="str">
            <v>Q4/2021</v>
          </cell>
          <cell r="F29">
            <v>2.7896735936568051E-2</v>
          </cell>
        </row>
        <row r="30">
          <cell r="A30">
            <v>43899</v>
          </cell>
          <cell r="B30">
            <v>1.09E-2</v>
          </cell>
          <cell r="C30">
            <v>2.6065529999999999</v>
          </cell>
          <cell r="E30" t="str">
            <v>Q1/2022</v>
          </cell>
          <cell r="F30">
            <v>2.7037198777868143E-2</v>
          </cell>
        </row>
        <row r="31">
          <cell r="A31">
            <v>43900</v>
          </cell>
          <cell r="B31">
            <v>1.09E-2</v>
          </cell>
          <cell r="C31">
            <v>2.6065529999999999</v>
          </cell>
          <cell r="E31" t="str">
            <v>Q2/2022</v>
          </cell>
          <cell r="F31">
            <v>2.1726095713173965E-2</v>
          </cell>
        </row>
        <row r="32">
          <cell r="A32">
            <v>43901</v>
          </cell>
          <cell r="B32">
            <v>1.09E-2</v>
          </cell>
          <cell r="C32">
            <v>2.6065529999999999</v>
          </cell>
          <cell r="E32" t="str">
            <v>Q3/2022</v>
          </cell>
          <cell r="F32">
            <v>1.4301948122715791E-2</v>
          </cell>
        </row>
        <row r="33">
          <cell r="A33">
            <v>43902</v>
          </cell>
          <cell r="B33">
            <v>1.1000000000000001E-2</v>
          </cell>
          <cell r="C33">
            <v>2.6065529999999999</v>
          </cell>
          <cell r="E33" t="str">
            <v>Q4/2022</v>
          </cell>
          <cell r="F33">
            <v>1.1140752709587032E-2</v>
          </cell>
        </row>
        <row r="34">
          <cell r="A34">
            <v>43903</v>
          </cell>
          <cell r="B34">
            <v>1.1000000000000001E-2</v>
          </cell>
          <cell r="C34">
            <v>2.6065529999999999</v>
          </cell>
          <cell r="E34" t="str">
            <v>Q1/2023</v>
          </cell>
          <cell r="F34">
            <v>1.3773553169014185E-3</v>
          </cell>
        </row>
        <row r="35">
          <cell r="A35">
            <v>43904</v>
          </cell>
          <cell r="B35">
            <v>1.1000000000000001E-2</v>
          </cell>
          <cell r="C35">
            <v>2.6065529999999999</v>
          </cell>
          <cell r="E35" t="str">
            <v>Q2/2023</v>
          </cell>
          <cell r="F35">
            <v>-1.5918097705371781E-2</v>
          </cell>
        </row>
        <row r="36">
          <cell r="A36">
            <v>43905</v>
          </cell>
          <cell r="B36">
            <v>1.1000000000000001E-2</v>
          </cell>
          <cell r="C36">
            <v>2.6065529999999999</v>
          </cell>
          <cell r="E36" t="str">
            <v>Q3/2023</v>
          </cell>
          <cell r="F36">
            <v>-4.3016962659736535E-6</v>
          </cell>
        </row>
        <row r="37">
          <cell r="A37">
            <v>43906</v>
          </cell>
          <cell r="B37">
            <v>2.5000000000000001E-3</v>
          </cell>
          <cell r="C37">
            <v>2.6065529999999999</v>
          </cell>
          <cell r="E37" t="str">
            <v>Q4/2023</v>
          </cell>
          <cell r="F37">
            <v>2.6257365897703888E-3</v>
          </cell>
        </row>
        <row r="38">
          <cell r="A38">
            <v>43907</v>
          </cell>
          <cell r="B38">
            <v>2.5000000000000001E-3</v>
          </cell>
          <cell r="C38">
            <v>2.6065529999999999</v>
          </cell>
          <cell r="E38" t="str">
            <v>Q1/2024</v>
          </cell>
          <cell r="F38">
            <v>1.0386929164470482E-2</v>
          </cell>
        </row>
        <row r="39">
          <cell r="A39">
            <v>43908</v>
          </cell>
          <cell r="B39">
            <v>2.5000000000000001E-3</v>
          </cell>
          <cell r="C39">
            <v>2.6065529999999999</v>
          </cell>
          <cell r="E39" t="str">
            <v>Q2/2024</v>
          </cell>
          <cell r="F39">
            <v>6.7320420180354557E-3</v>
          </cell>
        </row>
        <row r="40">
          <cell r="A40">
            <v>43909</v>
          </cell>
          <cell r="B40">
            <v>2E-3</v>
          </cell>
          <cell r="C40">
            <v>2.6065529999999999</v>
          </cell>
          <cell r="E40" t="str">
            <v>Q3/2024</v>
          </cell>
          <cell r="F40">
            <v>1.0828288250137375E-2</v>
          </cell>
        </row>
        <row r="41">
          <cell r="A41">
            <v>43910</v>
          </cell>
          <cell r="B41">
            <v>1.5E-3</v>
          </cell>
          <cell r="C41">
            <v>2.6065529999999999</v>
          </cell>
          <cell r="E41" t="str">
            <v>Q4/2024</v>
          </cell>
          <cell r="F41">
            <v>8.1260327765007023E-3</v>
          </cell>
        </row>
        <row r="42">
          <cell r="A42">
            <v>43911</v>
          </cell>
          <cell r="B42">
            <v>1.5E-3</v>
          </cell>
          <cell r="C42">
            <v>2.6065529999999999</v>
          </cell>
        </row>
        <row r="43">
          <cell r="A43">
            <v>43912</v>
          </cell>
          <cell r="B43">
            <v>1.5E-3</v>
          </cell>
          <cell r="C43">
            <v>2.6065529999999999</v>
          </cell>
        </row>
        <row r="44">
          <cell r="A44">
            <v>43913</v>
          </cell>
          <cell r="B44">
            <v>1.5E-3</v>
          </cell>
          <cell r="C44">
            <v>2.6065529999999999</v>
          </cell>
          <cell r="F44" t="str">
            <v>Tỷ lệ thất nghiệp</v>
          </cell>
        </row>
        <row r="45">
          <cell r="A45">
            <v>43914</v>
          </cell>
          <cell r="B45">
            <v>1.1999999999999999E-3</v>
          </cell>
          <cell r="C45">
            <v>2.6065529999999999</v>
          </cell>
          <cell r="E45">
            <v>43831</v>
          </cell>
          <cell r="F45">
            <v>3.6000000000000004E-2</v>
          </cell>
        </row>
        <row r="46">
          <cell r="A46">
            <v>43915</v>
          </cell>
          <cell r="B46">
            <v>1E-3</v>
          </cell>
          <cell r="C46">
            <v>2.6065529999999999</v>
          </cell>
          <cell r="E46">
            <v>43862</v>
          </cell>
          <cell r="F46">
            <v>3.5000000000000003E-2</v>
          </cell>
        </row>
        <row r="47">
          <cell r="A47">
            <v>43916</v>
          </cell>
          <cell r="B47">
            <v>1E-3</v>
          </cell>
          <cell r="C47">
            <v>2.6065529999999999</v>
          </cell>
          <cell r="E47">
            <v>43891</v>
          </cell>
          <cell r="F47">
            <v>4.4000000000000004E-2</v>
          </cell>
        </row>
        <row r="48">
          <cell r="A48">
            <v>43917</v>
          </cell>
          <cell r="B48">
            <v>1E-3</v>
          </cell>
          <cell r="C48">
            <v>2.6065529999999999</v>
          </cell>
          <cell r="E48">
            <v>43922</v>
          </cell>
          <cell r="F48">
            <v>0.14800000000000002</v>
          </cell>
        </row>
        <row r="49">
          <cell r="A49">
            <v>43918</v>
          </cell>
          <cell r="B49">
            <v>1E-3</v>
          </cell>
          <cell r="C49">
            <v>2.6065529999999999</v>
          </cell>
          <cell r="E49">
            <v>43952</v>
          </cell>
          <cell r="F49">
            <v>0.13200000000000001</v>
          </cell>
        </row>
        <row r="50">
          <cell r="A50">
            <v>43919</v>
          </cell>
          <cell r="B50">
            <v>1E-3</v>
          </cell>
          <cell r="C50">
            <v>2.6065529999999999</v>
          </cell>
          <cell r="E50">
            <v>43983</v>
          </cell>
          <cell r="F50">
            <v>0.11</v>
          </cell>
        </row>
        <row r="51">
          <cell r="A51">
            <v>43920</v>
          </cell>
          <cell r="B51">
            <v>8.9999999999999998E-4</v>
          </cell>
          <cell r="C51">
            <v>2.6065529999999999</v>
          </cell>
          <cell r="E51">
            <v>44013</v>
          </cell>
          <cell r="F51">
            <v>0.10199999999999999</v>
          </cell>
        </row>
        <row r="52">
          <cell r="A52">
            <v>43921</v>
          </cell>
          <cell r="B52">
            <v>8.0000000000000004E-4</v>
          </cell>
          <cell r="C52">
            <v>2.6065529999999999</v>
          </cell>
          <cell r="E52">
            <v>44044</v>
          </cell>
          <cell r="F52">
            <v>8.4000000000000005E-2</v>
          </cell>
        </row>
        <row r="53">
          <cell r="A53">
            <v>43922</v>
          </cell>
          <cell r="B53">
            <v>5.9999999999999995E-4</v>
          </cell>
          <cell r="C53">
            <v>2.1793230000000001</v>
          </cell>
          <cell r="E53">
            <v>44075</v>
          </cell>
          <cell r="F53">
            <v>7.8E-2</v>
          </cell>
        </row>
        <row r="54">
          <cell r="A54">
            <v>43923</v>
          </cell>
          <cell r="B54">
            <v>5.0000000000000001E-4</v>
          </cell>
          <cell r="C54">
            <v>2.1793230000000001</v>
          </cell>
          <cell r="E54">
            <v>44105</v>
          </cell>
          <cell r="F54">
            <v>6.9000000000000006E-2</v>
          </cell>
        </row>
        <row r="55">
          <cell r="A55">
            <v>43924</v>
          </cell>
          <cell r="B55">
            <v>5.0000000000000001E-4</v>
          </cell>
          <cell r="C55">
            <v>2.1793230000000001</v>
          </cell>
          <cell r="E55">
            <v>44136</v>
          </cell>
          <cell r="F55">
            <v>6.7000000000000004E-2</v>
          </cell>
        </row>
        <row r="56">
          <cell r="A56">
            <v>43925</v>
          </cell>
          <cell r="B56">
            <v>5.0000000000000001E-4</v>
          </cell>
          <cell r="C56">
            <v>2.1793230000000001</v>
          </cell>
          <cell r="E56">
            <v>44166</v>
          </cell>
          <cell r="F56">
            <v>6.7000000000000004E-2</v>
          </cell>
        </row>
        <row r="57">
          <cell r="A57">
            <v>43926</v>
          </cell>
          <cell r="B57">
            <v>5.0000000000000001E-4</v>
          </cell>
          <cell r="C57">
            <v>2.1793230000000001</v>
          </cell>
          <cell r="E57">
            <v>44197</v>
          </cell>
          <cell r="F57">
            <v>6.4000000000000001E-2</v>
          </cell>
        </row>
        <row r="58">
          <cell r="A58">
            <v>43927</v>
          </cell>
          <cell r="B58">
            <v>5.0000000000000001E-4</v>
          </cell>
          <cell r="C58">
            <v>2.1793230000000001</v>
          </cell>
          <cell r="E58">
            <v>44228</v>
          </cell>
          <cell r="F58">
            <v>6.2E-2</v>
          </cell>
        </row>
        <row r="59">
          <cell r="A59">
            <v>43928</v>
          </cell>
          <cell r="B59">
            <v>5.0000000000000001E-4</v>
          </cell>
          <cell r="C59">
            <v>2.1793230000000001</v>
          </cell>
          <cell r="E59">
            <v>44256</v>
          </cell>
          <cell r="F59">
            <v>6.0999999999999999E-2</v>
          </cell>
        </row>
        <row r="60">
          <cell r="A60">
            <v>43929</v>
          </cell>
          <cell r="B60">
            <v>5.0000000000000001E-4</v>
          </cell>
          <cell r="C60">
            <v>2.1793230000000001</v>
          </cell>
          <cell r="E60">
            <v>44287</v>
          </cell>
          <cell r="F60">
            <v>6.0999999999999999E-2</v>
          </cell>
        </row>
        <row r="61">
          <cell r="A61">
            <v>43930</v>
          </cell>
          <cell r="B61">
            <v>5.0000000000000001E-4</v>
          </cell>
          <cell r="C61">
            <v>2.1793230000000001</v>
          </cell>
          <cell r="E61">
            <v>44317</v>
          </cell>
          <cell r="F61">
            <v>5.7999999999999996E-2</v>
          </cell>
        </row>
        <row r="62">
          <cell r="A62">
            <v>43931</v>
          </cell>
          <cell r="B62">
            <v>5.0000000000000001E-4</v>
          </cell>
          <cell r="C62">
            <v>2.1793230000000001</v>
          </cell>
          <cell r="E62">
            <v>44348</v>
          </cell>
          <cell r="F62">
            <v>5.9000000000000004E-2</v>
          </cell>
        </row>
        <row r="63">
          <cell r="A63">
            <v>43932</v>
          </cell>
          <cell r="B63">
            <v>5.0000000000000001E-4</v>
          </cell>
          <cell r="C63">
            <v>2.1793230000000001</v>
          </cell>
          <cell r="E63">
            <v>44378</v>
          </cell>
          <cell r="F63">
            <v>5.4000000000000006E-2</v>
          </cell>
        </row>
        <row r="64">
          <cell r="A64">
            <v>43933</v>
          </cell>
          <cell r="B64">
            <v>5.0000000000000001E-4</v>
          </cell>
          <cell r="C64">
            <v>2.1793230000000001</v>
          </cell>
          <cell r="E64">
            <v>44409</v>
          </cell>
          <cell r="F64">
            <v>5.0999999999999997E-2</v>
          </cell>
        </row>
        <row r="65">
          <cell r="A65">
            <v>43934</v>
          </cell>
          <cell r="B65">
            <v>5.0000000000000001E-4</v>
          </cell>
          <cell r="C65">
            <v>2.1793230000000001</v>
          </cell>
          <cell r="E65">
            <v>44440</v>
          </cell>
          <cell r="F65">
            <v>4.7E-2</v>
          </cell>
        </row>
        <row r="66">
          <cell r="A66">
            <v>43935</v>
          </cell>
          <cell r="B66">
            <v>5.0000000000000001E-4</v>
          </cell>
          <cell r="C66">
            <v>2.1793230000000001</v>
          </cell>
          <cell r="E66">
            <v>44470</v>
          </cell>
          <cell r="F66">
            <v>4.4999999999999998E-2</v>
          </cell>
        </row>
        <row r="67">
          <cell r="A67">
            <v>43936</v>
          </cell>
          <cell r="B67">
            <v>5.0000000000000001E-4</v>
          </cell>
          <cell r="C67">
            <v>2.1793230000000001</v>
          </cell>
          <cell r="E67">
            <v>44501</v>
          </cell>
          <cell r="F67">
            <v>4.2000000000000003E-2</v>
          </cell>
        </row>
        <row r="68">
          <cell r="A68">
            <v>43937</v>
          </cell>
          <cell r="B68">
            <v>5.0000000000000001E-4</v>
          </cell>
          <cell r="C68">
            <v>2.1793230000000001</v>
          </cell>
          <cell r="E68">
            <v>44531</v>
          </cell>
          <cell r="F68">
            <v>3.9E-2</v>
          </cell>
        </row>
        <row r="69">
          <cell r="A69">
            <v>43938</v>
          </cell>
          <cell r="B69">
            <v>5.0000000000000001E-4</v>
          </cell>
          <cell r="C69">
            <v>2.1793230000000001</v>
          </cell>
          <cell r="E69">
            <v>44562</v>
          </cell>
          <cell r="F69">
            <v>0.04</v>
          </cell>
        </row>
        <row r="70">
          <cell r="A70">
            <v>43939</v>
          </cell>
          <cell r="B70">
            <v>5.0000000000000001E-4</v>
          </cell>
          <cell r="C70">
            <v>2.1793230000000001</v>
          </cell>
          <cell r="E70">
            <v>44593</v>
          </cell>
          <cell r="F70">
            <v>3.7999999999999999E-2</v>
          </cell>
        </row>
        <row r="71">
          <cell r="A71">
            <v>43940</v>
          </cell>
          <cell r="B71">
            <v>5.0000000000000001E-4</v>
          </cell>
          <cell r="C71">
            <v>2.1793230000000001</v>
          </cell>
          <cell r="E71">
            <v>44621</v>
          </cell>
          <cell r="F71">
            <v>3.7000000000000005E-2</v>
          </cell>
        </row>
        <row r="72">
          <cell r="A72">
            <v>43941</v>
          </cell>
          <cell r="B72">
            <v>5.0000000000000001E-4</v>
          </cell>
          <cell r="C72">
            <v>2.1793230000000001</v>
          </cell>
          <cell r="E72">
            <v>44652</v>
          </cell>
          <cell r="F72">
            <v>3.7000000000000005E-2</v>
          </cell>
        </row>
        <row r="73">
          <cell r="A73">
            <v>43942</v>
          </cell>
          <cell r="B73">
            <v>5.0000000000000001E-4</v>
          </cell>
          <cell r="C73">
            <v>2.1793230000000001</v>
          </cell>
          <cell r="E73">
            <v>44682</v>
          </cell>
          <cell r="F73">
            <v>3.6000000000000004E-2</v>
          </cell>
        </row>
        <row r="74">
          <cell r="A74">
            <v>43943</v>
          </cell>
          <cell r="B74">
            <v>5.0000000000000001E-4</v>
          </cell>
          <cell r="C74">
            <v>2.1793230000000001</v>
          </cell>
          <cell r="E74">
            <v>44713</v>
          </cell>
          <cell r="F74">
            <v>3.6000000000000004E-2</v>
          </cell>
        </row>
        <row r="75">
          <cell r="A75">
            <v>43944</v>
          </cell>
          <cell r="B75">
            <v>4.0000000000000002E-4</v>
          </cell>
          <cell r="C75">
            <v>2.1793230000000001</v>
          </cell>
          <cell r="E75">
            <v>44743</v>
          </cell>
          <cell r="F75">
            <v>3.5000000000000003E-2</v>
          </cell>
        </row>
        <row r="76">
          <cell r="A76">
            <v>43945</v>
          </cell>
          <cell r="B76">
            <v>5.0000000000000001E-4</v>
          </cell>
          <cell r="C76">
            <v>2.1793230000000001</v>
          </cell>
          <cell r="E76">
            <v>44774</v>
          </cell>
          <cell r="F76">
            <v>3.6000000000000004E-2</v>
          </cell>
        </row>
        <row r="77">
          <cell r="A77">
            <v>43946</v>
          </cell>
          <cell r="B77">
            <v>5.0000000000000001E-4</v>
          </cell>
          <cell r="C77">
            <v>2.1793230000000001</v>
          </cell>
          <cell r="E77">
            <v>44805</v>
          </cell>
          <cell r="F77">
            <v>3.5000000000000003E-2</v>
          </cell>
        </row>
        <row r="78">
          <cell r="A78">
            <v>43947</v>
          </cell>
          <cell r="B78">
            <v>5.0000000000000001E-4</v>
          </cell>
          <cell r="C78">
            <v>2.1793230000000001</v>
          </cell>
          <cell r="E78">
            <v>44835</v>
          </cell>
          <cell r="F78">
            <v>3.6000000000000004E-2</v>
          </cell>
        </row>
        <row r="79">
          <cell r="A79">
            <v>43948</v>
          </cell>
          <cell r="B79">
            <v>4.0000000000000002E-4</v>
          </cell>
          <cell r="C79">
            <v>2.1793230000000001</v>
          </cell>
          <cell r="E79">
            <v>44866</v>
          </cell>
          <cell r="F79">
            <v>3.6000000000000004E-2</v>
          </cell>
        </row>
        <row r="80">
          <cell r="A80">
            <v>43949</v>
          </cell>
          <cell r="B80">
            <v>4.0000000000000002E-4</v>
          </cell>
          <cell r="C80">
            <v>2.1793230000000001</v>
          </cell>
          <cell r="E80">
            <v>44896</v>
          </cell>
          <cell r="F80">
            <v>3.5000000000000003E-2</v>
          </cell>
        </row>
        <row r="81">
          <cell r="A81">
            <v>43950</v>
          </cell>
          <cell r="B81">
            <v>4.0000000000000002E-4</v>
          </cell>
          <cell r="C81">
            <v>2.1793230000000001</v>
          </cell>
          <cell r="E81">
            <v>44927</v>
          </cell>
          <cell r="F81">
            <v>3.5000000000000003E-2</v>
          </cell>
        </row>
        <row r="82">
          <cell r="A82">
            <v>43951</v>
          </cell>
          <cell r="B82">
            <v>5.0000000000000001E-4</v>
          </cell>
          <cell r="C82">
            <v>2.1793230000000001</v>
          </cell>
          <cell r="E82">
            <v>44958</v>
          </cell>
          <cell r="F82">
            <v>3.6000000000000004E-2</v>
          </cell>
        </row>
        <row r="83">
          <cell r="A83">
            <v>43952</v>
          </cell>
          <cell r="B83">
            <v>5.0000000000000001E-4</v>
          </cell>
          <cell r="C83">
            <v>2.0141399999999998</v>
          </cell>
          <cell r="E83">
            <v>44986</v>
          </cell>
          <cell r="F83">
            <v>3.5000000000000003E-2</v>
          </cell>
        </row>
        <row r="84">
          <cell r="A84">
            <v>43953</v>
          </cell>
          <cell r="B84">
            <v>5.0000000000000001E-4</v>
          </cell>
          <cell r="C84">
            <v>2.0141399999999998</v>
          </cell>
          <cell r="E84">
            <v>45017</v>
          </cell>
          <cell r="F84">
            <v>3.4000000000000002E-2</v>
          </cell>
        </row>
        <row r="85">
          <cell r="A85">
            <v>43954</v>
          </cell>
          <cell r="B85">
            <v>5.0000000000000001E-4</v>
          </cell>
          <cell r="C85">
            <v>2.0141399999999998</v>
          </cell>
          <cell r="E85">
            <v>45047</v>
          </cell>
          <cell r="F85">
            <v>3.6000000000000004E-2</v>
          </cell>
        </row>
        <row r="86">
          <cell r="A86">
            <v>43955</v>
          </cell>
          <cell r="B86">
            <v>5.0000000000000001E-4</v>
          </cell>
          <cell r="C86">
            <v>2.0141399999999998</v>
          </cell>
          <cell r="E86">
            <v>45078</v>
          </cell>
          <cell r="F86">
            <v>3.6000000000000004E-2</v>
          </cell>
        </row>
        <row r="87">
          <cell r="A87">
            <v>43956</v>
          </cell>
          <cell r="B87">
            <v>5.0000000000000001E-4</v>
          </cell>
          <cell r="C87">
            <v>2.0141399999999998</v>
          </cell>
          <cell r="E87">
            <v>45108</v>
          </cell>
          <cell r="F87">
            <v>3.5000000000000003E-2</v>
          </cell>
        </row>
        <row r="88">
          <cell r="A88">
            <v>43957</v>
          </cell>
          <cell r="B88">
            <v>5.0000000000000001E-4</v>
          </cell>
          <cell r="C88">
            <v>2.0141399999999998</v>
          </cell>
          <cell r="E88">
            <v>45139</v>
          </cell>
          <cell r="F88">
            <v>3.7000000000000005E-2</v>
          </cell>
        </row>
        <row r="89">
          <cell r="A89">
            <v>43958</v>
          </cell>
          <cell r="B89">
            <v>5.0000000000000001E-4</v>
          </cell>
          <cell r="C89">
            <v>2.0141399999999998</v>
          </cell>
          <cell r="E89">
            <v>45170</v>
          </cell>
          <cell r="F89">
            <v>3.7999999999999999E-2</v>
          </cell>
        </row>
        <row r="90">
          <cell r="A90">
            <v>43959</v>
          </cell>
          <cell r="B90">
            <v>5.0000000000000001E-4</v>
          </cell>
          <cell r="C90">
            <v>2.0141399999999998</v>
          </cell>
          <cell r="E90">
            <v>45200</v>
          </cell>
          <cell r="F90">
            <v>3.9E-2</v>
          </cell>
        </row>
        <row r="91">
          <cell r="A91">
            <v>43960</v>
          </cell>
          <cell r="B91">
            <v>5.0000000000000001E-4</v>
          </cell>
          <cell r="C91">
            <v>2.0141399999999998</v>
          </cell>
          <cell r="E91">
            <v>45231</v>
          </cell>
          <cell r="F91">
            <v>3.7000000000000005E-2</v>
          </cell>
        </row>
        <row r="92">
          <cell r="A92">
            <v>43961</v>
          </cell>
          <cell r="B92">
            <v>5.0000000000000001E-4</v>
          </cell>
          <cell r="C92">
            <v>2.0141399999999998</v>
          </cell>
          <cell r="E92">
            <v>45261</v>
          </cell>
          <cell r="F92">
            <v>3.7999999999999999E-2</v>
          </cell>
        </row>
        <row r="93">
          <cell r="A93">
            <v>43962</v>
          </cell>
          <cell r="B93">
            <v>5.0000000000000001E-4</v>
          </cell>
          <cell r="C93">
            <v>2.0141399999999998</v>
          </cell>
          <cell r="E93">
            <v>45292</v>
          </cell>
          <cell r="F93">
            <v>3.7000000000000005E-2</v>
          </cell>
        </row>
        <row r="94">
          <cell r="A94">
            <v>43963</v>
          </cell>
          <cell r="B94">
            <v>5.0000000000000001E-4</v>
          </cell>
          <cell r="C94">
            <v>2.0141399999999998</v>
          </cell>
          <cell r="E94">
            <v>45323</v>
          </cell>
          <cell r="F94">
            <v>3.9E-2</v>
          </cell>
        </row>
        <row r="95">
          <cell r="A95">
            <v>43964</v>
          </cell>
          <cell r="B95">
            <v>5.0000000000000001E-4</v>
          </cell>
          <cell r="C95">
            <v>2.0141399999999998</v>
          </cell>
          <cell r="E95">
            <v>45352</v>
          </cell>
          <cell r="F95">
            <v>3.9E-2</v>
          </cell>
        </row>
        <row r="96">
          <cell r="A96">
            <v>43965</v>
          </cell>
          <cell r="B96">
            <v>5.0000000000000001E-4</v>
          </cell>
          <cell r="C96">
            <v>2.0141399999999998</v>
          </cell>
          <cell r="E96">
            <v>45383</v>
          </cell>
          <cell r="F96">
            <v>3.9E-2</v>
          </cell>
        </row>
        <row r="97">
          <cell r="A97">
            <v>43966</v>
          </cell>
          <cell r="B97">
            <v>5.0000000000000001E-4</v>
          </cell>
          <cell r="C97">
            <v>2.0141399999999998</v>
          </cell>
          <cell r="E97">
            <v>45413</v>
          </cell>
          <cell r="F97">
            <v>0.04</v>
          </cell>
        </row>
        <row r="98">
          <cell r="A98">
            <v>43967</v>
          </cell>
          <cell r="B98">
            <v>5.0000000000000001E-4</v>
          </cell>
          <cell r="C98">
            <v>2.0141399999999998</v>
          </cell>
          <cell r="E98">
            <v>45444</v>
          </cell>
          <cell r="F98">
            <v>4.0999999999999995E-2</v>
          </cell>
        </row>
        <row r="99">
          <cell r="A99">
            <v>43968</v>
          </cell>
          <cell r="B99">
            <v>5.0000000000000001E-4</v>
          </cell>
          <cell r="C99">
            <v>2.0141399999999998</v>
          </cell>
          <cell r="E99">
            <v>45474</v>
          </cell>
          <cell r="F99">
            <v>4.2000000000000003E-2</v>
          </cell>
        </row>
        <row r="100">
          <cell r="A100">
            <v>43969</v>
          </cell>
          <cell r="B100">
            <v>5.0000000000000001E-4</v>
          </cell>
          <cell r="C100">
            <v>2.0141399999999998</v>
          </cell>
          <cell r="E100">
            <v>45505</v>
          </cell>
          <cell r="F100">
            <v>4.2000000000000003E-2</v>
          </cell>
        </row>
        <row r="101">
          <cell r="A101">
            <v>43970</v>
          </cell>
          <cell r="B101">
            <v>5.0000000000000001E-4</v>
          </cell>
          <cell r="C101">
            <v>2.0141399999999998</v>
          </cell>
          <cell r="E101">
            <v>45536</v>
          </cell>
          <cell r="F101">
            <v>4.0999999999999995E-2</v>
          </cell>
        </row>
        <row r="102">
          <cell r="A102">
            <v>43971</v>
          </cell>
          <cell r="B102">
            <v>5.0000000000000001E-4</v>
          </cell>
          <cell r="C102">
            <v>2.0141399999999998</v>
          </cell>
          <cell r="E102">
            <v>45566</v>
          </cell>
          <cell r="F102">
            <v>4.0999999999999995E-2</v>
          </cell>
        </row>
        <row r="103">
          <cell r="A103">
            <v>43972</v>
          </cell>
          <cell r="B103">
            <v>5.0000000000000001E-4</v>
          </cell>
          <cell r="C103">
            <v>2.0141399999999998</v>
          </cell>
          <cell r="E103">
            <v>45597</v>
          </cell>
          <cell r="F103">
            <v>4.2000000000000003E-2</v>
          </cell>
        </row>
        <row r="104">
          <cell r="A104">
            <v>43973</v>
          </cell>
          <cell r="B104">
            <v>5.0000000000000001E-4</v>
          </cell>
          <cell r="C104">
            <v>2.0141399999999998</v>
          </cell>
          <cell r="E104">
            <v>45627</v>
          </cell>
          <cell r="F104">
            <v>4.0999999999999995E-2</v>
          </cell>
        </row>
        <row r="105">
          <cell r="A105">
            <v>43974</v>
          </cell>
          <cell r="B105">
            <v>5.0000000000000001E-4</v>
          </cell>
          <cell r="C105">
            <v>2.0141399999999998</v>
          </cell>
          <cell r="E105">
            <v>45658</v>
          </cell>
          <cell r="F105">
            <v>0.04</v>
          </cell>
        </row>
        <row r="106">
          <cell r="A106">
            <v>43975</v>
          </cell>
          <cell r="B106">
            <v>5.0000000000000001E-4</v>
          </cell>
          <cell r="C106">
            <v>2.0141399999999998</v>
          </cell>
        </row>
        <row r="107">
          <cell r="A107">
            <v>43976</v>
          </cell>
          <cell r="B107">
            <v>5.0000000000000001E-4</v>
          </cell>
          <cell r="C107">
            <v>2.0141399999999998</v>
          </cell>
          <cell r="F107" t="str">
            <v>GPXD nhà ở cấp mới</v>
          </cell>
        </row>
        <row r="108">
          <cell r="A108">
            <v>43977</v>
          </cell>
          <cell r="B108">
            <v>5.0000000000000001E-4</v>
          </cell>
          <cell r="C108">
            <v>2.0141399999999998</v>
          </cell>
          <cell r="E108">
            <v>43831</v>
          </cell>
          <cell r="F108">
            <v>1507</v>
          </cell>
        </row>
        <row r="109">
          <cell r="A109">
            <v>43978</v>
          </cell>
          <cell r="B109">
            <v>5.0000000000000001E-4</v>
          </cell>
          <cell r="C109">
            <v>2.0141399999999998</v>
          </cell>
          <cell r="E109">
            <v>43862</v>
          </cell>
          <cell r="F109">
            <v>1442</v>
          </cell>
        </row>
        <row r="110">
          <cell r="A110">
            <v>43979</v>
          </cell>
          <cell r="B110">
            <v>5.0000000000000001E-4</v>
          </cell>
          <cell r="C110">
            <v>2.0141399999999998</v>
          </cell>
          <cell r="E110">
            <v>43891</v>
          </cell>
          <cell r="F110">
            <v>1358</v>
          </cell>
        </row>
        <row r="111">
          <cell r="A111">
            <v>43980</v>
          </cell>
          <cell r="B111">
            <v>5.0000000000000001E-4</v>
          </cell>
          <cell r="C111">
            <v>2.0141399999999998</v>
          </cell>
          <cell r="E111">
            <v>43922</v>
          </cell>
          <cell r="F111">
            <v>1066</v>
          </cell>
        </row>
        <row r="112">
          <cell r="A112">
            <v>43981</v>
          </cell>
          <cell r="B112">
            <v>5.0000000000000001E-4</v>
          </cell>
          <cell r="C112">
            <v>2.0141399999999998</v>
          </cell>
          <cell r="E112">
            <v>43952</v>
          </cell>
          <cell r="F112">
            <v>1260</v>
          </cell>
        </row>
        <row r="113">
          <cell r="A113">
            <v>43982</v>
          </cell>
          <cell r="B113">
            <v>5.0000000000000001E-4</v>
          </cell>
          <cell r="C113">
            <v>2.0141399999999998</v>
          </cell>
          <cell r="E113">
            <v>43983</v>
          </cell>
          <cell r="F113">
            <v>1338</v>
          </cell>
        </row>
        <row r="114">
          <cell r="A114">
            <v>43983</v>
          </cell>
          <cell r="B114">
            <v>5.0000000000000001E-4</v>
          </cell>
          <cell r="C114">
            <v>1.993544</v>
          </cell>
          <cell r="E114">
            <v>44013</v>
          </cell>
          <cell r="F114">
            <v>1546</v>
          </cell>
        </row>
        <row r="115">
          <cell r="A115">
            <v>43984</v>
          </cell>
          <cell r="B115">
            <v>5.9999999999999995E-4</v>
          </cell>
          <cell r="C115">
            <v>1.993544</v>
          </cell>
          <cell r="E115">
            <v>44044</v>
          </cell>
          <cell r="F115">
            <v>1529</v>
          </cell>
        </row>
        <row r="116">
          <cell r="A116">
            <v>43985</v>
          </cell>
          <cell r="B116">
            <v>5.9999999999999995E-4</v>
          </cell>
          <cell r="C116">
            <v>1.993544</v>
          </cell>
          <cell r="E116">
            <v>44075</v>
          </cell>
          <cell r="F116">
            <v>1624</v>
          </cell>
        </row>
        <row r="117">
          <cell r="A117">
            <v>43986</v>
          </cell>
          <cell r="B117">
            <v>5.9999999999999995E-4</v>
          </cell>
          <cell r="C117">
            <v>1.993544</v>
          </cell>
          <cell r="E117">
            <v>44105</v>
          </cell>
          <cell r="F117">
            <v>1613</v>
          </cell>
        </row>
        <row r="118">
          <cell r="A118">
            <v>43987</v>
          </cell>
          <cell r="B118">
            <v>7.000000000000001E-4</v>
          </cell>
          <cell r="C118">
            <v>1.993544</v>
          </cell>
          <cell r="E118">
            <v>44136</v>
          </cell>
          <cell r="F118">
            <v>1714</v>
          </cell>
        </row>
        <row r="119">
          <cell r="A119">
            <v>43988</v>
          </cell>
          <cell r="B119">
            <v>7.000000000000001E-4</v>
          </cell>
          <cell r="C119">
            <v>1.993544</v>
          </cell>
          <cell r="E119">
            <v>44166</v>
          </cell>
          <cell r="F119">
            <v>1744</v>
          </cell>
        </row>
        <row r="120">
          <cell r="A120">
            <v>43989</v>
          </cell>
          <cell r="B120">
            <v>7.000000000000001E-4</v>
          </cell>
          <cell r="C120">
            <v>1.993544</v>
          </cell>
          <cell r="E120">
            <v>44197</v>
          </cell>
          <cell r="F120">
            <v>1883</v>
          </cell>
        </row>
        <row r="121">
          <cell r="A121">
            <v>43990</v>
          </cell>
          <cell r="B121">
            <v>7.000000000000001E-4</v>
          </cell>
          <cell r="C121">
            <v>1.993544</v>
          </cell>
          <cell r="E121">
            <v>44228</v>
          </cell>
          <cell r="F121">
            <v>1715</v>
          </cell>
        </row>
        <row r="122">
          <cell r="A122">
            <v>43991</v>
          </cell>
          <cell r="B122">
            <v>7.000000000000001E-4</v>
          </cell>
          <cell r="C122">
            <v>1.993544</v>
          </cell>
          <cell r="E122">
            <v>44256</v>
          </cell>
          <cell r="F122">
            <v>1732</v>
          </cell>
        </row>
        <row r="123">
          <cell r="A123">
            <v>43992</v>
          </cell>
          <cell r="B123">
            <v>8.0000000000000004E-4</v>
          </cell>
          <cell r="C123">
            <v>1.993544</v>
          </cell>
          <cell r="E123">
            <v>44287</v>
          </cell>
          <cell r="F123">
            <v>1738</v>
          </cell>
        </row>
        <row r="124">
          <cell r="A124">
            <v>43993</v>
          </cell>
          <cell r="B124">
            <v>8.0000000000000004E-4</v>
          </cell>
          <cell r="C124">
            <v>1.993544</v>
          </cell>
          <cell r="E124">
            <v>44317</v>
          </cell>
          <cell r="F124">
            <v>1681</v>
          </cell>
        </row>
        <row r="125">
          <cell r="A125">
            <v>43994</v>
          </cell>
          <cell r="B125">
            <v>8.0000000000000004E-4</v>
          </cell>
          <cell r="C125">
            <v>1.993544</v>
          </cell>
          <cell r="E125">
            <v>44348</v>
          </cell>
          <cell r="F125">
            <v>1657</v>
          </cell>
        </row>
        <row r="126">
          <cell r="A126">
            <v>43995</v>
          </cell>
          <cell r="B126">
            <v>8.0000000000000004E-4</v>
          </cell>
          <cell r="C126">
            <v>1.993544</v>
          </cell>
          <cell r="E126">
            <v>44378</v>
          </cell>
          <cell r="F126">
            <v>1652</v>
          </cell>
        </row>
        <row r="127">
          <cell r="A127">
            <v>43996</v>
          </cell>
          <cell r="B127">
            <v>8.0000000000000004E-4</v>
          </cell>
          <cell r="C127">
            <v>1.993544</v>
          </cell>
          <cell r="E127">
            <v>44409</v>
          </cell>
          <cell r="F127">
            <v>1770</v>
          </cell>
        </row>
        <row r="128">
          <cell r="A128">
            <v>43997</v>
          </cell>
          <cell r="B128">
            <v>8.9999999999999998E-4</v>
          </cell>
          <cell r="C128">
            <v>1.993544</v>
          </cell>
          <cell r="E128">
            <v>44440</v>
          </cell>
          <cell r="F128">
            <v>1625</v>
          </cell>
        </row>
        <row r="129">
          <cell r="A129">
            <v>43998</v>
          </cell>
          <cell r="B129">
            <v>8.9999999999999998E-4</v>
          </cell>
          <cell r="C129">
            <v>1.993544</v>
          </cell>
          <cell r="E129">
            <v>44470</v>
          </cell>
          <cell r="F129">
            <v>1719</v>
          </cell>
        </row>
        <row r="130">
          <cell r="A130">
            <v>43999</v>
          </cell>
          <cell r="B130">
            <v>8.9999999999999998E-4</v>
          </cell>
          <cell r="C130">
            <v>1.993544</v>
          </cell>
          <cell r="E130">
            <v>44501</v>
          </cell>
          <cell r="F130">
            <v>1766</v>
          </cell>
        </row>
        <row r="131">
          <cell r="A131">
            <v>44000</v>
          </cell>
          <cell r="B131">
            <v>8.9999999999999998E-4</v>
          </cell>
          <cell r="C131">
            <v>1.993544</v>
          </cell>
          <cell r="E131">
            <v>44531</v>
          </cell>
          <cell r="F131">
            <v>1913</v>
          </cell>
        </row>
        <row r="132">
          <cell r="A132">
            <v>44001</v>
          </cell>
          <cell r="B132">
            <v>8.9999999999999998E-4</v>
          </cell>
          <cell r="C132">
            <v>1.993544</v>
          </cell>
          <cell r="E132">
            <v>44562</v>
          </cell>
          <cell r="F132">
            <v>1915</v>
          </cell>
        </row>
        <row r="133">
          <cell r="A133">
            <v>44002</v>
          </cell>
          <cell r="B133">
            <v>8.9999999999999998E-4</v>
          </cell>
          <cell r="C133">
            <v>1.993544</v>
          </cell>
          <cell r="E133">
            <v>44593</v>
          </cell>
          <cell r="F133">
            <v>1860</v>
          </cell>
        </row>
        <row r="134">
          <cell r="A134">
            <v>44003</v>
          </cell>
          <cell r="B134">
            <v>8.9999999999999998E-4</v>
          </cell>
          <cell r="C134">
            <v>1.993544</v>
          </cell>
          <cell r="E134">
            <v>44621</v>
          </cell>
          <cell r="F134">
            <v>1879</v>
          </cell>
        </row>
        <row r="135">
          <cell r="A135">
            <v>44004</v>
          </cell>
          <cell r="B135">
            <v>8.0000000000000004E-4</v>
          </cell>
          <cell r="C135">
            <v>1.993544</v>
          </cell>
          <cell r="E135">
            <v>44652</v>
          </cell>
          <cell r="F135">
            <v>1835</v>
          </cell>
        </row>
        <row r="136">
          <cell r="A136">
            <v>44005</v>
          </cell>
          <cell r="B136">
            <v>8.0000000000000004E-4</v>
          </cell>
          <cell r="C136">
            <v>1.993544</v>
          </cell>
          <cell r="E136">
            <v>44682</v>
          </cell>
          <cell r="F136">
            <v>1712</v>
          </cell>
        </row>
        <row r="137">
          <cell r="A137">
            <v>44006</v>
          </cell>
          <cell r="B137">
            <v>8.0000000000000004E-4</v>
          </cell>
          <cell r="C137">
            <v>1.993544</v>
          </cell>
          <cell r="E137">
            <v>44713</v>
          </cell>
          <cell r="F137">
            <v>1745</v>
          </cell>
        </row>
        <row r="138">
          <cell r="A138">
            <v>44007</v>
          </cell>
          <cell r="B138">
            <v>8.0000000000000004E-4</v>
          </cell>
          <cell r="C138">
            <v>1.993544</v>
          </cell>
          <cell r="E138">
            <v>44743</v>
          </cell>
          <cell r="F138">
            <v>1719</v>
          </cell>
        </row>
        <row r="139">
          <cell r="A139">
            <v>44008</v>
          </cell>
          <cell r="B139">
            <v>8.0000000000000004E-4</v>
          </cell>
          <cell r="C139">
            <v>1.993544</v>
          </cell>
          <cell r="E139">
            <v>44774</v>
          </cell>
          <cell r="F139">
            <v>1542</v>
          </cell>
        </row>
        <row r="140">
          <cell r="A140">
            <v>44009</v>
          </cell>
          <cell r="B140">
            <v>8.0000000000000004E-4</v>
          </cell>
          <cell r="C140">
            <v>1.993544</v>
          </cell>
          <cell r="E140">
            <v>44805</v>
          </cell>
          <cell r="F140">
            <v>1613</v>
          </cell>
        </row>
        <row r="141">
          <cell r="A141">
            <v>44010</v>
          </cell>
          <cell r="B141">
            <v>8.0000000000000004E-4</v>
          </cell>
          <cell r="C141">
            <v>1.993544</v>
          </cell>
          <cell r="E141">
            <v>44835</v>
          </cell>
          <cell r="F141">
            <v>1560</v>
          </cell>
        </row>
        <row r="142">
          <cell r="A142">
            <v>44011</v>
          </cell>
          <cell r="B142">
            <v>8.0000000000000004E-4</v>
          </cell>
          <cell r="C142">
            <v>1.993544</v>
          </cell>
          <cell r="E142">
            <v>44866</v>
          </cell>
          <cell r="F142">
            <v>1402</v>
          </cell>
        </row>
        <row r="143">
          <cell r="A143">
            <v>44012</v>
          </cell>
          <cell r="B143">
            <v>8.0000000000000004E-4</v>
          </cell>
          <cell r="C143">
            <v>1.993544</v>
          </cell>
          <cell r="E143">
            <v>44896</v>
          </cell>
          <cell r="F143">
            <v>1400</v>
          </cell>
        </row>
        <row r="144">
          <cell r="A144">
            <v>44013</v>
          </cell>
          <cell r="B144">
            <v>8.0000000000000004E-4</v>
          </cell>
          <cell r="C144">
            <v>2.2812830000000002</v>
          </cell>
          <cell r="E144">
            <v>44927</v>
          </cell>
          <cell r="F144">
            <v>1443</v>
          </cell>
        </row>
        <row r="145">
          <cell r="A145">
            <v>44014</v>
          </cell>
          <cell r="B145">
            <v>8.9999999999999998E-4</v>
          </cell>
          <cell r="C145">
            <v>2.2812830000000002</v>
          </cell>
          <cell r="E145">
            <v>44958</v>
          </cell>
          <cell r="F145">
            <v>1620</v>
          </cell>
        </row>
        <row r="146">
          <cell r="A146">
            <v>44015</v>
          </cell>
          <cell r="B146">
            <v>8.9999999999999998E-4</v>
          </cell>
          <cell r="C146">
            <v>2.2812830000000002</v>
          </cell>
          <cell r="E146">
            <v>44986</v>
          </cell>
          <cell r="F146">
            <v>1493</v>
          </cell>
        </row>
        <row r="147">
          <cell r="A147">
            <v>44016</v>
          </cell>
          <cell r="B147">
            <v>8.9999999999999998E-4</v>
          </cell>
          <cell r="C147">
            <v>2.2812830000000002</v>
          </cell>
          <cell r="E147">
            <v>45017</v>
          </cell>
          <cell r="F147">
            <v>1470</v>
          </cell>
        </row>
        <row r="148">
          <cell r="A148">
            <v>44017</v>
          </cell>
          <cell r="B148">
            <v>8.9999999999999998E-4</v>
          </cell>
          <cell r="C148">
            <v>2.2812830000000002</v>
          </cell>
          <cell r="E148">
            <v>45047</v>
          </cell>
          <cell r="F148">
            <v>1532</v>
          </cell>
        </row>
        <row r="149">
          <cell r="A149">
            <v>44018</v>
          </cell>
          <cell r="B149">
            <v>8.9999999999999998E-4</v>
          </cell>
          <cell r="C149">
            <v>2.2812830000000002</v>
          </cell>
          <cell r="E149">
            <v>45078</v>
          </cell>
          <cell r="F149">
            <v>1493</v>
          </cell>
        </row>
        <row r="150">
          <cell r="A150">
            <v>44019</v>
          </cell>
          <cell r="B150">
            <v>8.9999999999999998E-4</v>
          </cell>
          <cell r="C150">
            <v>2.2812830000000002</v>
          </cell>
          <cell r="E150">
            <v>45108</v>
          </cell>
          <cell r="F150">
            <v>1501</v>
          </cell>
        </row>
        <row r="151">
          <cell r="A151">
            <v>44020</v>
          </cell>
          <cell r="B151">
            <v>8.9999999999999998E-4</v>
          </cell>
          <cell r="C151">
            <v>2.2812830000000002</v>
          </cell>
          <cell r="E151">
            <v>45139</v>
          </cell>
          <cell r="F151">
            <v>1578</v>
          </cell>
        </row>
        <row r="152">
          <cell r="A152">
            <v>44021</v>
          </cell>
          <cell r="B152">
            <v>8.9999999999999998E-4</v>
          </cell>
          <cell r="C152">
            <v>2.2812830000000002</v>
          </cell>
          <cell r="E152">
            <v>45170</v>
          </cell>
          <cell r="F152">
            <v>1515</v>
          </cell>
        </row>
        <row r="153">
          <cell r="A153">
            <v>44022</v>
          </cell>
          <cell r="B153">
            <v>8.9999999999999998E-4</v>
          </cell>
          <cell r="C153">
            <v>2.2812830000000002</v>
          </cell>
          <cell r="E153">
            <v>45200</v>
          </cell>
          <cell r="F153">
            <v>1534</v>
          </cell>
        </row>
        <row r="154">
          <cell r="A154">
            <v>44023</v>
          </cell>
          <cell r="B154">
            <v>8.9999999999999998E-4</v>
          </cell>
          <cell r="C154">
            <v>2.2812830000000002</v>
          </cell>
          <cell r="E154">
            <v>45231</v>
          </cell>
          <cell r="F154">
            <v>1508</v>
          </cell>
        </row>
        <row r="155">
          <cell r="A155">
            <v>44024</v>
          </cell>
          <cell r="B155">
            <v>8.9999999999999998E-4</v>
          </cell>
          <cell r="C155">
            <v>2.2812830000000002</v>
          </cell>
          <cell r="E155">
            <v>45261</v>
          </cell>
          <cell r="F155">
            <v>1530</v>
          </cell>
        </row>
        <row r="156">
          <cell r="A156">
            <v>44025</v>
          </cell>
          <cell r="B156">
            <v>8.9999999999999998E-4</v>
          </cell>
          <cell r="C156">
            <v>2.2812830000000002</v>
          </cell>
          <cell r="E156">
            <v>45292</v>
          </cell>
          <cell r="F156">
            <v>1508</v>
          </cell>
        </row>
        <row r="157">
          <cell r="A157">
            <v>44026</v>
          </cell>
          <cell r="B157">
            <v>8.9999999999999998E-4</v>
          </cell>
          <cell r="C157">
            <v>2.2812830000000002</v>
          </cell>
          <cell r="E157">
            <v>45323</v>
          </cell>
          <cell r="F157">
            <v>1563</v>
          </cell>
        </row>
        <row r="158">
          <cell r="A158">
            <v>44027</v>
          </cell>
          <cell r="B158">
            <v>1E-3</v>
          </cell>
          <cell r="C158">
            <v>2.2812830000000002</v>
          </cell>
          <cell r="E158">
            <v>45352</v>
          </cell>
          <cell r="F158">
            <v>1485</v>
          </cell>
        </row>
        <row r="159">
          <cell r="A159">
            <v>44028</v>
          </cell>
          <cell r="B159">
            <v>1E-3</v>
          </cell>
          <cell r="C159">
            <v>2.2812830000000002</v>
          </cell>
          <cell r="E159">
            <v>45383</v>
          </cell>
          <cell r="F159">
            <v>1440</v>
          </cell>
        </row>
        <row r="160">
          <cell r="A160">
            <v>44029</v>
          </cell>
          <cell r="B160">
            <v>8.9999999999999998E-4</v>
          </cell>
          <cell r="C160">
            <v>2.2812830000000002</v>
          </cell>
          <cell r="E160">
            <v>45413</v>
          </cell>
          <cell r="F160">
            <v>1399</v>
          </cell>
        </row>
        <row r="161">
          <cell r="A161">
            <v>44030</v>
          </cell>
          <cell r="B161">
            <v>8.9999999999999998E-4</v>
          </cell>
          <cell r="C161">
            <v>2.2812830000000002</v>
          </cell>
          <cell r="E161">
            <v>45444</v>
          </cell>
          <cell r="F161">
            <v>1454</v>
          </cell>
        </row>
        <row r="162">
          <cell r="A162">
            <v>44031</v>
          </cell>
          <cell r="B162">
            <v>8.9999999999999998E-4</v>
          </cell>
          <cell r="C162">
            <v>2.2812830000000002</v>
          </cell>
          <cell r="E162">
            <v>45474</v>
          </cell>
          <cell r="F162">
            <v>1406</v>
          </cell>
        </row>
        <row r="163">
          <cell r="A163">
            <v>44032</v>
          </cell>
          <cell r="B163">
            <v>1E-3</v>
          </cell>
          <cell r="C163">
            <v>2.2812830000000002</v>
          </cell>
          <cell r="E163">
            <v>45505</v>
          </cell>
          <cell r="F163">
            <v>1470</v>
          </cell>
        </row>
        <row r="164">
          <cell r="A164">
            <v>44033</v>
          </cell>
          <cell r="B164">
            <v>1E-3</v>
          </cell>
          <cell r="C164">
            <v>2.2812830000000002</v>
          </cell>
          <cell r="E164">
            <v>45536</v>
          </cell>
          <cell r="F164">
            <v>1425</v>
          </cell>
        </row>
        <row r="165">
          <cell r="A165">
            <v>44034</v>
          </cell>
          <cell r="B165">
            <v>8.9999999999999998E-4</v>
          </cell>
          <cell r="C165">
            <v>2.2812830000000002</v>
          </cell>
          <cell r="E165">
            <v>45566</v>
          </cell>
          <cell r="F165">
            <v>1419</v>
          </cell>
        </row>
        <row r="166">
          <cell r="A166">
            <v>44035</v>
          </cell>
          <cell r="B166">
            <v>8.9999999999999998E-4</v>
          </cell>
          <cell r="C166">
            <v>2.2812830000000002</v>
          </cell>
          <cell r="E166">
            <v>45597</v>
          </cell>
          <cell r="F166">
            <v>1493</v>
          </cell>
        </row>
        <row r="167">
          <cell r="A167">
            <v>44036</v>
          </cell>
          <cell r="B167">
            <v>8.9999999999999998E-4</v>
          </cell>
          <cell r="C167">
            <v>2.2812830000000002</v>
          </cell>
          <cell r="E167">
            <v>45627</v>
          </cell>
          <cell r="F167">
            <v>1482</v>
          </cell>
        </row>
        <row r="168">
          <cell r="A168">
            <v>44037</v>
          </cell>
          <cell r="B168">
            <v>8.9999999999999998E-4</v>
          </cell>
          <cell r="C168">
            <v>2.2812830000000002</v>
          </cell>
        </row>
        <row r="169">
          <cell r="A169">
            <v>44038</v>
          </cell>
          <cell r="B169">
            <v>8.9999999999999998E-4</v>
          </cell>
          <cell r="C169">
            <v>2.2812830000000002</v>
          </cell>
        </row>
        <row r="170">
          <cell r="A170">
            <v>44039</v>
          </cell>
          <cell r="B170">
            <v>1E-3</v>
          </cell>
          <cell r="C170">
            <v>2.2812830000000002</v>
          </cell>
        </row>
        <row r="171">
          <cell r="A171">
            <v>44040</v>
          </cell>
          <cell r="B171">
            <v>1E-3</v>
          </cell>
          <cell r="C171">
            <v>2.2812830000000002</v>
          </cell>
        </row>
        <row r="172">
          <cell r="A172">
            <v>44041</v>
          </cell>
          <cell r="B172">
            <v>1E-3</v>
          </cell>
          <cell r="C172">
            <v>2.2812830000000002</v>
          </cell>
        </row>
        <row r="173">
          <cell r="A173">
            <v>44042</v>
          </cell>
          <cell r="B173">
            <v>1E-3</v>
          </cell>
          <cell r="C173">
            <v>2.2812830000000002</v>
          </cell>
        </row>
        <row r="174">
          <cell r="A174">
            <v>44043</v>
          </cell>
          <cell r="B174">
            <v>1E-3</v>
          </cell>
          <cell r="C174">
            <v>2.2812830000000002</v>
          </cell>
        </row>
        <row r="175">
          <cell r="A175">
            <v>44044</v>
          </cell>
          <cell r="B175">
            <v>1E-3</v>
          </cell>
          <cell r="C175">
            <v>2.213149</v>
          </cell>
        </row>
        <row r="176">
          <cell r="A176">
            <v>44045</v>
          </cell>
          <cell r="B176">
            <v>1E-3</v>
          </cell>
          <cell r="C176">
            <v>2.213149</v>
          </cell>
        </row>
        <row r="177">
          <cell r="A177">
            <v>44046</v>
          </cell>
          <cell r="B177">
            <v>1E-3</v>
          </cell>
          <cell r="C177">
            <v>2.213149</v>
          </cell>
        </row>
        <row r="178">
          <cell r="A178">
            <v>44047</v>
          </cell>
          <cell r="B178">
            <v>1E-3</v>
          </cell>
          <cell r="C178">
            <v>2.213149</v>
          </cell>
        </row>
        <row r="179">
          <cell r="A179">
            <v>44048</v>
          </cell>
          <cell r="B179">
            <v>1E-3</v>
          </cell>
          <cell r="C179">
            <v>2.213149</v>
          </cell>
        </row>
        <row r="180">
          <cell r="A180">
            <v>44049</v>
          </cell>
          <cell r="B180">
            <v>1E-3</v>
          </cell>
          <cell r="C180">
            <v>2.213149</v>
          </cell>
        </row>
        <row r="181">
          <cell r="A181">
            <v>44050</v>
          </cell>
          <cell r="B181">
            <v>1E-3</v>
          </cell>
          <cell r="C181">
            <v>2.213149</v>
          </cell>
        </row>
        <row r="182">
          <cell r="A182">
            <v>44051</v>
          </cell>
          <cell r="B182">
            <v>1E-3</v>
          </cell>
          <cell r="C182">
            <v>2.213149</v>
          </cell>
        </row>
        <row r="183">
          <cell r="A183">
            <v>44052</v>
          </cell>
          <cell r="B183">
            <v>1E-3</v>
          </cell>
          <cell r="C183">
            <v>2.213149</v>
          </cell>
        </row>
        <row r="184">
          <cell r="A184">
            <v>44053</v>
          </cell>
          <cell r="B184">
            <v>1E-3</v>
          </cell>
          <cell r="C184">
            <v>2.213149</v>
          </cell>
        </row>
        <row r="185">
          <cell r="A185">
            <v>44054</v>
          </cell>
          <cell r="B185">
            <v>1E-3</v>
          </cell>
          <cell r="C185">
            <v>2.213149</v>
          </cell>
        </row>
        <row r="186">
          <cell r="A186">
            <v>44055</v>
          </cell>
          <cell r="B186">
            <v>1E-3</v>
          </cell>
          <cell r="C186">
            <v>2.213149</v>
          </cell>
        </row>
        <row r="187">
          <cell r="A187">
            <v>44056</v>
          </cell>
          <cell r="B187">
            <v>1E-3</v>
          </cell>
          <cell r="C187">
            <v>2.213149</v>
          </cell>
        </row>
        <row r="188">
          <cell r="A188">
            <v>44057</v>
          </cell>
          <cell r="B188">
            <v>1E-3</v>
          </cell>
          <cell r="C188">
            <v>2.213149</v>
          </cell>
        </row>
        <row r="189">
          <cell r="A189">
            <v>44058</v>
          </cell>
          <cell r="B189">
            <v>1E-3</v>
          </cell>
          <cell r="C189">
            <v>2.213149</v>
          </cell>
        </row>
        <row r="190">
          <cell r="A190">
            <v>44059</v>
          </cell>
          <cell r="B190">
            <v>1E-3</v>
          </cell>
          <cell r="C190">
            <v>2.213149</v>
          </cell>
        </row>
        <row r="191">
          <cell r="A191">
            <v>44060</v>
          </cell>
          <cell r="B191">
            <v>1E-3</v>
          </cell>
          <cell r="C191">
            <v>2.213149</v>
          </cell>
        </row>
        <row r="192">
          <cell r="A192">
            <v>44061</v>
          </cell>
          <cell r="B192">
            <v>8.9999999999999998E-4</v>
          </cell>
          <cell r="C192">
            <v>2.213149</v>
          </cell>
        </row>
        <row r="193">
          <cell r="A193">
            <v>44062</v>
          </cell>
          <cell r="B193">
            <v>8.9999999999999998E-4</v>
          </cell>
          <cell r="C193">
            <v>2.213149</v>
          </cell>
        </row>
        <row r="194">
          <cell r="A194">
            <v>44063</v>
          </cell>
          <cell r="B194">
            <v>8.9999999999999998E-4</v>
          </cell>
          <cell r="C194">
            <v>2.213149</v>
          </cell>
        </row>
        <row r="195">
          <cell r="A195">
            <v>44064</v>
          </cell>
          <cell r="B195">
            <v>8.9999999999999998E-4</v>
          </cell>
          <cell r="C195">
            <v>2.213149</v>
          </cell>
        </row>
        <row r="196">
          <cell r="A196">
            <v>44065</v>
          </cell>
          <cell r="B196">
            <v>8.9999999999999998E-4</v>
          </cell>
          <cell r="C196">
            <v>2.213149</v>
          </cell>
        </row>
        <row r="197">
          <cell r="A197">
            <v>44066</v>
          </cell>
          <cell r="B197">
            <v>8.9999999999999998E-4</v>
          </cell>
          <cell r="C197">
            <v>2.213149</v>
          </cell>
        </row>
        <row r="198">
          <cell r="A198">
            <v>44067</v>
          </cell>
          <cell r="B198">
            <v>8.9999999999999998E-4</v>
          </cell>
          <cell r="C198">
            <v>2.213149</v>
          </cell>
        </row>
        <row r="199">
          <cell r="A199">
            <v>44068</v>
          </cell>
          <cell r="B199">
            <v>8.9999999999999998E-4</v>
          </cell>
          <cell r="C199">
            <v>2.213149</v>
          </cell>
        </row>
        <row r="200">
          <cell r="A200">
            <v>44069</v>
          </cell>
          <cell r="B200">
            <v>8.9999999999999998E-4</v>
          </cell>
          <cell r="C200">
            <v>2.213149</v>
          </cell>
        </row>
        <row r="201">
          <cell r="A201">
            <v>44070</v>
          </cell>
          <cell r="B201">
            <v>8.0000000000000004E-4</v>
          </cell>
          <cell r="C201">
            <v>2.213149</v>
          </cell>
        </row>
        <row r="202">
          <cell r="A202">
            <v>44071</v>
          </cell>
          <cell r="B202">
            <v>8.9999999999999998E-4</v>
          </cell>
          <cell r="C202">
            <v>2.213149</v>
          </cell>
        </row>
        <row r="203">
          <cell r="A203">
            <v>44072</v>
          </cell>
          <cell r="B203">
            <v>8.9999999999999998E-4</v>
          </cell>
          <cell r="C203">
            <v>2.213149</v>
          </cell>
        </row>
        <row r="204">
          <cell r="A204">
            <v>44073</v>
          </cell>
          <cell r="B204">
            <v>8.9999999999999998E-4</v>
          </cell>
          <cell r="C204">
            <v>2.213149</v>
          </cell>
        </row>
        <row r="205">
          <cell r="A205">
            <v>44074</v>
          </cell>
          <cell r="B205">
            <v>8.9999999999999998E-4</v>
          </cell>
          <cell r="C205">
            <v>2.213149</v>
          </cell>
        </row>
        <row r="206">
          <cell r="A206">
            <v>44075</v>
          </cell>
          <cell r="B206">
            <v>8.9999999999999998E-4</v>
          </cell>
          <cell r="C206">
            <v>1.980283</v>
          </cell>
        </row>
        <row r="207">
          <cell r="A207">
            <v>44076</v>
          </cell>
          <cell r="B207">
            <v>8.9999999999999998E-4</v>
          </cell>
          <cell r="C207">
            <v>1.980283</v>
          </cell>
        </row>
        <row r="208">
          <cell r="A208">
            <v>44077</v>
          </cell>
          <cell r="B208">
            <v>8.9999999999999998E-4</v>
          </cell>
          <cell r="C208">
            <v>1.980283</v>
          </cell>
        </row>
        <row r="209">
          <cell r="A209">
            <v>44078</v>
          </cell>
          <cell r="B209">
            <v>8.9999999999999998E-4</v>
          </cell>
          <cell r="C209">
            <v>1.980283</v>
          </cell>
        </row>
        <row r="210">
          <cell r="A210">
            <v>44079</v>
          </cell>
          <cell r="B210">
            <v>8.9999999999999998E-4</v>
          </cell>
          <cell r="C210">
            <v>1.980283</v>
          </cell>
        </row>
        <row r="211">
          <cell r="A211">
            <v>44080</v>
          </cell>
          <cell r="B211">
            <v>8.9999999999999998E-4</v>
          </cell>
          <cell r="C211">
            <v>1.980283</v>
          </cell>
        </row>
        <row r="212">
          <cell r="A212">
            <v>44081</v>
          </cell>
          <cell r="B212">
            <v>8.9999999999999998E-4</v>
          </cell>
          <cell r="C212">
            <v>1.980283</v>
          </cell>
        </row>
        <row r="213">
          <cell r="A213">
            <v>44082</v>
          </cell>
          <cell r="B213">
            <v>8.9999999999999998E-4</v>
          </cell>
          <cell r="C213">
            <v>1.980283</v>
          </cell>
        </row>
        <row r="214">
          <cell r="A214">
            <v>44083</v>
          </cell>
          <cell r="B214">
            <v>8.9999999999999998E-4</v>
          </cell>
          <cell r="C214">
            <v>1.980283</v>
          </cell>
        </row>
        <row r="215">
          <cell r="A215">
            <v>44084</v>
          </cell>
          <cell r="B215">
            <v>8.9999999999999998E-4</v>
          </cell>
          <cell r="C215">
            <v>1.980283</v>
          </cell>
        </row>
        <row r="216">
          <cell r="A216">
            <v>44085</v>
          </cell>
          <cell r="B216">
            <v>8.9999999999999998E-4</v>
          </cell>
          <cell r="C216">
            <v>1.980283</v>
          </cell>
        </row>
        <row r="217">
          <cell r="A217">
            <v>44086</v>
          </cell>
          <cell r="B217">
            <v>8.9999999999999998E-4</v>
          </cell>
          <cell r="C217">
            <v>1.980283</v>
          </cell>
        </row>
        <row r="218">
          <cell r="A218">
            <v>44087</v>
          </cell>
          <cell r="B218">
            <v>8.9999999999999998E-4</v>
          </cell>
          <cell r="C218">
            <v>1.980283</v>
          </cell>
        </row>
        <row r="219">
          <cell r="A219">
            <v>44088</v>
          </cell>
          <cell r="B219">
            <v>8.9999999999999998E-4</v>
          </cell>
          <cell r="C219">
            <v>1.980283</v>
          </cell>
        </row>
        <row r="220">
          <cell r="A220">
            <v>44089</v>
          </cell>
          <cell r="B220">
            <v>8.9999999999999998E-4</v>
          </cell>
          <cell r="C220">
            <v>1.980283</v>
          </cell>
        </row>
        <row r="221">
          <cell r="A221">
            <v>44090</v>
          </cell>
          <cell r="B221">
            <v>8.9999999999999998E-4</v>
          </cell>
          <cell r="C221">
            <v>1.980283</v>
          </cell>
        </row>
        <row r="222">
          <cell r="A222">
            <v>44091</v>
          </cell>
          <cell r="B222">
            <v>8.9999999999999998E-4</v>
          </cell>
          <cell r="C222">
            <v>1.980283</v>
          </cell>
        </row>
        <row r="223">
          <cell r="A223">
            <v>44092</v>
          </cell>
          <cell r="B223">
            <v>8.9999999999999998E-4</v>
          </cell>
          <cell r="C223">
            <v>1.980283</v>
          </cell>
        </row>
        <row r="224">
          <cell r="A224">
            <v>44093</v>
          </cell>
          <cell r="B224">
            <v>8.9999999999999998E-4</v>
          </cell>
          <cell r="C224">
            <v>1.980283</v>
          </cell>
        </row>
        <row r="225">
          <cell r="A225">
            <v>44094</v>
          </cell>
          <cell r="B225">
            <v>8.9999999999999998E-4</v>
          </cell>
          <cell r="C225">
            <v>1.980283</v>
          </cell>
        </row>
        <row r="226">
          <cell r="A226">
            <v>44095</v>
          </cell>
          <cell r="B226">
            <v>8.9999999999999998E-4</v>
          </cell>
          <cell r="C226">
            <v>1.980283</v>
          </cell>
        </row>
        <row r="227">
          <cell r="A227">
            <v>44096</v>
          </cell>
          <cell r="B227">
            <v>8.9999999999999998E-4</v>
          </cell>
          <cell r="C227">
            <v>1.980283</v>
          </cell>
        </row>
        <row r="228">
          <cell r="A228">
            <v>44097</v>
          </cell>
          <cell r="B228">
            <v>8.9999999999999998E-4</v>
          </cell>
          <cell r="C228">
            <v>1.980283</v>
          </cell>
        </row>
        <row r="229">
          <cell r="A229">
            <v>44098</v>
          </cell>
          <cell r="B229">
            <v>8.9999999999999998E-4</v>
          </cell>
          <cell r="C229">
            <v>1.980283</v>
          </cell>
        </row>
        <row r="230">
          <cell r="A230">
            <v>44099</v>
          </cell>
          <cell r="B230">
            <v>8.9999999999999998E-4</v>
          </cell>
          <cell r="C230">
            <v>1.980283</v>
          </cell>
        </row>
        <row r="231">
          <cell r="A231">
            <v>44100</v>
          </cell>
          <cell r="B231">
            <v>8.9999999999999998E-4</v>
          </cell>
          <cell r="C231">
            <v>1.980283</v>
          </cell>
        </row>
        <row r="232">
          <cell r="A232">
            <v>44101</v>
          </cell>
          <cell r="B232">
            <v>8.9999999999999998E-4</v>
          </cell>
          <cell r="C232">
            <v>1.980283</v>
          </cell>
        </row>
        <row r="233">
          <cell r="A233">
            <v>44102</v>
          </cell>
          <cell r="B233">
            <v>8.9999999999999998E-4</v>
          </cell>
          <cell r="C233">
            <v>1.980283</v>
          </cell>
        </row>
        <row r="234">
          <cell r="A234">
            <v>44103</v>
          </cell>
          <cell r="B234">
            <v>8.9999999999999998E-4</v>
          </cell>
          <cell r="C234">
            <v>1.980283</v>
          </cell>
        </row>
        <row r="235">
          <cell r="A235">
            <v>44104</v>
          </cell>
          <cell r="B235">
            <v>8.9999999999999998E-4</v>
          </cell>
          <cell r="C235">
            <v>1.980283</v>
          </cell>
        </row>
        <row r="236">
          <cell r="A236">
            <v>44105</v>
          </cell>
          <cell r="B236">
            <v>8.9999999999999998E-4</v>
          </cell>
          <cell r="C236">
            <v>1.7473030000000001</v>
          </cell>
        </row>
        <row r="237">
          <cell r="A237">
            <v>44106</v>
          </cell>
          <cell r="B237">
            <v>8.9999999999999998E-4</v>
          </cell>
          <cell r="C237">
            <v>1.7473030000000001</v>
          </cell>
        </row>
        <row r="238">
          <cell r="A238">
            <v>44107</v>
          </cell>
          <cell r="B238">
            <v>8.9999999999999998E-4</v>
          </cell>
          <cell r="C238">
            <v>1.7473030000000001</v>
          </cell>
        </row>
        <row r="239">
          <cell r="A239">
            <v>44108</v>
          </cell>
          <cell r="B239">
            <v>8.9999999999999998E-4</v>
          </cell>
          <cell r="C239">
            <v>1.7473030000000001</v>
          </cell>
        </row>
        <row r="240">
          <cell r="A240">
            <v>44109</v>
          </cell>
          <cell r="B240">
            <v>8.9999999999999998E-4</v>
          </cell>
          <cell r="C240">
            <v>1.7473030000000001</v>
          </cell>
        </row>
        <row r="241">
          <cell r="A241">
            <v>44110</v>
          </cell>
          <cell r="B241">
            <v>8.9999999999999998E-4</v>
          </cell>
          <cell r="C241">
            <v>1.7473030000000001</v>
          </cell>
        </row>
        <row r="242">
          <cell r="A242">
            <v>44111</v>
          </cell>
          <cell r="B242">
            <v>8.9999999999999998E-4</v>
          </cell>
          <cell r="C242">
            <v>1.7473030000000001</v>
          </cell>
        </row>
        <row r="243">
          <cell r="A243">
            <v>44112</v>
          </cell>
          <cell r="B243">
            <v>8.9999999999999998E-4</v>
          </cell>
          <cell r="C243">
            <v>1.7473030000000001</v>
          </cell>
        </row>
        <row r="244">
          <cell r="A244">
            <v>44113</v>
          </cell>
          <cell r="B244">
            <v>8.9999999999999998E-4</v>
          </cell>
          <cell r="C244">
            <v>1.7473030000000001</v>
          </cell>
        </row>
        <row r="245">
          <cell r="A245">
            <v>44114</v>
          </cell>
          <cell r="B245">
            <v>8.9999999999999998E-4</v>
          </cell>
          <cell r="C245">
            <v>1.7473030000000001</v>
          </cell>
        </row>
        <row r="246">
          <cell r="A246">
            <v>44115</v>
          </cell>
          <cell r="B246">
            <v>8.9999999999999998E-4</v>
          </cell>
          <cell r="C246">
            <v>1.7473030000000001</v>
          </cell>
        </row>
        <row r="247">
          <cell r="A247">
            <v>44116</v>
          </cell>
          <cell r="B247">
            <v>8.9999999999999998E-4</v>
          </cell>
          <cell r="C247">
            <v>1.7473030000000001</v>
          </cell>
        </row>
        <row r="248">
          <cell r="A248">
            <v>44117</v>
          </cell>
          <cell r="B248">
            <v>8.9999999999999998E-4</v>
          </cell>
          <cell r="C248">
            <v>1.7473030000000001</v>
          </cell>
        </row>
        <row r="249">
          <cell r="A249">
            <v>44118</v>
          </cell>
          <cell r="B249">
            <v>8.9999999999999998E-4</v>
          </cell>
          <cell r="C249">
            <v>1.7473030000000001</v>
          </cell>
        </row>
        <row r="250">
          <cell r="A250">
            <v>44119</v>
          </cell>
          <cell r="B250">
            <v>8.9999999999999998E-4</v>
          </cell>
          <cell r="C250">
            <v>1.7473030000000001</v>
          </cell>
        </row>
        <row r="251">
          <cell r="A251">
            <v>44120</v>
          </cell>
          <cell r="B251">
            <v>8.9999999999999998E-4</v>
          </cell>
          <cell r="C251">
            <v>1.7473030000000001</v>
          </cell>
        </row>
        <row r="252">
          <cell r="A252">
            <v>44121</v>
          </cell>
          <cell r="B252">
            <v>8.9999999999999998E-4</v>
          </cell>
          <cell r="C252">
            <v>1.7473030000000001</v>
          </cell>
        </row>
        <row r="253">
          <cell r="A253">
            <v>44122</v>
          </cell>
          <cell r="B253">
            <v>8.9999999999999998E-4</v>
          </cell>
          <cell r="C253">
            <v>1.7473030000000001</v>
          </cell>
        </row>
        <row r="254">
          <cell r="A254">
            <v>44123</v>
          </cell>
          <cell r="B254">
            <v>8.9999999999999998E-4</v>
          </cell>
          <cell r="C254">
            <v>1.7473030000000001</v>
          </cell>
        </row>
        <row r="255">
          <cell r="A255">
            <v>44124</v>
          </cell>
          <cell r="B255">
            <v>8.9999999999999998E-4</v>
          </cell>
          <cell r="C255">
            <v>1.7473030000000001</v>
          </cell>
        </row>
        <row r="256">
          <cell r="A256">
            <v>44125</v>
          </cell>
          <cell r="B256">
            <v>8.9999999999999998E-4</v>
          </cell>
          <cell r="C256">
            <v>1.7473030000000001</v>
          </cell>
        </row>
        <row r="257">
          <cell r="A257">
            <v>44126</v>
          </cell>
          <cell r="B257">
            <v>8.9999999999999998E-4</v>
          </cell>
          <cell r="C257">
            <v>1.7473030000000001</v>
          </cell>
        </row>
        <row r="258">
          <cell r="A258">
            <v>44127</v>
          </cell>
          <cell r="B258">
            <v>8.9999999999999998E-4</v>
          </cell>
          <cell r="C258">
            <v>1.7473030000000001</v>
          </cell>
        </row>
        <row r="259">
          <cell r="A259">
            <v>44128</v>
          </cell>
          <cell r="B259">
            <v>8.9999999999999998E-4</v>
          </cell>
          <cell r="C259">
            <v>1.7473030000000001</v>
          </cell>
        </row>
        <row r="260">
          <cell r="A260">
            <v>44129</v>
          </cell>
          <cell r="B260">
            <v>8.9999999999999998E-4</v>
          </cell>
          <cell r="C260">
            <v>1.7473030000000001</v>
          </cell>
        </row>
        <row r="261">
          <cell r="A261">
            <v>44130</v>
          </cell>
          <cell r="B261">
            <v>8.9999999999999998E-4</v>
          </cell>
          <cell r="C261">
            <v>1.7473030000000001</v>
          </cell>
        </row>
        <row r="262">
          <cell r="A262">
            <v>44131</v>
          </cell>
          <cell r="B262">
            <v>8.9999999999999998E-4</v>
          </cell>
          <cell r="C262">
            <v>1.7473030000000001</v>
          </cell>
        </row>
        <row r="263">
          <cell r="A263">
            <v>44132</v>
          </cell>
          <cell r="B263">
            <v>8.9999999999999998E-4</v>
          </cell>
          <cell r="C263">
            <v>1.7473030000000001</v>
          </cell>
        </row>
        <row r="264">
          <cell r="A264">
            <v>44133</v>
          </cell>
          <cell r="B264">
            <v>8.9999999999999998E-4</v>
          </cell>
          <cell r="C264">
            <v>1.7473030000000001</v>
          </cell>
        </row>
        <row r="265">
          <cell r="A265">
            <v>44134</v>
          </cell>
          <cell r="B265">
            <v>8.9999999999999998E-4</v>
          </cell>
          <cell r="C265">
            <v>1.7473030000000001</v>
          </cell>
        </row>
        <row r="266">
          <cell r="A266">
            <v>44135</v>
          </cell>
          <cell r="B266">
            <v>8.9999999999999998E-4</v>
          </cell>
          <cell r="C266">
            <v>1.7473030000000001</v>
          </cell>
        </row>
        <row r="267">
          <cell r="A267">
            <v>44136</v>
          </cell>
          <cell r="B267">
            <v>8.9999999999999998E-4</v>
          </cell>
          <cell r="C267">
            <v>1.6975819999999999</v>
          </cell>
        </row>
        <row r="268">
          <cell r="A268">
            <v>44137</v>
          </cell>
          <cell r="B268">
            <v>8.9999999999999998E-4</v>
          </cell>
          <cell r="C268">
            <v>1.6975819999999999</v>
          </cell>
        </row>
        <row r="269">
          <cell r="A269">
            <v>44138</v>
          </cell>
          <cell r="B269">
            <v>8.9999999999999998E-4</v>
          </cell>
          <cell r="C269">
            <v>1.6975819999999999</v>
          </cell>
        </row>
        <row r="270">
          <cell r="A270">
            <v>44139</v>
          </cell>
          <cell r="B270">
            <v>8.9999999999999998E-4</v>
          </cell>
          <cell r="C270">
            <v>1.6975819999999999</v>
          </cell>
        </row>
        <row r="271">
          <cell r="A271">
            <v>44140</v>
          </cell>
          <cell r="B271">
            <v>8.9999999999999998E-4</v>
          </cell>
          <cell r="C271">
            <v>1.6975819999999999</v>
          </cell>
        </row>
        <row r="272">
          <cell r="A272">
            <v>44141</v>
          </cell>
          <cell r="B272">
            <v>8.9999999999999998E-4</v>
          </cell>
          <cell r="C272">
            <v>1.6975819999999999</v>
          </cell>
        </row>
        <row r="273">
          <cell r="A273">
            <v>44142</v>
          </cell>
          <cell r="B273">
            <v>8.9999999999999998E-4</v>
          </cell>
          <cell r="C273">
            <v>1.6975819999999999</v>
          </cell>
        </row>
        <row r="274">
          <cell r="A274">
            <v>44143</v>
          </cell>
          <cell r="B274">
            <v>8.9999999999999998E-4</v>
          </cell>
          <cell r="C274">
            <v>1.6975819999999999</v>
          </cell>
        </row>
        <row r="275">
          <cell r="A275">
            <v>44144</v>
          </cell>
          <cell r="B275">
            <v>8.9999999999999998E-4</v>
          </cell>
          <cell r="C275">
            <v>1.6975819999999999</v>
          </cell>
        </row>
        <row r="276">
          <cell r="A276">
            <v>44145</v>
          </cell>
          <cell r="B276">
            <v>8.9999999999999998E-4</v>
          </cell>
          <cell r="C276">
            <v>1.6975819999999999</v>
          </cell>
        </row>
        <row r="277">
          <cell r="A277">
            <v>44146</v>
          </cell>
          <cell r="B277">
            <v>8.9999999999999998E-4</v>
          </cell>
          <cell r="C277">
            <v>1.6975819999999999</v>
          </cell>
        </row>
        <row r="278">
          <cell r="A278">
            <v>44147</v>
          </cell>
          <cell r="B278">
            <v>8.9999999999999998E-4</v>
          </cell>
          <cell r="C278">
            <v>1.6975819999999999</v>
          </cell>
        </row>
        <row r="279">
          <cell r="A279">
            <v>44148</v>
          </cell>
          <cell r="B279">
            <v>8.9999999999999998E-4</v>
          </cell>
          <cell r="C279">
            <v>1.6975819999999999</v>
          </cell>
        </row>
        <row r="280">
          <cell r="A280">
            <v>44149</v>
          </cell>
          <cell r="B280">
            <v>8.9999999999999998E-4</v>
          </cell>
          <cell r="C280">
            <v>1.6975819999999999</v>
          </cell>
        </row>
        <row r="281">
          <cell r="A281">
            <v>44150</v>
          </cell>
          <cell r="B281">
            <v>8.9999999999999998E-4</v>
          </cell>
          <cell r="C281">
            <v>1.6975819999999999</v>
          </cell>
        </row>
        <row r="282">
          <cell r="A282">
            <v>44151</v>
          </cell>
          <cell r="B282">
            <v>8.9999999999999998E-4</v>
          </cell>
          <cell r="C282">
            <v>1.6975819999999999</v>
          </cell>
        </row>
        <row r="283">
          <cell r="A283">
            <v>44152</v>
          </cell>
          <cell r="B283">
            <v>8.9999999999999998E-4</v>
          </cell>
          <cell r="C283">
            <v>1.6975819999999999</v>
          </cell>
        </row>
        <row r="284">
          <cell r="A284">
            <v>44153</v>
          </cell>
          <cell r="B284">
            <v>8.9999999999999998E-4</v>
          </cell>
          <cell r="C284">
            <v>1.6975819999999999</v>
          </cell>
        </row>
        <row r="285">
          <cell r="A285">
            <v>44154</v>
          </cell>
          <cell r="B285">
            <v>8.0000000000000004E-4</v>
          </cell>
          <cell r="C285">
            <v>1.6975819999999999</v>
          </cell>
        </row>
        <row r="286">
          <cell r="A286">
            <v>44155</v>
          </cell>
          <cell r="B286">
            <v>8.0000000000000004E-4</v>
          </cell>
          <cell r="C286">
            <v>1.6975819999999999</v>
          </cell>
        </row>
        <row r="287">
          <cell r="A287">
            <v>44156</v>
          </cell>
          <cell r="B287">
            <v>8.0000000000000004E-4</v>
          </cell>
          <cell r="C287">
            <v>1.6975819999999999</v>
          </cell>
        </row>
        <row r="288">
          <cell r="A288">
            <v>44157</v>
          </cell>
          <cell r="B288">
            <v>8.0000000000000004E-4</v>
          </cell>
          <cell r="C288">
            <v>1.6975819999999999</v>
          </cell>
        </row>
        <row r="289">
          <cell r="A289">
            <v>44158</v>
          </cell>
          <cell r="B289">
            <v>8.0000000000000004E-4</v>
          </cell>
          <cell r="C289">
            <v>1.6975819999999999</v>
          </cell>
        </row>
        <row r="290">
          <cell r="A290">
            <v>44159</v>
          </cell>
          <cell r="B290">
            <v>8.0000000000000004E-4</v>
          </cell>
          <cell r="C290">
            <v>1.6975819999999999</v>
          </cell>
        </row>
        <row r="291">
          <cell r="A291">
            <v>44160</v>
          </cell>
          <cell r="B291">
            <v>8.0000000000000004E-4</v>
          </cell>
          <cell r="C291">
            <v>1.6975819999999999</v>
          </cell>
        </row>
        <row r="292">
          <cell r="A292">
            <v>44161</v>
          </cell>
          <cell r="B292">
            <v>8.0000000000000004E-4</v>
          </cell>
          <cell r="C292">
            <v>1.6975819999999999</v>
          </cell>
        </row>
        <row r="293">
          <cell r="A293">
            <v>44162</v>
          </cell>
          <cell r="B293">
            <v>8.0000000000000004E-4</v>
          </cell>
          <cell r="C293">
            <v>1.6975819999999999</v>
          </cell>
        </row>
        <row r="294">
          <cell r="A294">
            <v>44163</v>
          </cell>
          <cell r="B294">
            <v>8.0000000000000004E-4</v>
          </cell>
          <cell r="C294">
            <v>1.6975819999999999</v>
          </cell>
        </row>
        <row r="295">
          <cell r="A295">
            <v>44164</v>
          </cell>
          <cell r="B295">
            <v>8.0000000000000004E-4</v>
          </cell>
          <cell r="C295">
            <v>1.6975819999999999</v>
          </cell>
        </row>
        <row r="296">
          <cell r="A296">
            <v>44165</v>
          </cell>
          <cell r="B296">
            <v>8.9999999999999998E-4</v>
          </cell>
          <cell r="C296">
            <v>1.6975819999999999</v>
          </cell>
        </row>
        <row r="297">
          <cell r="A297">
            <v>44166</v>
          </cell>
          <cell r="B297">
            <v>8.9999999999999998E-4</v>
          </cell>
          <cell r="C297">
            <v>1.600671</v>
          </cell>
        </row>
        <row r="298">
          <cell r="A298">
            <v>44167</v>
          </cell>
          <cell r="B298">
            <v>8.9999999999999998E-4</v>
          </cell>
          <cell r="C298">
            <v>1.600671</v>
          </cell>
        </row>
        <row r="299">
          <cell r="A299">
            <v>44168</v>
          </cell>
          <cell r="B299">
            <v>8.9999999999999998E-4</v>
          </cell>
          <cell r="C299">
            <v>1.600671</v>
          </cell>
        </row>
        <row r="300">
          <cell r="A300">
            <v>44169</v>
          </cell>
          <cell r="B300">
            <v>8.9999999999999998E-4</v>
          </cell>
          <cell r="C300">
            <v>1.600671</v>
          </cell>
        </row>
        <row r="301">
          <cell r="A301">
            <v>44170</v>
          </cell>
          <cell r="B301">
            <v>8.9999999999999998E-4</v>
          </cell>
          <cell r="C301">
            <v>1.600671</v>
          </cell>
        </row>
        <row r="302">
          <cell r="A302">
            <v>44171</v>
          </cell>
          <cell r="B302">
            <v>8.9999999999999998E-4</v>
          </cell>
          <cell r="C302">
            <v>1.600671</v>
          </cell>
        </row>
        <row r="303">
          <cell r="A303">
            <v>44172</v>
          </cell>
          <cell r="B303">
            <v>8.9999999999999998E-4</v>
          </cell>
          <cell r="C303">
            <v>1.600671</v>
          </cell>
        </row>
        <row r="304">
          <cell r="A304">
            <v>44173</v>
          </cell>
          <cell r="B304">
            <v>8.9999999999999998E-4</v>
          </cell>
          <cell r="C304">
            <v>1.600671</v>
          </cell>
        </row>
        <row r="305">
          <cell r="A305">
            <v>44174</v>
          </cell>
          <cell r="B305">
            <v>8.9999999999999998E-4</v>
          </cell>
          <cell r="C305">
            <v>1.600671</v>
          </cell>
        </row>
        <row r="306">
          <cell r="A306">
            <v>44175</v>
          </cell>
          <cell r="B306">
            <v>8.9999999999999998E-4</v>
          </cell>
          <cell r="C306">
            <v>1.600671</v>
          </cell>
        </row>
        <row r="307">
          <cell r="A307">
            <v>44176</v>
          </cell>
          <cell r="B307">
            <v>8.9999999999999998E-4</v>
          </cell>
          <cell r="C307">
            <v>1.600671</v>
          </cell>
        </row>
        <row r="308">
          <cell r="A308">
            <v>44177</v>
          </cell>
          <cell r="B308">
            <v>8.9999999999999998E-4</v>
          </cell>
          <cell r="C308">
            <v>1.600671</v>
          </cell>
        </row>
        <row r="309">
          <cell r="A309">
            <v>44178</v>
          </cell>
          <cell r="B309">
            <v>8.9999999999999998E-4</v>
          </cell>
          <cell r="C309">
            <v>1.600671</v>
          </cell>
        </row>
        <row r="310">
          <cell r="A310">
            <v>44179</v>
          </cell>
          <cell r="B310">
            <v>8.9999999999999998E-4</v>
          </cell>
          <cell r="C310">
            <v>1.600671</v>
          </cell>
        </row>
        <row r="311">
          <cell r="A311">
            <v>44180</v>
          </cell>
          <cell r="B311">
            <v>8.9999999999999998E-4</v>
          </cell>
          <cell r="C311">
            <v>1.600671</v>
          </cell>
        </row>
        <row r="312">
          <cell r="A312">
            <v>44181</v>
          </cell>
          <cell r="B312">
            <v>8.9999999999999998E-4</v>
          </cell>
          <cell r="C312">
            <v>1.600671</v>
          </cell>
        </row>
        <row r="313">
          <cell r="A313">
            <v>44182</v>
          </cell>
          <cell r="B313">
            <v>8.9999999999999998E-4</v>
          </cell>
          <cell r="C313">
            <v>1.600671</v>
          </cell>
        </row>
        <row r="314">
          <cell r="A314">
            <v>44183</v>
          </cell>
          <cell r="B314">
            <v>8.9999999999999998E-4</v>
          </cell>
          <cell r="C314">
            <v>1.600671</v>
          </cell>
        </row>
        <row r="315">
          <cell r="A315">
            <v>44184</v>
          </cell>
          <cell r="B315">
            <v>8.9999999999999998E-4</v>
          </cell>
          <cell r="C315">
            <v>1.600671</v>
          </cell>
        </row>
        <row r="316">
          <cell r="A316">
            <v>44185</v>
          </cell>
          <cell r="B316">
            <v>8.9999999999999998E-4</v>
          </cell>
          <cell r="C316">
            <v>1.600671</v>
          </cell>
        </row>
        <row r="317">
          <cell r="A317">
            <v>44186</v>
          </cell>
          <cell r="B317">
            <v>8.9999999999999998E-4</v>
          </cell>
          <cell r="C317">
            <v>1.600671</v>
          </cell>
        </row>
        <row r="318">
          <cell r="A318">
            <v>44187</v>
          </cell>
          <cell r="B318">
            <v>8.9999999999999998E-4</v>
          </cell>
          <cell r="C318">
            <v>1.600671</v>
          </cell>
        </row>
        <row r="319">
          <cell r="A319">
            <v>44188</v>
          </cell>
          <cell r="B319">
            <v>8.9999999999999998E-4</v>
          </cell>
          <cell r="C319">
            <v>1.600671</v>
          </cell>
        </row>
        <row r="320">
          <cell r="A320">
            <v>44189</v>
          </cell>
          <cell r="B320">
            <v>8.9999999999999998E-4</v>
          </cell>
          <cell r="C320">
            <v>1.600671</v>
          </cell>
        </row>
        <row r="321">
          <cell r="A321">
            <v>44190</v>
          </cell>
          <cell r="B321">
            <v>8.9999999999999998E-4</v>
          </cell>
          <cell r="C321">
            <v>1.600671</v>
          </cell>
        </row>
        <row r="322">
          <cell r="A322">
            <v>44191</v>
          </cell>
          <cell r="B322">
            <v>8.9999999999999998E-4</v>
          </cell>
          <cell r="C322">
            <v>1.600671</v>
          </cell>
        </row>
        <row r="323">
          <cell r="A323">
            <v>44192</v>
          </cell>
          <cell r="B323">
            <v>8.9999999999999998E-4</v>
          </cell>
          <cell r="C323">
            <v>1.600671</v>
          </cell>
        </row>
        <row r="324">
          <cell r="A324">
            <v>44193</v>
          </cell>
          <cell r="B324">
            <v>8.9999999999999998E-4</v>
          </cell>
          <cell r="C324">
            <v>1.600671</v>
          </cell>
        </row>
        <row r="325">
          <cell r="A325">
            <v>44194</v>
          </cell>
          <cell r="B325">
            <v>8.9999999999999998E-4</v>
          </cell>
          <cell r="C325">
            <v>1.600671</v>
          </cell>
        </row>
        <row r="326">
          <cell r="A326">
            <v>44195</v>
          </cell>
          <cell r="B326">
            <v>8.9999999999999998E-4</v>
          </cell>
          <cell r="C326">
            <v>1.600671</v>
          </cell>
        </row>
        <row r="327">
          <cell r="A327">
            <v>44196</v>
          </cell>
          <cell r="B327">
            <v>8.9999999999999998E-4</v>
          </cell>
          <cell r="C327">
            <v>1.600671</v>
          </cell>
        </row>
        <row r="328">
          <cell r="A328">
            <v>44197</v>
          </cell>
          <cell r="B328">
            <v>8.9999999999999998E-4</v>
          </cell>
          <cell r="C328">
            <v>1.400569</v>
          </cell>
        </row>
        <row r="329">
          <cell r="A329">
            <v>44198</v>
          </cell>
          <cell r="B329">
            <v>8.9999999999999998E-4</v>
          </cell>
          <cell r="C329">
            <v>1.400569</v>
          </cell>
        </row>
        <row r="330">
          <cell r="A330">
            <v>44199</v>
          </cell>
          <cell r="B330">
            <v>8.9999999999999998E-4</v>
          </cell>
          <cell r="C330">
            <v>1.400569</v>
          </cell>
        </row>
        <row r="331">
          <cell r="A331">
            <v>44200</v>
          </cell>
          <cell r="B331">
            <v>8.9999999999999998E-4</v>
          </cell>
          <cell r="C331">
            <v>1.400569</v>
          </cell>
        </row>
        <row r="332">
          <cell r="A332">
            <v>44201</v>
          </cell>
          <cell r="B332">
            <v>8.9999999999999998E-4</v>
          </cell>
          <cell r="C332">
            <v>1.400569</v>
          </cell>
        </row>
        <row r="333">
          <cell r="A333">
            <v>44202</v>
          </cell>
          <cell r="B333">
            <v>8.9999999999999998E-4</v>
          </cell>
          <cell r="C333">
            <v>1.400569</v>
          </cell>
        </row>
        <row r="334">
          <cell r="A334">
            <v>44203</v>
          </cell>
          <cell r="B334">
            <v>8.9999999999999998E-4</v>
          </cell>
          <cell r="C334">
            <v>1.400569</v>
          </cell>
        </row>
        <row r="335">
          <cell r="A335">
            <v>44204</v>
          </cell>
          <cell r="B335">
            <v>8.9999999999999998E-4</v>
          </cell>
          <cell r="C335">
            <v>1.400569</v>
          </cell>
        </row>
        <row r="336">
          <cell r="A336">
            <v>44205</v>
          </cell>
          <cell r="B336">
            <v>8.9999999999999998E-4</v>
          </cell>
          <cell r="C336">
            <v>1.400569</v>
          </cell>
        </row>
        <row r="337">
          <cell r="A337">
            <v>44206</v>
          </cell>
          <cell r="B337">
            <v>8.9999999999999998E-4</v>
          </cell>
          <cell r="C337">
            <v>1.400569</v>
          </cell>
        </row>
        <row r="338">
          <cell r="A338">
            <v>44207</v>
          </cell>
          <cell r="B338">
            <v>8.9999999999999998E-4</v>
          </cell>
          <cell r="C338">
            <v>1.400569</v>
          </cell>
        </row>
        <row r="339">
          <cell r="A339">
            <v>44208</v>
          </cell>
          <cell r="B339">
            <v>8.9999999999999998E-4</v>
          </cell>
          <cell r="C339">
            <v>1.400569</v>
          </cell>
        </row>
        <row r="340">
          <cell r="A340">
            <v>44209</v>
          </cell>
          <cell r="B340">
            <v>8.9999999999999998E-4</v>
          </cell>
          <cell r="C340">
            <v>1.400569</v>
          </cell>
        </row>
        <row r="341">
          <cell r="A341">
            <v>44210</v>
          </cell>
          <cell r="B341">
            <v>8.9999999999999998E-4</v>
          </cell>
          <cell r="C341">
            <v>1.400569</v>
          </cell>
        </row>
        <row r="342">
          <cell r="A342">
            <v>44211</v>
          </cell>
          <cell r="B342">
            <v>8.9999999999999998E-4</v>
          </cell>
          <cell r="C342">
            <v>1.400569</v>
          </cell>
        </row>
        <row r="343">
          <cell r="A343">
            <v>44212</v>
          </cell>
          <cell r="B343">
            <v>8.9999999999999998E-4</v>
          </cell>
          <cell r="C343">
            <v>1.400569</v>
          </cell>
        </row>
        <row r="344">
          <cell r="A344">
            <v>44213</v>
          </cell>
          <cell r="B344">
            <v>8.9999999999999998E-4</v>
          </cell>
          <cell r="C344">
            <v>1.400569</v>
          </cell>
        </row>
        <row r="345">
          <cell r="A345">
            <v>44214</v>
          </cell>
          <cell r="B345">
            <v>8.9999999999999998E-4</v>
          </cell>
          <cell r="C345">
            <v>1.400569</v>
          </cell>
        </row>
        <row r="346">
          <cell r="A346">
            <v>44215</v>
          </cell>
          <cell r="B346">
            <v>8.9999999999999998E-4</v>
          </cell>
          <cell r="C346">
            <v>1.400569</v>
          </cell>
        </row>
        <row r="347">
          <cell r="A347">
            <v>44216</v>
          </cell>
          <cell r="B347">
            <v>8.9999999999999998E-4</v>
          </cell>
          <cell r="C347">
            <v>1.400569</v>
          </cell>
        </row>
        <row r="348">
          <cell r="A348">
            <v>44217</v>
          </cell>
          <cell r="B348">
            <v>8.0000000000000004E-4</v>
          </cell>
          <cell r="C348">
            <v>1.400569</v>
          </cell>
        </row>
        <row r="349">
          <cell r="A349">
            <v>44218</v>
          </cell>
          <cell r="B349">
            <v>8.0000000000000004E-4</v>
          </cell>
          <cell r="C349">
            <v>1.400569</v>
          </cell>
        </row>
        <row r="350">
          <cell r="A350">
            <v>44219</v>
          </cell>
          <cell r="B350">
            <v>8.0000000000000004E-4</v>
          </cell>
          <cell r="C350">
            <v>1.400569</v>
          </cell>
        </row>
        <row r="351">
          <cell r="A351">
            <v>44220</v>
          </cell>
          <cell r="B351">
            <v>8.0000000000000004E-4</v>
          </cell>
          <cell r="C351">
            <v>1.400569</v>
          </cell>
        </row>
        <row r="352">
          <cell r="A352">
            <v>44221</v>
          </cell>
          <cell r="B352">
            <v>8.0000000000000004E-4</v>
          </cell>
          <cell r="C352">
            <v>1.400569</v>
          </cell>
        </row>
        <row r="353">
          <cell r="A353">
            <v>44222</v>
          </cell>
          <cell r="B353">
            <v>8.0000000000000004E-4</v>
          </cell>
          <cell r="C353">
            <v>1.400569</v>
          </cell>
        </row>
        <row r="354">
          <cell r="A354">
            <v>44223</v>
          </cell>
          <cell r="B354">
            <v>8.0000000000000004E-4</v>
          </cell>
          <cell r="C354">
            <v>1.400569</v>
          </cell>
        </row>
        <row r="355">
          <cell r="A355">
            <v>44224</v>
          </cell>
          <cell r="B355">
            <v>7.000000000000001E-4</v>
          </cell>
          <cell r="C355">
            <v>1.400569</v>
          </cell>
        </row>
        <row r="356">
          <cell r="A356">
            <v>44225</v>
          </cell>
          <cell r="B356">
            <v>7.000000000000001E-4</v>
          </cell>
          <cell r="C356">
            <v>1.400569</v>
          </cell>
        </row>
        <row r="357">
          <cell r="A357">
            <v>44226</v>
          </cell>
          <cell r="B357">
            <v>7.000000000000001E-4</v>
          </cell>
          <cell r="C357">
            <v>1.400569</v>
          </cell>
        </row>
        <row r="358">
          <cell r="A358">
            <v>44227</v>
          </cell>
          <cell r="B358">
            <v>7.000000000000001E-4</v>
          </cell>
          <cell r="C358">
            <v>1.400569</v>
          </cell>
        </row>
        <row r="359">
          <cell r="A359">
            <v>44228</v>
          </cell>
          <cell r="B359">
            <v>8.0000000000000004E-4</v>
          </cell>
          <cell r="C359">
            <v>1.4051229999999999</v>
          </cell>
        </row>
        <row r="360">
          <cell r="A360">
            <v>44229</v>
          </cell>
          <cell r="B360">
            <v>8.0000000000000004E-4</v>
          </cell>
          <cell r="C360">
            <v>1.4051229999999999</v>
          </cell>
        </row>
        <row r="361">
          <cell r="A361">
            <v>44230</v>
          </cell>
          <cell r="B361">
            <v>8.0000000000000004E-4</v>
          </cell>
          <cell r="C361">
            <v>1.4051229999999999</v>
          </cell>
        </row>
        <row r="362">
          <cell r="A362">
            <v>44231</v>
          </cell>
          <cell r="B362">
            <v>8.0000000000000004E-4</v>
          </cell>
          <cell r="C362">
            <v>1.4051229999999999</v>
          </cell>
        </row>
        <row r="363">
          <cell r="A363">
            <v>44232</v>
          </cell>
          <cell r="B363">
            <v>8.0000000000000004E-4</v>
          </cell>
          <cell r="C363">
            <v>1.4051229999999999</v>
          </cell>
        </row>
        <row r="364">
          <cell r="A364">
            <v>44233</v>
          </cell>
          <cell r="B364">
            <v>8.0000000000000004E-4</v>
          </cell>
          <cell r="C364">
            <v>1.4051229999999999</v>
          </cell>
        </row>
        <row r="365">
          <cell r="A365">
            <v>44234</v>
          </cell>
          <cell r="B365">
            <v>8.0000000000000004E-4</v>
          </cell>
          <cell r="C365">
            <v>1.4051229999999999</v>
          </cell>
        </row>
        <row r="366">
          <cell r="A366">
            <v>44235</v>
          </cell>
          <cell r="B366">
            <v>7.000000000000001E-4</v>
          </cell>
          <cell r="C366">
            <v>1.4051229999999999</v>
          </cell>
        </row>
        <row r="367">
          <cell r="A367">
            <v>44236</v>
          </cell>
          <cell r="B367">
            <v>8.0000000000000004E-4</v>
          </cell>
          <cell r="C367">
            <v>1.4051229999999999</v>
          </cell>
        </row>
        <row r="368">
          <cell r="A368">
            <v>44237</v>
          </cell>
          <cell r="B368">
            <v>8.0000000000000004E-4</v>
          </cell>
          <cell r="C368">
            <v>1.4051229999999999</v>
          </cell>
        </row>
        <row r="369">
          <cell r="A369">
            <v>44238</v>
          </cell>
          <cell r="B369">
            <v>8.0000000000000004E-4</v>
          </cell>
          <cell r="C369">
            <v>1.4051229999999999</v>
          </cell>
        </row>
        <row r="370">
          <cell r="A370">
            <v>44239</v>
          </cell>
          <cell r="B370">
            <v>8.0000000000000004E-4</v>
          </cell>
          <cell r="C370">
            <v>1.4051229999999999</v>
          </cell>
        </row>
        <row r="371">
          <cell r="A371">
            <v>44240</v>
          </cell>
          <cell r="B371">
            <v>8.0000000000000004E-4</v>
          </cell>
          <cell r="C371">
            <v>1.4051229999999999</v>
          </cell>
        </row>
        <row r="372">
          <cell r="A372">
            <v>44241</v>
          </cell>
          <cell r="B372">
            <v>8.0000000000000004E-4</v>
          </cell>
          <cell r="C372">
            <v>1.4051229999999999</v>
          </cell>
        </row>
        <row r="373">
          <cell r="A373">
            <v>44242</v>
          </cell>
          <cell r="B373">
            <v>8.0000000000000004E-4</v>
          </cell>
          <cell r="C373">
            <v>1.4051229999999999</v>
          </cell>
        </row>
        <row r="374">
          <cell r="A374">
            <v>44243</v>
          </cell>
          <cell r="B374">
            <v>8.0000000000000004E-4</v>
          </cell>
          <cell r="C374">
            <v>1.4051229999999999</v>
          </cell>
        </row>
        <row r="375">
          <cell r="A375">
            <v>44244</v>
          </cell>
          <cell r="B375">
            <v>8.0000000000000004E-4</v>
          </cell>
          <cell r="C375">
            <v>1.4051229999999999</v>
          </cell>
        </row>
        <row r="376">
          <cell r="A376">
            <v>44245</v>
          </cell>
          <cell r="B376">
            <v>7.000000000000001E-4</v>
          </cell>
          <cell r="C376">
            <v>1.4051229999999999</v>
          </cell>
        </row>
        <row r="377">
          <cell r="A377">
            <v>44246</v>
          </cell>
          <cell r="B377">
            <v>7.000000000000001E-4</v>
          </cell>
          <cell r="C377">
            <v>1.4051229999999999</v>
          </cell>
        </row>
        <row r="378">
          <cell r="A378">
            <v>44247</v>
          </cell>
          <cell r="B378">
            <v>7.000000000000001E-4</v>
          </cell>
          <cell r="C378">
            <v>1.4051229999999999</v>
          </cell>
        </row>
        <row r="379">
          <cell r="A379">
            <v>44248</v>
          </cell>
          <cell r="B379">
            <v>7.000000000000001E-4</v>
          </cell>
          <cell r="C379">
            <v>1.4051229999999999</v>
          </cell>
        </row>
        <row r="380">
          <cell r="A380">
            <v>44249</v>
          </cell>
          <cell r="B380">
            <v>7.000000000000001E-4</v>
          </cell>
          <cell r="C380">
            <v>1.4051229999999999</v>
          </cell>
        </row>
        <row r="381">
          <cell r="A381">
            <v>44250</v>
          </cell>
          <cell r="B381">
            <v>7.000000000000001E-4</v>
          </cell>
          <cell r="C381">
            <v>1.4051229999999999</v>
          </cell>
        </row>
        <row r="382">
          <cell r="A382">
            <v>44251</v>
          </cell>
          <cell r="B382">
            <v>7.000000000000001E-4</v>
          </cell>
          <cell r="C382">
            <v>1.4051229999999999</v>
          </cell>
        </row>
        <row r="383">
          <cell r="A383">
            <v>44252</v>
          </cell>
          <cell r="B383">
            <v>7.000000000000001E-4</v>
          </cell>
          <cell r="C383">
            <v>1.4051229999999999</v>
          </cell>
        </row>
        <row r="384">
          <cell r="A384">
            <v>44253</v>
          </cell>
          <cell r="B384">
            <v>7.000000000000001E-4</v>
          </cell>
          <cell r="C384">
            <v>1.4051229999999999</v>
          </cell>
        </row>
        <row r="385">
          <cell r="A385">
            <v>44254</v>
          </cell>
          <cell r="B385">
            <v>7.000000000000001E-4</v>
          </cell>
          <cell r="C385">
            <v>1.4051229999999999</v>
          </cell>
        </row>
        <row r="386">
          <cell r="A386">
            <v>44255</v>
          </cell>
          <cell r="B386">
            <v>7.000000000000001E-4</v>
          </cell>
          <cell r="C386">
            <v>1.4051229999999999</v>
          </cell>
        </row>
        <row r="387">
          <cell r="A387">
            <v>44256</v>
          </cell>
          <cell r="B387">
            <v>7.000000000000001E-4</v>
          </cell>
          <cell r="C387">
            <v>1.5923659999999999</v>
          </cell>
        </row>
        <row r="388">
          <cell r="A388">
            <v>44257</v>
          </cell>
          <cell r="B388">
            <v>7.000000000000001E-4</v>
          </cell>
          <cell r="C388">
            <v>1.5923659999999999</v>
          </cell>
        </row>
        <row r="389">
          <cell r="A389">
            <v>44258</v>
          </cell>
          <cell r="B389">
            <v>7.000000000000001E-4</v>
          </cell>
          <cell r="C389">
            <v>1.5923659999999999</v>
          </cell>
        </row>
        <row r="390">
          <cell r="A390">
            <v>44259</v>
          </cell>
          <cell r="B390">
            <v>7.000000000000001E-4</v>
          </cell>
          <cell r="C390">
            <v>1.5923659999999999</v>
          </cell>
        </row>
        <row r="391">
          <cell r="A391">
            <v>44260</v>
          </cell>
          <cell r="B391">
            <v>7.000000000000001E-4</v>
          </cell>
          <cell r="C391">
            <v>1.5923659999999999</v>
          </cell>
        </row>
        <row r="392">
          <cell r="A392">
            <v>44261</v>
          </cell>
          <cell r="B392">
            <v>7.000000000000001E-4</v>
          </cell>
          <cell r="C392">
            <v>1.5923659999999999</v>
          </cell>
        </row>
        <row r="393">
          <cell r="A393">
            <v>44262</v>
          </cell>
          <cell r="B393">
            <v>7.000000000000001E-4</v>
          </cell>
          <cell r="C393">
            <v>1.5923659999999999</v>
          </cell>
        </row>
        <row r="394">
          <cell r="A394">
            <v>44263</v>
          </cell>
          <cell r="B394">
            <v>7.000000000000001E-4</v>
          </cell>
          <cell r="C394">
            <v>1.5923659999999999</v>
          </cell>
        </row>
        <row r="395">
          <cell r="A395">
            <v>44264</v>
          </cell>
          <cell r="B395">
            <v>7.000000000000001E-4</v>
          </cell>
          <cell r="C395">
            <v>1.5923659999999999</v>
          </cell>
        </row>
        <row r="396">
          <cell r="A396">
            <v>44265</v>
          </cell>
          <cell r="B396">
            <v>7.000000000000001E-4</v>
          </cell>
          <cell r="C396">
            <v>1.5923659999999999</v>
          </cell>
        </row>
        <row r="397">
          <cell r="A397">
            <v>44266</v>
          </cell>
          <cell r="B397">
            <v>7.000000000000001E-4</v>
          </cell>
          <cell r="C397">
            <v>1.5923659999999999</v>
          </cell>
        </row>
        <row r="398">
          <cell r="A398">
            <v>44267</v>
          </cell>
          <cell r="B398">
            <v>7.000000000000001E-4</v>
          </cell>
          <cell r="C398">
            <v>1.5923659999999999</v>
          </cell>
        </row>
        <row r="399">
          <cell r="A399">
            <v>44268</v>
          </cell>
          <cell r="B399">
            <v>7.000000000000001E-4</v>
          </cell>
          <cell r="C399">
            <v>1.5923659999999999</v>
          </cell>
        </row>
        <row r="400">
          <cell r="A400">
            <v>44269</v>
          </cell>
          <cell r="B400">
            <v>7.000000000000001E-4</v>
          </cell>
          <cell r="C400">
            <v>1.5923659999999999</v>
          </cell>
        </row>
        <row r="401">
          <cell r="A401">
            <v>44270</v>
          </cell>
          <cell r="B401">
            <v>7.000000000000001E-4</v>
          </cell>
          <cell r="C401">
            <v>1.5923659999999999</v>
          </cell>
        </row>
        <row r="402">
          <cell r="A402">
            <v>44271</v>
          </cell>
          <cell r="B402">
            <v>7.000000000000001E-4</v>
          </cell>
          <cell r="C402">
            <v>1.5923659999999999</v>
          </cell>
        </row>
        <row r="403">
          <cell r="A403">
            <v>44272</v>
          </cell>
          <cell r="B403">
            <v>7.000000000000001E-4</v>
          </cell>
          <cell r="C403">
            <v>1.5923659999999999</v>
          </cell>
        </row>
        <row r="404">
          <cell r="A404">
            <v>44273</v>
          </cell>
          <cell r="B404">
            <v>7.000000000000001E-4</v>
          </cell>
          <cell r="C404">
            <v>1.5923659999999999</v>
          </cell>
        </row>
        <row r="405">
          <cell r="A405">
            <v>44274</v>
          </cell>
          <cell r="B405">
            <v>7.000000000000001E-4</v>
          </cell>
          <cell r="C405">
            <v>1.5923659999999999</v>
          </cell>
        </row>
        <row r="406">
          <cell r="A406">
            <v>44275</v>
          </cell>
          <cell r="B406">
            <v>7.000000000000001E-4</v>
          </cell>
          <cell r="C406">
            <v>1.5923659999999999</v>
          </cell>
        </row>
        <row r="407">
          <cell r="A407">
            <v>44276</v>
          </cell>
          <cell r="B407">
            <v>7.000000000000001E-4</v>
          </cell>
          <cell r="C407">
            <v>1.5923659999999999</v>
          </cell>
        </row>
        <row r="408">
          <cell r="A408">
            <v>44277</v>
          </cell>
          <cell r="B408">
            <v>7.000000000000001E-4</v>
          </cell>
          <cell r="C408">
            <v>1.5923659999999999</v>
          </cell>
        </row>
        <row r="409">
          <cell r="A409">
            <v>44278</v>
          </cell>
          <cell r="B409">
            <v>7.000000000000001E-4</v>
          </cell>
          <cell r="C409">
            <v>1.5923659999999999</v>
          </cell>
        </row>
        <row r="410">
          <cell r="A410">
            <v>44279</v>
          </cell>
          <cell r="B410">
            <v>7.000000000000001E-4</v>
          </cell>
          <cell r="C410">
            <v>1.5923659999999999</v>
          </cell>
        </row>
        <row r="411">
          <cell r="A411">
            <v>44280</v>
          </cell>
          <cell r="B411">
            <v>7.000000000000001E-4</v>
          </cell>
          <cell r="C411">
            <v>1.5923659999999999</v>
          </cell>
        </row>
        <row r="412">
          <cell r="A412">
            <v>44281</v>
          </cell>
          <cell r="B412">
            <v>7.000000000000001E-4</v>
          </cell>
          <cell r="C412">
            <v>1.5923659999999999</v>
          </cell>
        </row>
        <row r="413">
          <cell r="A413">
            <v>44282</v>
          </cell>
          <cell r="B413">
            <v>7.000000000000001E-4</v>
          </cell>
          <cell r="C413">
            <v>1.5923659999999999</v>
          </cell>
        </row>
        <row r="414">
          <cell r="A414">
            <v>44283</v>
          </cell>
          <cell r="B414">
            <v>7.000000000000001E-4</v>
          </cell>
          <cell r="C414">
            <v>1.5923659999999999</v>
          </cell>
        </row>
        <row r="415">
          <cell r="A415">
            <v>44284</v>
          </cell>
          <cell r="B415">
            <v>7.000000000000001E-4</v>
          </cell>
          <cell r="C415">
            <v>1.5923659999999999</v>
          </cell>
        </row>
        <row r="416">
          <cell r="A416">
            <v>44285</v>
          </cell>
          <cell r="B416">
            <v>7.000000000000001E-4</v>
          </cell>
          <cell r="C416">
            <v>1.5923659999999999</v>
          </cell>
        </row>
        <row r="417">
          <cell r="A417">
            <v>44286</v>
          </cell>
          <cell r="B417">
            <v>5.9999999999999995E-4</v>
          </cell>
          <cell r="C417">
            <v>1.5923659999999999</v>
          </cell>
        </row>
        <row r="418">
          <cell r="A418">
            <v>44287</v>
          </cell>
          <cell r="B418">
            <v>7.000000000000001E-4</v>
          </cell>
          <cell r="C418">
            <v>2.2093929999999999</v>
          </cell>
        </row>
        <row r="419">
          <cell r="A419">
            <v>44288</v>
          </cell>
          <cell r="B419">
            <v>7.000000000000001E-4</v>
          </cell>
          <cell r="C419">
            <v>2.2093929999999999</v>
          </cell>
        </row>
        <row r="420">
          <cell r="A420">
            <v>44289</v>
          </cell>
          <cell r="B420">
            <v>7.000000000000001E-4</v>
          </cell>
          <cell r="C420">
            <v>2.2093929999999999</v>
          </cell>
        </row>
        <row r="421">
          <cell r="A421">
            <v>44290</v>
          </cell>
          <cell r="B421">
            <v>7.000000000000001E-4</v>
          </cell>
          <cell r="C421">
            <v>2.2093929999999999</v>
          </cell>
        </row>
        <row r="422">
          <cell r="A422">
            <v>44291</v>
          </cell>
          <cell r="B422">
            <v>7.000000000000001E-4</v>
          </cell>
          <cell r="C422">
            <v>2.2093929999999999</v>
          </cell>
        </row>
        <row r="423">
          <cell r="A423">
            <v>44292</v>
          </cell>
          <cell r="B423">
            <v>7.000000000000001E-4</v>
          </cell>
          <cell r="C423">
            <v>2.2093929999999999</v>
          </cell>
        </row>
        <row r="424">
          <cell r="A424">
            <v>44293</v>
          </cell>
          <cell r="B424">
            <v>7.000000000000001E-4</v>
          </cell>
          <cell r="C424">
            <v>2.2093929999999999</v>
          </cell>
        </row>
        <row r="425">
          <cell r="A425">
            <v>44294</v>
          </cell>
          <cell r="B425">
            <v>7.000000000000001E-4</v>
          </cell>
          <cell r="C425">
            <v>2.2093929999999999</v>
          </cell>
        </row>
        <row r="426">
          <cell r="A426">
            <v>44295</v>
          </cell>
          <cell r="B426">
            <v>7.000000000000001E-4</v>
          </cell>
          <cell r="C426">
            <v>2.2093929999999999</v>
          </cell>
        </row>
        <row r="427">
          <cell r="A427">
            <v>44296</v>
          </cell>
          <cell r="B427">
            <v>7.000000000000001E-4</v>
          </cell>
          <cell r="C427">
            <v>2.2093929999999999</v>
          </cell>
        </row>
        <row r="428">
          <cell r="A428">
            <v>44297</v>
          </cell>
          <cell r="B428">
            <v>7.000000000000001E-4</v>
          </cell>
          <cell r="C428">
            <v>2.2093929999999999</v>
          </cell>
        </row>
        <row r="429">
          <cell r="A429">
            <v>44298</v>
          </cell>
          <cell r="B429">
            <v>7.000000000000001E-4</v>
          </cell>
          <cell r="C429">
            <v>2.2093929999999999</v>
          </cell>
        </row>
        <row r="430">
          <cell r="A430">
            <v>44299</v>
          </cell>
          <cell r="B430">
            <v>7.000000000000001E-4</v>
          </cell>
          <cell r="C430">
            <v>2.2093929999999999</v>
          </cell>
        </row>
        <row r="431">
          <cell r="A431">
            <v>44300</v>
          </cell>
          <cell r="B431">
            <v>7.000000000000001E-4</v>
          </cell>
          <cell r="C431">
            <v>2.2093929999999999</v>
          </cell>
        </row>
        <row r="432">
          <cell r="A432">
            <v>44301</v>
          </cell>
          <cell r="B432">
            <v>7.000000000000001E-4</v>
          </cell>
          <cell r="C432">
            <v>2.2093929999999999</v>
          </cell>
        </row>
        <row r="433">
          <cell r="A433">
            <v>44302</v>
          </cell>
          <cell r="B433">
            <v>7.000000000000001E-4</v>
          </cell>
          <cell r="C433">
            <v>2.2093929999999999</v>
          </cell>
        </row>
        <row r="434">
          <cell r="A434">
            <v>44303</v>
          </cell>
          <cell r="B434">
            <v>7.000000000000001E-4</v>
          </cell>
          <cell r="C434">
            <v>2.2093929999999999</v>
          </cell>
        </row>
        <row r="435">
          <cell r="A435">
            <v>44304</v>
          </cell>
          <cell r="B435">
            <v>7.000000000000001E-4</v>
          </cell>
          <cell r="C435">
            <v>2.2093929999999999</v>
          </cell>
        </row>
        <row r="436">
          <cell r="A436">
            <v>44305</v>
          </cell>
          <cell r="B436">
            <v>7.000000000000001E-4</v>
          </cell>
          <cell r="C436">
            <v>2.2093929999999999</v>
          </cell>
        </row>
        <row r="437">
          <cell r="A437">
            <v>44306</v>
          </cell>
          <cell r="B437">
            <v>7.000000000000001E-4</v>
          </cell>
          <cell r="C437">
            <v>2.2093929999999999</v>
          </cell>
        </row>
        <row r="438">
          <cell r="A438">
            <v>44307</v>
          </cell>
          <cell r="B438">
            <v>7.000000000000001E-4</v>
          </cell>
          <cell r="C438">
            <v>2.2093929999999999</v>
          </cell>
        </row>
        <row r="439">
          <cell r="A439">
            <v>44308</v>
          </cell>
          <cell r="B439">
            <v>7.000000000000001E-4</v>
          </cell>
          <cell r="C439">
            <v>2.2093929999999999</v>
          </cell>
        </row>
        <row r="440">
          <cell r="A440">
            <v>44309</v>
          </cell>
          <cell r="B440">
            <v>7.000000000000001E-4</v>
          </cell>
          <cell r="C440">
            <v>2.2093929999999999</v>
          </cell>
        </row>
        <row r="441">
          <cell r="A441">
            <v>44310</v>
          </cell>
          <cell r="B441">
            <v>7.000000000000001E-4</v>
          </cell>
          <cell r="C441">
            <v>2.2093929999999999</v>
          </cell>
        </row>
        <row r="442">
          <cell r="A442">
            <v>44311</v>
          </cell>
          <cell r="B442">
            <v>7.000000000000001E-4</v>
          </cell>
          <cell r="C442">
            <v>2.2093929999999999</v>
          </cell>
        </row>
        <row r="443">
          <cell r="A443">
            <v>44312</v>
          </cell>
          <cell r="B443">
            <v>7.000000000000001E-4</v>
          </cell>
          <cell r="C443">
            <v>2.2093929999999999</v>
          </cell>
        </row>
        <row r="444">
          <cell r="A444">
            <v>44313</v>
          </cell>
          <cell r="B444">
            <v>7.000000000000001E-4</v>
          </cell>
          <cell r="C444">
            <v>2.2093929999999999</v>
          </cell>
        </row>
        <row r="445">
          <cell r="A445">
            <v>44314</v>
          </cell>
          <cell r="B445">
            <v>7.000000000000001E-4</v>
          </cell>
          <cell r="C445">
            <v>2.2093929999999999</v>
          </cell>
        </row>
        <row r="446">
          <cell r="A446">
            <v>44315</v>
          </cell>
          <cell r="B446">
            <v>5.9999999999999995E-4</v>
          </cell>
          <cell r="C446">
            <v>2.2093929999999999</v>
          </cell>
        </row>
        <row r="447">
          <cell r="A447">
            <v>44316</v>
          </cell>
          <cell r="B447">
            <v>5.0000000000000001E-4</v>
          </cell>
          <cell r="C447">
            <v>2.2093929999999999</v>
          </cell>
        </row>
        <row r="448">
          <cell r="A448">
            <v>44317</v>
          </cell>
          <cell r="B448">
            <v>5.0000000000000001E-4</v>
          </cell>
          <cell r="C448">
            <v>2.5628250000000001</v>
          </cell>
        </row>
        <row r="449">
          <cell r="A449">
            <v>44318</v>
          </cell>
          <cell r="B449">
            <v>5.0000000000000001E-4</v>
          </cell>
          <cell r="C449">
            <v>2.5628250000000001</v>
          </cell>
        </row>
        <row r="450">
          <cell r="A450">
            <v>44319</v>
          </cell>
          <cell r="B450">
            <v>5.9999999999999995E-4</v>
          </cell>
          <cell r="C450">
            <v>2.5628250000000001</v>
          </cell>
        </row>
        <row r="451">
          <cell r="A451">
            <v>44320</v>
          </cell>
          <cell r="B451">
            <v>5.9999999999999995E-4</v>
          </cell>
          <cell r="C451">
            <v>2.5628250000000001</v>
          </cell>
        </row>
        <row r="452">
          <cell r="A452">
            <v>44321</v>
          </cell>
          <cell r="B452">
            <v>5.9999999999999995E-4</v>
          </cell>
          <cell r="C452">
            <v>2.5628250000000001</v>
          </cell>
        </row>
        <row r="453">
          <cell r="A453">
            <v>44322</v>
          </cell>
          <cell r="B453">
            <v>5.9999999999999995E-4</v>
          </cell>
          <cell r="C453">
            <v>2.5628250000000001</v>
          </cell>
        </row>
        <row r="454">
          <cell r="A454">
            <v>44323</v>
          </cell>
          <cell r="B454">
            <v>5.9999999999999995E-4</v>
          </cell>
          <cell r="C454">
            <v>2.5628250000000001</v>
          </cell>
        </row>
        <row r="455">
          <cell r="A455">
            <v>44324</v>
          </cell>
          <cell r="B455">
            <v>5.9999999999999995E-4</v>
          </cell>
          <cell r="C455">
            <v>2.5628250000000001</v>
          </cell>
        </row>
        <row r="456">
          <cell r="A456">
            <v>44325</v>
          </cell>
          <cell r="B456">
            <v>5.9999999999999995E-4</v>
          </cell>
          <cell r="C456">
            <v>2.5628250000000001</v>
          </cell>
        </row>
        <row r="457">
          <cell r="A457">
            <v>44326</v>
          </cell>
          <cell r="B457">
            <v>5.9999999999999995E-4</v>
          </cell>
          <cell r="C457">
            <v>2.5628250000000001</v>
          </cell>
        </row>
        <row r="458">
          <cell r="A458">
            <v>44327</v>
          </cell>
          <cell r="B458">
            <v>5.9999999999999995E-4</v>
          </cell>
          <cell r="C458">
            <v>2.5628250000000001</v>
          </cell>
        </row>
        <row r="459">
          <cell r="A459">
            <v>44328</v>
          </cell>
          <cell r="B459">
            <v>5.9999999999999995E-4</v>
          </cell>
          <cell r="C459">
            <v>2.5628250000000001</v>
          </cell>
        </row>
        <row r="460">
          <cell r="A460">
            <v>44329</v>
          </cell>
          <cell r="B460">
            <v>5.9999999999999995E-4</v>
          </cell>
          <cell r="C460">
            <v>2.5628250000000001</v>
          </cell>
        </row>
        <row r="461">
          <cell r="A461">
            <v>44330</v>
          </cell>
          <cell r="B461">
            <v>5.9999999999999995E-4</v>
          </cell>
          <cell r="C461">
            <v>2.5628250000000001</v>
          </cell>
        </row>
        <row r="462">
          <cell r="A462">
            <v>44331</v>
          </cell>
          <cell r="B462">
            <v>5.9999999999999995E-4</v>
          </cell>
          <cell r="C462">
            <v>2.5628250000000001</v>
          </cell>
        </row>
        <row r="463">
          <cell r="A463">
            <v>44332</v>
          </cell>
          <cell r="B463">
            <v>5.9999999999999995E-4</v>
          </cell>
          <cell r="C463">
            <v>2.5628250000000001</v>
          </cell>
        </row>
        <row r="464">
          <cell r="A464">
            <v>44333</v>
          </cell>
          <cell r="B464">
            <v>5.9999999999999995E-4</v>
          </cell>
          <cell r="C464">
            <v>2.5628250000000001</v>
          </cell>
        </row>
        <row r="465">
          <cell r="A465">
            <v>44334</v>
          </cell>
          <cell r="B465">
            <v>5.9999999999999995E-4</v>
          </cell>
          <cell r="C465">
            <v>2.5628250000000001</v>
          </cell>
        </row>
        <row r="466">
          <cell r="A466">
            <v>44335</v>
          </cell>
          <cell r="B466">
            <v>5.9999999999999995E-4</v>
          </cell>
          <cell r="C466">
            <v>2.5628250000000001</v>
          </cell>
        </row>
        <row r="467">
          <cell r="A467">
            <v>44336</v>
          </cell>
          <cell r="B467">
            <v>5.9999999999999995E-4</v>
          </cell>
          <cell r="C467">
            <v>2.5628250000000001</v>
          </cell>
        </row>
        <row r="468">
          <cell r="A468">
            <v>44337</v>
          </cell>
          <cell r="B468">
            <v>5.9999999999999995E-4</v>
          </cell>
          <cell r="C468">
            <v>2.5628250000000001</v>
          </cell>
        </row>
        <row r="469">
          <cell r="A469">
            <v>44338</v>
          </cell>
          <cell r="B469">
            <v>5.9999999999999995E-4</v>
          </cell>
          <cell r="C469">
            <v>2.5628250000000001</v>
          </cell>
        </row>
        <row r="470">
          <cell r="A470">
            <v>44339</v>
          </cell>
          <cell r="B470">
            <v>5.9999999999999995E-4</v>
          </cell>
          <cell r="C470">
            <v>2.5628250000000001</v>
          </cell>
        </row>
        <row r="471">
          <cell r="A471">
            <v>44340</v>
          </cell>
          <cell r="B471">
            <v>5.9999999999999995E-4</v>
          </cell>
          <cell r="C471">
            <v>2.5628250000000001</v>
          </cell>
        </row>
        <row r="472">
          <cell r="A472">
            <v>44341</v>
          </cell>
          <cell r="B472">
            <v>5.9999999999999995E-4</v>
          </cell>
          <cell r="C472">
            <v>2.5628250000000001</v>
          </cell>
        </row>
        <row r="473">
          <cell r="A473">
            <v>44342</v>
          </cell>
          <cell r="B473">
            <v>5.9999999999999995E-4</v>
          </cell>
          <cell r="C473">
            <v>2.5628250000000001</v>
          </cell>
        </row>
        <row r="474">
          <cell r="A474">
            <v>44343</v>
          </cell>
          <cell r="B474">
            <v>5.9999999999999995E-4</v>
          </cell>
          <cell r="C474">
            <v>2.5628250000000001</v>
          </cell>
        </row>
        <row r="475">
          <cell r="A475">
            <v>44344</v>
          </cell>
          <cell r="B475">
            <v>5.0000000000000001E-4</v>
          </cell>
          <cell r="C475">
            <v>2.5628250000000001</v>
          </cell>
        </row>
        <row r="476">
          <cell r="A476">
            <v>44345</v>
          </cell>
          <cell r="B476">
            <v>5.0000000000000001E-4</v>
          </cell>
          <cell r="C476">
            <v>2.5628250000000001</v>
          </cell>
        </row>
        <row r="477">
          <cell r="A477">
            <v>44346</v>
          </cell>
          <cell r="B477">
            <v>5.0000000000000001E-4</v>
          </cell>
          <cell r="C477">
            <v>2.5628250000000001</v>
          </cell>
        </row>
        <row r="478">
          <cell r="A478">
            <v>44347</v>
          </cell>
          <cell r="B478">
            <v>5.0000000000000001E-4</v>
          </cell>
          <cell r="C478">
            <v>2.5628250000000001</v>
          </cell>
        </row>
        <row r="479">
          <cell r="A479">
            <v>44348</v>
          </cell>
          <cell r="B479">
            <v>5.9999999999999995E-4</v>
          </cell>
          <cell r="C479">
            <v>2.5581450000000001</v>
          </cell>
        </row>
        <row r="480">
          <cell r="A480">
            <v>44349</v>
          </cell>
          <cell r="B480">
            <v>5.9999999999999995E-4</v>
          </cell>
          <cell r="C480">
            <v>2.5581450000000001</v>
          </cell>
        </row>
        <row r="481">
          <cell r="A481">
            <v>44350</v>
          </cell>
          <cell r="B481">
            <v>5.9999999999999995E-4</v>
          </cell>
          <cell r="C481">
            <v>2.5581450000000001</v>
          </cell>
        </row>
        <row r="482">
          <cell r="A482">
            <v>44351</v>
          </cell>
          <cell r="B482">
            <v>5.9999999999999995E-4</v>
          </cell>
          <cell r="C482">
            <v>2.5581450000000001</v>
          </cell>
        </row>
        <row r="483">
          <cell r="A483">
            <v>44352</v>
          </cell>
          <cell r="B483">
            <v>5.9999999999999995E-4</v>
          </cell>
          <cell r="C483">
            <v>2.5581450000000001</v>
          </cell>
        </row>
        <row r="484">
          <cell r="A484">
            <v>44353</v>
          </cell>
          <cell r="B484">
            <v>5.9999999999999995E-4</v>
          </cell>
          <cell r="C484">
            <v>2.5581450000000001</v>
          </cell>
        </row>
        <row r="485">
          <cell r="A485">
            <v>44354</v>
          </cell>
          <cell r="B485">
            <v>5.9999999999999995E-4</v>
          </cell>
          <cell r="C485">
            <v>2.5581450000000001</v>
          </cell>
        </row>
        <row r="486">
          <cell r="A486">
            <v>44355</v>
          </cell>
          <cell r="B486">
            <v>5.9999999999999995E-4</v>
          </cell>
          <cell r="C486">
            <v>2.5581450000000001</v>
          </cell>
        </row>
        <row r="487">
          <cell r="A487">
            <v>44356</v>
          </cell>
          <cell r="B487">
            <v>5.9999999999999995E-4</v>
          </cell>
          <cell r="C487">
            <v>2.5581450000000001</v>
          </cell>
        </row>
        <row r="488">
          <cell r="A488">
            <v>44357</v>
          </cell>
          <cell r="B488">
            <v>5.9999999999999995E-4</v>
          </cell>
          <cell r="C488">
            <v>2.5581450000000001</v>
          </cell>
        </row>
        <row r="489">
          <cell r="A489">
            <v>44358</v>
          </cell>
          <cell r="B489">
            <v>5.9999999999999995E-4</v>
          </cell>
          <cell r="C489">
            <v>2.5581450000000001</v>
          </cell>
        </row>
        <row r="490">
          <cell r="A490">
            <v>44359</v>
          </cell>
          <cell r="B490">
            <v>5.9999999999999995E-4</v>
          </cell>
          <cell r="C490">
            <v>2.5581450000000001</v>
          </cell>
        </row>
        <row r="491">
          <cell r="A491">
            <v>44360</v>
          </cell>
          <cell r="B491">
            <v>5.9999999999999995E-4</v>
          </cell>
          <cell r="C491">
            <v>2.5581450000000001</v>
          </cell>
        </row>
        <row r="492">
          <cell r="A492">
            <v>44361</v>
          </cell>
          <cell r="B492">
            <v>5.9999999999999995E-4</v>
          </cell>
          <cell r="C492">
            <v>2.5581450000000001</v>
          </cell>
        </row>
        <row r="493">
          <cell r="A493">
            <v>44362</v>
          </cell>
          <cell r="B493">
            <v>5.9999999999999995E-4</v>
          </cell>
          <cell r="C493">
            <v>2.5581450000000001</v>
          </cell>
        </row>
        <row r="494">
          <cell r="A494">
            <v>44363</v>
          </cell>
          <cell r="B494">
            <v>5.9999999999999995E-4</v>
          </cell>
          <cell r="C494">
            <v>2.5581450000000001</v>
          </cell>
        </row>
        <row r="495">
          <cell r="A495">
            <v>44364</v>
          </cell>
          <cell r="B495">
            <v>1E-3</v>
          </cell>
          <cell r="C495">
            <v>2.5581450000000001</v>
          </cell>
        </row>
        <row r="496">
          <cell r="A496">
            <v>44365</v>
          </cell>
          <cell r="B496">
            <v>1E-3</v>
          </cell>
          <cell r="C496">
            <v>2.5581450000000001</v>
          </cell>
        </row>
        <row r="497">
          <cell r="A497">
            <v>44366</v>
          </cell>
          <cell r="B497">
            <v>1E-3</v>
          </cell>
          <cell r="C497">
            <v>2.5581450000000001</v>
          </cell>
        </row>
        <row r="498">
          <cell r="A498">
            <v>44367</v>
          </cell>
          <cell r="B498">
            <v>1E-3</v>
          </cell>
          <cell r="C498">
            <v>2.5581450000000001</v>
          </cell>
        </row>
        <row r="499">
          <cell r="A499">
            <v>44368</v>
          </cell>
          <cell r="B499">
            <v>1E-3</v>
          </cell>
          <cell r="C499">
            <v>2.5581450000000001</v>
          </cell>
        </row>
        <row r="500">
          <cell r="A500">
            <v>44369</v>
          </cell>
          <cell r="B500">
            <v>1E-3</v>
          </cell>
          <cell r="C500">
            <v>2.5581450000000001</v>
          </cell>
        </row>
        <row r="501">
          <cell r="A501">
            <v>44370</v>
          </cell>
          <cell r="B501">
            <v>1E-3</v>
          </cell>
          <cell r="C501">
            <v>2.5581450000000001</v>
          </cell>
        </row>
        <row r="502">
          <cell r="A502">
            <v>44371</v>
          </cell>
          <cell r="B502">
            <v>1E-3</v>
          </cell>
          <cell r="C502">
            <v>2.5581450000000001</v>
          </cell>
        </row>
        <row r="503">
          <cell r="A503">
            <v>44372</v>
          </cell>
          <cell r="B503">
            <v>1E-3</v>
          </cell>
          <cell r="C503">
            <v>2.5581450000000001</v>
          </cell>
        </row>
        <row r="504">
          <cell r="A504">
            <v>44373</v>
          </cell>
          <cell r="B504">
            <v>1E-3</v>
          </cell>
          <cell r="C504">
            <v>2.5581450000000001</v>
          </cell>
        </row>
        <row r="505">
          <cell r="A505">
            <v>44374</v>
          </cell>
          <cell r="B505">
            <v>1E-3</v>
          </cell>
          <cell r="C505">
            <v>2.5581450000000001</v>
          </cell>
        </row>
        <row r="506">
          <cell r="A506">
            <v>44375</v>
          </cell>
          <cell r="B506">
            <v>1E-3</v>
          </cell>
          <cell r="C506">
            <v>2.5581450000000001</v>
          </cell>
        </row>
        <row r="507">
          <cell r="A507">
            <v>44376</v>
          </cell>
          <cell r="B507">
            <v>1E-3</v>
          </cell>
          <cell r="C507">
            <v>2.5581450000000001</v>
          </cell>
        </row>
        <row r="508">
          <cell r="A508">
            <v>44377</v>
          </cell>
          <cell r="B508">
            <v>8.0000000000000004E-4</v>
          </cell>
          <cell r="C508">
            <v>2.5581450000000001</v>
          </cell>
        </row>
        <row r="509">
          <cell r="A509">
            <v>44378</v>
          </cell>
          <cell r="B509">
            <v>1E-3</v>
          </cell>
          <cell r="C509">
            <v>2.3235969999999999</v>
          </cell>
        </row>
        <row r="510">
          <cell r="A510">
            <v>44379</v>
          </cell>
          <cell r="B510">
            <v>1E-3</v>
          </cell>
          <cell r="C510">
            <v>2.3235969999999999</v>
          </cell>
        </row>
        <row r="511">
          <cell r="A511">
            <v>44380</v>
          </cell>
          <cell r="B511">
            <v>1E-3</v>
          </cell>
          <cell r="C511">
            <v>2.3235969999999999</v>
          </cell>
        </row>
        <row r="512">
          <cell r="A512">
            <v>44381</v>
          </cell>
          <cell r="B512">
            <v>1E-3</v>
          </cell>
          <cell r="C512">
            <v>2.3235969999999999</v>
          </cell>
        </row>
        <row r="513">
          <cell r="A513">
            <v>44382</v>
          </cell>
          <cell r="B513">
            <v>1E-3</v>
          </cell>
          <cell r="C513">
            <v>2.3235969999999999</v>
          </cell>
        </row>
        <row r="514">
          <cell r="A514">
            <v>44383</v>
          </cell>
          <cell r="B514">
            <v>1E-3</v>
          </cell>
          <cell r="C514">
            <v>2.3235969999999999</v>
          </cell>
        </row>
        <row r="515">
          <cell r="A515">
            <v>44384</v>
          </cell>
          <cell r="B515">
            <v>1E-3</v>
          </cell>
          <cell r="C515">
            <v>2.3235969999999999</v>
          </cell>
        </row>
        <row r="516">
          <cell r="A516">
            <v>44385</v>
          </cell>
          <cell r="B516">
            <v>1E-3</v>
          </cell>
          <cell r="C516">
            <v>2.3235969999999999</v>
          </cell>
        </row>
        <row r="517">
          <cell r="A517">
            <v>44386</v>
          </cell>
          <cell r="B517">
            <v>1E-3</v>
          </cell>
          <cell r="C517">
            <v>2.3235969999999999</v>
          </cell>
        </row>
        <row r="518">
          <cell r="A518">
            <v>44387</v>
          </cell>
          <cell r="B518">
            <v>1E-3</v>
          </cell>
          <cell r="C518">
            <v>2.3235969999999999</v>
          </cell>
        </row>
        <row r="519">
          <cell r="A519">
            <v>44388</v>
          </cell>
          <cell r="B519">
            <v>1E-3</v>
          </cell>
          <cell r="C519">
            <v>2.3235969999999999</v>
          </cell>
        </row>
        <row r="520">
          <cell r="A520">
            <v>44389</v>
          </cell>
          <cell r="B520">
            <v>1E-3</v>
          </cell>
          <cell r="C520">
            <v>2.3235969999999999</v>
          </cell>
        </row>
        <row r="521">
          <cell r="A521">
            <v>44390</v>
          </cell>
          <cell r="B521">
            <v>1E-3</v>
          </cell>
          <cell r="C521">
            <v>2.3235969999999999</v>
          </cell>
        </row>
        <row r="522">
          <cell r="A522">
            <v>44391</v>
          </cell>
          <cell r="B522">
            <v>1E-3</v>
          </cell>
          <cell r="C522">
            <v>2.3235969999999999</v>
          </cell>
        </row>
        <row r="523">
          <cell r="A523">
            <v>44392</v>
          </cell>
          <cell r="B523">
            <v>1E-3</v>
          </cell>
          <cell r="C523">
            <v>2.3235969999999999</v>
          </cell>
        </row>
        <row r="524">
          <cell r="A524">
            <v>44393</v>
          </cell>
          <cell r="B524">
            <v>1E-3</v>
          </cell>
          <cell r="C524">
            <v>2.3235969999999999</v>
          </cell>
        </row>
        <row r="525">
          <cell r="A525">
            <v>44394</v>
          </cell>
          <cell r="B525">
            <v>1E-3</v>
          </cell>
          <cell r="C525">
            <v>2.3235969999999999</v>
          </cell>
        </row>
        <row r="526">
          <cell r="A526">
            <v>44395</v>
          </cell>
          <cell r="B526">
            <v>1E-3</v>
          </cell>
          <cell r="C526">
            <v>2.3235969999999999</v>
          </cell>
        </row>
        <row r="527">
          <cell r="A527">
            <v>44396</v>
          </cell>
          <cell r="B527">
            <v>1E-3</v>
          </cell>
          <cell r="C527">
            <v>2.3235969999999999</v>
          </cell>
        </row>
        <row r="528">
          <cell r="A528">
            <v>44397</v>
          </cell>
          <cell r="B528">
            <v>1E-3</v>
          </cell>
          <cell r="C528">
            <v>2.3235969999999999</v>
          </cell>
        </row>
        <row r="529">
          <cell r="A529">
            <v>44398</v>
          </cell>
          <cell r="B529">
            <v>1E-3</v>
          </cell>
          <cell r="C529">
            <v>2.3235969999999999</v>
          </cell>
        </row>
        <row r="530">
          <cell r="A530">
            <v>44399</v>
          </cell>
          <cell r="B530">
            <v>1E-3</v>
          </cell>
          <cell r="C530">
            <v>2.3235969999999999</v>
          </cell>
        </row>
        <row r="531">
          <cell r="A531">
            <v>44400</v>
          </cell>
          <cell r="B531">
            <v>1E-3</v>
          </cell>
          <cell r="C531">
            <v>2.3235969999999999</v>
          </cell>
        </row>
        <row r="532">
          <cell r="A532">
            <v>44401</v>
          </cell>
          <cell r="B532">
            <v>1E-3</v>
          </cell>
          <cell r="C532">
            <v>2.3235969999999999</v>
          </cell>
        </row>
        <row r="533">
          <cell r="A533">
            <v>44402</v>
          </cell>
          <cell r="B533">
            <v>1E-3</v>
          </cell>
          <cell r="C533">
            <v>2.3235969999999999</v>
          </cell>
        </row>
        <row r="534">
          <cell r="A534">
            <v>44403</v>
          </cell>
          <cell r="B534">
            <v>1E-3</v>
          </cell>
          <cell r="C534">
            <v>2.3235969999999999</v>
          </cell>
        </row>
        <row r="535">
          <cell r="A535">
            <v>44404</v>
          </cell>
          <cell r="B535">
            <v>1E-3</v>
          </cell>
          <cell r="C535">
            <v>2.3235969999999999</v>
          </cell>
        </row>
        <row r="536">
          <cell r="A536">
            <v>44405</v>
          </cell>
          <cell r="B536">
            <v>1E-3</v>
          </cell>
          <cell r="C536">
            <v>2.3235969999999999</v>
          </cell>
        </row>
        <row r="537">
          <cell r="A537">
            <v>44406</v>
          </cell>
          <cell r="B537">
            <v>1E-3</v>
          </cell>
          <cell r="C537">
            <v>2.3235969999999999</v>
          </cell>
        </row>
        <row r="538">
          <cell r="A538">
            <v>44407</v>
          </cell>
          <cell r="B538">
            <v>7.000000000000001E-4</v>
          </cell>
          <cell r="C538">
            <v>2.3235969999999999</v>
          </cell>
        </row>
        <row r="539">
          <cell r="A539">
            <v>44408</v>
          </cell>
          <cell r="B539">
            <v>7.000000000000001E-4</v>
          </cell>
          <cell r="C539">
            <v>2.3235969999999999</v>
          </cell>
        </row>
        <row r="540">
          <cell r="A540">
            <v>44409</v>
          </cell>
          <cell r="B540">
            <v>7.000000000000001E-4</v>
          </cell>
          <cell r="C540">
            <v>2.3324189999999998</v>
          </cell>
        </row>
        <row r="541">
          <cell r="A541">
            <v>44410</v>
          </cell>
          <cell r="B541">
            <v>1E-3</v>
          </cell>
          <cell r="C541">
            <v>2.3324189999999998</v>
          </cell>
        </row>
        <row r="542">
          <cell r="A542">
            <v>44411</v>
          </cell>
          <cell r="B542">
            <v>1E-3</v>
          </cell>
          <cell r="C542">
            <v>2.3324189999999998</v>
          </cell>
        </row>
        <row r="543">
          <cell r="A543">
            <v>44412</v>
          </cell>
          <cell r="B543">
            <v>1E-3</v>
          </cell>
          <cell r="C543">
            <v>2.3324189999999998</v>
          </cell>
        </row>
        <row r="544">
          <cell r="A544">
            <v>44413</v>
          </cell>
          <cell r="B544">
            <v>1E-3</v>
          </cell>
          <cell r="C544">
            <v>2.3324189999999998</v>
          </cell>
        </row>
        <row r="545">
          <cell r="A545">
            <v>44414</v>
          </cell>
          <cell r="B545">
            <v>1E-3</v>
          </cell>
          <cell r="C545">
            <v>2.3324189999999998</v>
          </cell>
        </row>
        <row r="546">
          <cell r="A546">
            <v>44415</v>
          </cell>
          <cell r="B546">
            <v>1E-3</v>
          </cell>
          <cell r="C546">
            <v>2.3324189999999998</v>
          </cell>
        </row>
        <row r="547">
          <cell r="A547">
            <v>44416</v>
          </cell>
          <cell r="B547">
            <v>1E-3</v>
          </cell>
          <cell r="C547">
            <v>2.3324189999999998</v>
          </cell>
        </row>
        <row r="548">
          <cell r="A548">
            <v>44417</v>
          </cell>
          <cell r="B548">
            <v>1E-3</v>
          </cell>
          <cell r="C548">
            <v>2.3324189999999998</v>
          </cell>
        </row>
        <row r="549">
          <cell r="A549">
            <v>44418</v>
          </cell>
          <cell r="B549">
            <v>1E-3</v>
          </cell>
          <cell r="C549">
            <v>2.3324189999999998</v>
          </cell>
        </row>
        <row r="550">
          <cell r="A550">
            <v>44419</v>
          </cell>
          <cell r="B550">
            <v>1E-3</v>
          </cell>
          <cell r="C550">
            <v>2.3324189999999998</v>
          </cell>
        </row>
        <row r="551">
          <cell r="A551">
            <v>44420</v>
          </cell>
          <cell r="B551">
            <v>1E-3</v>
          </cell>
          <cell r="C551">
            <v>2.3324189999999998</v>
          </cell>
        </row>
        <row r="552">
          <cell r="A552">
            <v>44421</v>
          </cell>
          <cell r="B552">
            <v>1E-3</v>
          </cell>
          <cell r="C552">
            <v>2.3324189999999998</v>
          </cell>
        </row>
        <row r="553">
          <cell r="A553">
            <v>44422</v>
          </cell>
          <cell r="B553">
            <v>1E-3</v>
          </cell>
          <cell r="C553">
            <v>2.3324189999999998</v>
          </cell>
        </row>
        <row r="554">
          <cell r="A554">
            <v>44423</v>
          </cell>
          <cell r="B554">
            <v>1E-3</v>
          </cell>
          <cell r="C554">
            <v>2.3324189999999998</v>
          </cell>
        </row>
        <row r="555">
          <cell r="A555">
            <v>44424</v>
          </cell>
          <cell r="B555">
            <v>1E-3</v>
          </cell>
          <cell r="C555">
            <v>2.3324189999999998</v>
          </cell>
        </row>
        <row r="556">
          <cell r="A556">
            <v>44425</v>
          </cell>
          <cell r="B556">
            <v>1E-3</v>
          </cell>
          <cell r="C556">
            <v>2.3324189999999998</v>
          </cell>
        </row>
        <row r="557">
          <cell r="A557">
            <v>44426</v>
          </cell>
          <cell r="B557">
            <v>8.9999999999999998E-4</v>
          </cell>
          <cell r="C557">
            <v>2.3324189999999998</v>
          </cell>
        </row>
        <row r="558">
          <cell r="A558">
            <v>44427</v>
          </cell>
          <cell r="B558">
            <v>8.9999999999999998E-4</v>
          </cell>
          <cell r="C558">
            <v>2.3324189999999998</v>
          </cell>
        </row>
        <row r="559">
          <cell r="A559">
            <v>44428</v>
          </cell>
          <cell r="B559">
            <v>8.9999999999999998E-4</v>
          </cell>
          <cell r="C559">
            <v>2.3324189999999998</v>
          </cell>
        </row>
        <row r="560">
          <cell r="A560">
            <v>44429</v>
          </cell>
          <cell r="B560">
            <v>8.9999999999999998E-4</v>
          </cell>
          <cell r="C560">
            <v>2.3324189999999998</v>
          </cell>
        </row>
        <row r="561">
          <cell r="A561">
            <v>44430</v>
          </cell>
          <cell r="B561">
            <v>8.9999999999999998E-4</v>
          </cell>
          <cell r="C561">
            <v>2.3324189999999998</v>
          </cell>
        </row>
        <row r="562">
          <cell r="A562">
            <v>44431</v>
          </cell>
          <cell r="B562">
            <v>8.9999999999999998E-4</v>
          </cell>
          <cell r="C562">
            <v>2.3324189999999998</v>
          </cell>
        </row>
        <row r="563">
          <cell r="A563">
            <v>44432</v>
          </cell>
          <cell r="B563">
            <v>8.9999999999999998E-4</v>
          </cell>
          <cell r="C563">
            <v>2.3324189999999998</v>
          </cell>
        </row>
        <row r="564">
          <cell r="A564">
            <v>44433</v>
          </cell>
          <cell r="B564">
            <v>8.9999999999999998E-4</v>
          </cell>
          <cell r="C564">
            <v>2.3324189999999998</v>
          </cell>
        </row>
        <row r="565">
          <cell r="A565">
            <v>44434</v>
          </cell>
          <cell r="B565">
            <v>8.9999999999999998E-4</v>
          </cell>
          <cell r="C565">
            <v>2.3324189999999998</v>
          </cell>
        </row>
        <row r="566">
          <cell r="A566">
            <v>44435</v>
          </cell>
          <cell r="B566">
            <v>8.0000000000000004E-4</v>
          </cell>
          <cell r="C566">
            <v>2.3324189999999998</v>
          </cell>
        </row>
        <row r="567">
          <cell r="A567">
            <v>44436</v>
          </cell>
          <cell r="B567">
            <v>8.0000000000000004E-4</v>
          </cell>
          <cell r="C567">
            <v>2.3324189999999998</v>
          </cell>
        </row>
        <row r="568">
          <cell r="A568">
            <v>44437</v>
          </cell>
          <cell r="B568">
            <v>8.0000000000000004E-4</v>
          </cell>
          <cell r="C568">
            <v>2.3324189999999998</v>
          </cell>
        </row>
        <row r="569">
          <cell r="A569">
            <v>44438</v>
          </cell>
          <cell r="B569">
            <v>8.0000000000000004E-4</v>
          </cell>
          <cell r="C569">
            <v>2.3324189999999998</v>
          </cell>
        </row>
        <row r="570">
          <cell r="A570">
            <v>44439</v>
          </cell>
          <cell r="B570">
            <v>5.9999999999999995E-4</v>
          </cell>
          <cell r="C570">
            <v>2.3324189999999998</v>
          </cell>
        </row>
        <row r="571">
          <cell r="A571">
            <v>44440</v>
          </cell>
          <cell r="B571">
            <v>8.0000000000000004E-4</v>
          </cell>
          <cell r="C571">
            <v>2.610662</v>
          </cell>
        </row>
        <row r="572">
          <cell r="A572">
            <v>44441</v>
          </cell>
          <cell r="B572">
            <v>8.0000000000000004E-4</v>
          </cell>
          <cell r="C572">
            <v>2.610662</v>
          </cell>
        </row>
        <row r="573">
          <cell r="A573">
            <v>44442</v>
          </cell>
          <cell r="B573">
            <v>8.0000000000000004E-4</v>
          </cell>
          <cell r="C573">
            <v>2.610662</v>
          </cell>
        </row>
        <row r="574">
          <cell r="A574">
            <v>44443</v>
          </cell>
          <cell r="B574">
            <v>8.0000000000000004E-4</v>
          </cell>
          <cell r="C574">
            <v>2.610662</v>
          </cell>
        </row>
        <row r="575">
          <cell r="A575">
            <v>44444</v>
          </cell>
          <cell r="B575">
            <v>8.0000000000000004E-4</v>
          </cell>
          <cell r="C575">
            <v>2.610662</v>
          </cell>
        </row>
        <row r="576">
          <cell r="A576">
            <v>44445</v>
          </cell>
          <cell r="B576">
            <v>8.0000000000000004E-4</v>
          </cell>
          <cell r="C576">
            <v>2.610662</v>
          </cell>
        </row>
        <row r="577">
          <cell r="A577">
            <v>44446</v>
          </cell>
          <cell r="B577">
            <v>8.0000000000000004E-4</v>
          </cell>
          <cell r="C577">
            <v>2.610662</v>
          </cell>
        </row>
        <row r="578">
          <cell r="A578">
            <v>44447</v>
          </cell>
          <cell r="B578">
            <v>8.0000000000000004E-4</v>
          </cell>
          <cell r="C578">
            <v>2.610662</v>
          </cell>
        </row>
        <row r="579">
          <cell r="A579">
            <v>44448</v>
          </cell>
          <cell r="B579">
            <v>8.0000000000000004E-4</v>
          </cell>
          <cell r="C579">
            <v>2.610662</v>
          </cell>
        </row>
        <row r="580">
          <cell r="A580">
            <v>44449</v>
          </cell>
          <cell r="B580">
            <v>8.0000000000000004E-4</v>
          </cell>
          <cell r="C580">
            <v>2.610662</v>
          </cell>
        </row>
        <row r="581">
          <cell r="A581">
            <v>44450</v>
          </cell>
          <cell r="B581">
            <v>8.0000000000000004E-4</v>
          </cell>
          <cell r="C581">
            <v>2.610662</v>
          </cell>
        </row>
        <row r="582">
          <cell r="A582">
            <v>44451</v>
          </cell>
          <cell r="B582">
            <v>8.0000000000000004E-4</v>
          </cell>
          <cell r="C582">
            <v>2.610662</v>
          </cell>
        </row>
        <row r="583">
          <cell r="A583">
            <v>44452</v>
          </cell>
          <cell r="B583">
            <v>8.0000000000000004E-4</v>
          </cell>
          <cell r="C583">
            <v>2.610662</v>
          </cell>
        </row>
        <row r="584">
          <cell r="A584">
            <v>44453</v>
          </cell>
          <cell r="B584">
            <v>8.0000000000000004E-4</v>
          </cell>
          <cell r="C584">
            <v>2.610662</v>
          </cell>
        </row>
        <row r="585">
          <cell r="A585">
            <v>44454</v>
          </cell>
          <cell r="B585">
            <v>8.0000000000000004E-4</v>
          </cell>
          <cell r="C585">
            <v>2.610662</v>
          </cell>
        </row>
        <row r="586">
          <cell r="A586">
            <v>44455</v>
          </cell>
          <cell r="B586">
            <v>8.0000000000000004E-4</v>
          </cell>
          <cell r="C586">
            <v>2.610662</v>
          </cell>
        </row>
        <row r="587">
          <cell r="A587">
            <v>44456</v>
          </cell>
          <cell r="B587">
            <v>8.0000000000000004E-4</v>
          </cell>
          <cell r="C587">
            <v>2.610662</v>
          </cell>
        </row>
        <row r="588">
          <cell r="A588">
            <v>44457</v>
          </cell>
          <cell r="B588">
            <v>8.0000000000000004E-4</v>
          </cell>
          <cell r="C588">
            <v>2.610662</v>
          </cell>
        </row>
        <row r="589">
          <cell r="A589">
            <v>44458</v>
          </cell>
          <cell r="B589">
            <v>8.0000000000000004E-4</v>
          </cell>
          <cell r="C589">
            <v>2.610662</v>
          </cell>
        </row>
        <row r="590">
          <cell r="A590">
            <v>44459</v>
          </cell>
          <cell r="B590">
            <v>8.0000000000000004E-4</v>
          </cell>
          <cell r="C590">
            <v>2.610662</v>
          </cell>
        </row>
        <row r="591">
          <cell r="A591">
            <v>44460</v>
          </cell>
          <cell r="B591">
            <v>8.0000000000000004E-4</v>
          </cell>
          <cell r="C591">
            <v>2.610662</v>
          </cell>
        </row>
        <row r="592">
          <cell r="A592">
            <v>44461</v>
          </cell>
          <cell r="B592">
            <v>8.0000000000000004E-4</v>
          </cell>
          <cell r="C592">
            <v>2.610662</v>
          </cell>
        </row>
        <row r="593">
          <cell r="A593">
            <v>44462</v>
          </cell>
          <cell r="B593">
            <v>8.0000000000000004E-4</v>
          </cell>
          <cell r="C593">
            <v>2.610662</v>
          </cell>
        </row>
        <row r="594">
          <cell r="A594">
            <v>44463</v>
          </cell>
          <cell r="B594">
            <v>8.0000000000000004E-4</v>
          </cell>
          <cell r="C594">
            <v>2.610662</v>
          </cell>
        </row>
        <row r="595">
          <cell r="A595">
            <v>44464</v>
          </cell>
          <cell r="B595">
            <v>8.0000000000000004E-4</v>
          </cell>
          <cell r="C595">
            <v>2.610662</v>
          </cell>
        </row>
        <row r="596">
          <cell r="A596">
            <v>44465</v>
          </cell>
          <cell r="B596">
            <v>8.0000000000000004E-4</v>
          </cell>
          <cell r="C596">
            <v>2.610662</v>
          </cell>
        </row>
        <row r="597">
          <cell r="A597">
            <v>44466</v>
          </cell>
          <cell r="B597">
            <v>8.0000000000000004E-4</v>
          </cell>
          <cell r="C597">
            <v>2.610662</v>
          </cell>
        </row>
        <row r="598">
          <cell r="A598">
            <v>44467</v>
          </cell>
          <cell r="B598">
            <v>8.0000000000000004E-4</v>
          </cell>
          <cell r="C598">
            <v>2.610662</v>
          </cell>
        </row>
        <row r="599">
          <cell r="A599">
            <v>44468</v>
          </cell>
          <cell r="B599">
            <v>8.0000000000000004E-4</v>
          </cell>
          <cell r="C599">
            <v>2.610662</v>
          </cell>
        </row>
        <row r="600">
          <cell r="A600">
            <v>44469</v>
          </cell>
          <cell r="B600">
            <v>5.9999999999999995E-4</v>
          </cell>
          <cell r="C600">
            <v>2.610662</v>
          </cell>
        </row>
        <row r="601">
          <cell r="A601">
            <v>44470</v>
          </cell>
          <cell r="B601">
            <v>8.0000000000000004E-4</v>
          </cell>
          <cell r="C601">
            <v>3.0076040000000002</v>
          </cell>
        </row>
        <row r="602">
          <cell r="A602">
            <v>44471</v>
          </cell>
          <cell r="B602">
            <v>8.0000000000000004E-4</v>
          </cell>
          <cell r="C602">
            <v>3.0076040000000002</v>
          </cell>
        </row>
        <row r="603">
          <cell r="A603">
            <v>44472</v>
          </cell>
          <cell r="B603">
            <v>8.0000000000000004E-4</v>
          </cell>
          <cell r="C603">
            <v>3.0076040000000002</v>
          </cell>
        </row>
        <row r="604">
          <cell r="A604">
            <v>44473</v>
          </cell>
          <cell r="B604">
            <v>8.0000000000000004E-4</v>
          </cell>
          <cell r="C604">
            <v>3.0076040000000002</v>
          </cell>
        </row>
        <row r="605">
          <cell r="A605">
            <v>44474</v>
          </cell>
          <cell r="B605">
            <v>8.0000000000000004E-4</v>
          </cell>
          <cell r="C605">
            <v>3.0076040000000002</v>
          </cell>
        </row>
        <row r="606">
          <cell r="A606">
            <v>44475</v>
          </cell>
          <cell r="B606">
            <v>8.0000000000000004E-4</v>
          </cell>
          <cell r="C606">
            <v>3.0076040000000002</v>
          </cell>
        </row>
        <row r="607">
          <cell r="A607">
            <v>44476</v>
          </cell>
          <cell r="B607">
            <v>8.0000000000000004E-4</v>
          </cell>
          <cell r="C607">
            <v>3.0076040000000002</v>
          </cell>
        </row>
        <row r="608">
          <cell r="A608">
            <v>44477</v>
          </cell>
          <cell r="B608">
            <v>8.0000000000000004E-4</v>
          </cell>
          <cell r="C608">
            <v>3.0076040000000002</v>
          </cell>
        </row>
        <row r="609">
          <cell r="A609">
            <v>44478</v>
          </cell>
          <cell r="B609">
            <v>8.0000000000000004E-4</v>
          </cell>
          <cell r="C609">
            <v>3.0076040000000002</v>
          </cell>
        </row>
        <row r="610">
          <cell r="A610">
            <v>44479</v>
          </cell>
          <cell r="B610">
            <v>8.0000000000000004E-4</v>
          </cell>
          <cell r="C610">
            <v>3.0076040000000002</v>
          </cell>
        </row>
        <row r="611">
          <cell r="A611">
            <v>44480</v>
          </cell>
          <cell r="B611">
            <v>8.0000000000000004E-4</v>
          </cell>
          <cell r="C611">
            <v>3.0076040000000002</v>
          </cell>
        </row>
        <row r="612">
          <cell r="A612">
            <v>44481</v>
          </cell>
          <cell r="B612">
            <v>8.0000000000000004E-4</v>
          </cell>
          <cell r="C612">
            <v>3.0076040000000002</v>
          </cell>
        </row>
        <row r="613">
          <cell r="A613">
            <v>44482</v>
          </cell>
          <cell r="B613">
            <v>8.0000000000000004E-4</v>
          </cell>
          <cell r="C613">
            <v>3.0076040000000002</v>
          </cell>
        </row>
        <row r="614">
          <cell r="A614">
            <v>44483</v>
          </cell>
          <cell r="B614">
            <v>8.0000000000000004E-4</v>
          </cell>
          <cell r="C614">
            <v>3.0076040000000002</v>
          </cell>
        </row>
        <row r="615">
          <cell r="A615">
            <v>44484</v>
          </cell>
          <cell r="B615">
            <v>8.0000000000000004E-4</v>
          </cell>
          <cell r="C615">
            <v>3.0076040000000002</v>
          </cell>
        </row>
        <row r="616">
          <cell r="A616">
            <v>44485</v>
          </cell>
          <cell r="B616">
            <v>8.0000000000000004E-4</v>
          </cell>
          <cell r="C616">
            <v>3.0076040000000002</v>
          </cell>
        </row>
        <row r="617">
          <cell r="A617">
            <v>44486</v>
          </cell>
          <cell r="B617">
            <v>8.0000000000000004E-4</v>
          </cell>
          <cell r="C617">
            <v>3.0076040000000002</v>
          </cell>
        </row>
        <row r="618">
          <cell r="A618">
            <v>44487</v>
          </cell>
          <cell r="B618">
            <v>8.0000000000000004E-4</v>
          </cell>
          <cell r="C618">
            <v>3.0076040000000002</v>
          </cell>
        </row>
        <row r="619">
          <cell r="A619">
            <v>44488</v>
          </cell>
          <cell r="B619">
            <v>8.0000000000000004E-4</v>
          </cell>
          <cell r="C619">
            <v>3.0076040000000002</v>
          </cell>
        </row>
        <row r="620">
          <cell r="A620">
            <v>44489</v>
          </cell>
          <cell r="B620">
            <v>8.0000000000000004E-4</v>
          </cell>
          <cell r="C620">
            <v>3.0076040000000002</v>
          </cell>
        </row>
        <row r="621">
          <cell r="A621">
            <v>44490</v>
          </cell>
          <cell r="B621">
            <v>8.0000000000000004E-4</v>
          </cell>
          <cell r="C621">
            <v>3.0076040000000002</v>
          </cell>
        </row>
        <row r="622">
          <cell r="A622">
            <v>44491</v>
          </cell>
          <cell r="B622">
            <v>8.0000000000000004E-4</v>
          </cell>
          <cell r="C622">
            <v>3.0076040000000002</v>
          </cell>
        </row>
        <row r="623">
          <cell r="A623">
            <v>44492</v>
          </cell>
          <cell r="B623">
            <v>8.0000000000000004E-4</v>
          </cell>
          <cell r="C623">
            <v>3.0076040000000002</v>
          </cell>
        </row>
        <row r="624">
          <cell r="A624">
            <v>44493</v>
          </cell>
          <cell r="B624">
            <v>8.0000000000000004E-4</v>
          </cell>
          <cell r="C624">
            <v>3.0076040000000002</v>
          </cell>
        </row>
        <row r="625">
          <cell r="A625">
            <v>44494</v>
          </cell>
          <cell r="B625">
            <v>8.0000000000000004E-4</v>
          </cell>
          <cell r="C625">
            <v>3.0076040000000002</v>
          </cell>
        </row>
        <row r="626">
          <cell r="A626">
            <v>44495</v>
          </cell>
          <cell r="B626">
            <v>8.0000000000000004E-4</v>
          </cell>
          <cell r="C626">
            <v>3.0076040000000002</v>
          </cell>
        </row>
        <row r="627">
          <cell r="A627">
            <v>44496</v>
          </cell>
          <cell r="B627">
            <v>8.0000000000000004E-4</v>
          </cell>
          <cell r="C627">
            <v>3.0076040000000002</v>
          </cell>
        </row>
        <row r="628">
          <cell r="A628">
            <v>44497</v>
          </cell>
          <cell r="B628">
            <v>8.0000000000000004E-4</v>
          </cell>
          <cell r="C628">
            <v>3.0076040000000002</v>
          </cell>
        </row>
        <row r="629">
          <cell r="A629">
            <v>44498</v>
          </cell>
          <cell r="B629">
            <v>7.000000000000001E-4</v>
          </cell>
          <cell r="C629">
            <v>3.0076040000000002</v>
          </cell>
        </row>
        <row r="630">
          <cell r="A630">
            <v>44499</v>
          </cell>
          <cell r="B630">
            <v>7.000000000000001E-4</v>
          </cell>
          <cell r="C630">
            <v>3.0076040000000002</v>
          </cell>
        </row>
        <row r="631">
          <cell r="A631">
            <v>44500</v>
          </cell>
          <cell r="B631">
            <v>7.000000000000001E-4</v>
          </cell>
          <cell r="C631">
            <v>3.0076040000000002</v>
          </cell>
        </row>
        <row r="632">
          <cell r="A632">
            <v>44501</v>
          </cell>
          <cell r="B632">
            <v>8.0000000000000004E-4</v>
          </cell>
          <cell r="C632">
            <v>3.1843840000000001</v>
          </cell>
        </row>
        <row r="633">
          <cell r="A633">
            <v>44502</v>
          </cell>
          <cell r="B633">
            <v>8.0000000000000004E-4</v>
          </cell>
          <cell r="C633">
            <v>3.1843840000000001</v>
          </cell>
        </row>
        <row r="634">
          <cell r="A634">
            <v>44503</v>
          </cell>
          <cell r="B634">
            <v>8.0000000000000004E-4</v>
          </cell>
          <cell r="C634">
            <v>3.1843840000000001</v>
          </cell>
        </row>
        <row r="635">
          <cell r="A635">
            <v>44504</v>
          </cell>
          <cell r="B635">
            <v>8.0000000000000004E-4</v>
          </cell>
          <cell r="C635">
            <v>3.1843840000000001</v>
          </cell>
        </row>
        <row r="636">
          <cell r="A636">
            <v>44505</v>
          </cell>
          <cell r="B636">
            <v>8.0000000000000004E-4</v>
          </cell>
          <cell r="C636">
            <v>3.1843840000000001</v>
          </cell>
        </row>
        <row r="637">
          <cell r="A637">
            <v>44506</v>
          </cell>
          <cell r="B637">
            <v>8.0000000000000004E-4</v>
          </cell>
          <cell r="C637">
            <v>3.1843840000000001</v>
          </cell>
        </row>
        <row r="638">
          <cell r="A638">
            <v>44507</v>
          </cell>
          <cell r="B638">
            <v>8.0000000000000004E-4</v>
          </cell>
          <cell r="C638">
            <v>3.1843840000000001</v>
          </cell>
        </row>
        <row r="639">
          <cell r="A639">
            <v>44508</v>
          </cell>
          <cell r="B639">
            <v>8.0000000000000004E-4</v>
          </cell>
          <cell r="C639">
            <v>3.1843840000000001</v>
          </cell>
        </row>
        <row r="640">
          <cell r="A640">
            <v>44509</v>
          </cell>
          <cell r="B640">
            <v>8.0000000000000004E-4</v>
          </cell>
          <cell r="C640">
            <v>3.1843840000000001</v>
          </cell>
        </row>
        <row r="641">
          <cell r="A641">
            <v>44510</v>
          </cell>
          <cell r="B641">
            <v>8.0000000000000004E-4</v>
          </cell>
          <cell r="C641">
            <v>3.1843840000000001</v>
          </cell>
        </row>
        <row r="642">
          <cell r="A642">
            <v>44511</v>
          </cell>
          <cell r="B642">
            <v>8.0000000000000004E-4</v>
          </cell>
          <cell r="C642">
            <v>3.1843840000000001</v>
          </cell>
        </row>
        <row r="643">
          <cell r="A643">
            <v>44512</v>
          </cell>
          <cell r="B643">
            <v>8.0000000000000004E-4</v>
          </cell>
          <cell r="C643">
            <v>3.1843840000000001</v>
          </cell>
        </row>
        <row r="644">
          <cell r="A644">
            <v>44513</v>
          </cell>
          <cell r="B644">
            <v>8.0000000000000004E-4</v>
          </cell>
          <cell r="C644">
            <v>3.1843840000000001</v>
          </cell>
        </row>
        <row r="645">
          <cell r="A645">
            <v>44514</v>
          </cell>
          <cell r="B645">
            <v>8.0000000000000004E-4</v>
          </cell>
          <cell r="C645">
            <v>3.1843840000000001</v>
          </cell>
        </row>
        <row r="646">
          <cell r="A646">
            <v>44515</v>
          </cell>
          <cell r="B646">
            <v>8.0000000000000004E-4</v>
          </cell>
          <cell r="C646">
            <v>3.1843840000000001</v>
          </cell>
        </row>
        <row r="647">
          <cell r="A647">
            <v>44516</v>
          </cell>
          <cell r="B647">
            <v>8.0000000000000004E-4</v>
          </cell>
          <cell r="C647">
            <v>3.1843840000000001</v>
          </cell>
        </row>
        <row r="648">
          <cell r="A648">
            <v>44517</v>
          </cell>
          <cell r="B648">
            <v>8.0000000000000004E-4</v>
          </cell>
          <cell r="C648">
            <v>3.1843840000000001</v>
          </cell>
        </row>
        <row r="649">
          <cell r="A649">
            <v>44518</v>
          </cell>
          <cell r="B649">
            <v>8.0000000000000004E-4</v>
          </cell>
          <cell r="C649">
            <v>3.1843840000000001</v>
          </cell>
        </row>
        <row r="650">
          <cell r="A650">
            <v>44519</v>
          </cell>
          <cell r="B650">
            <v>8.0000000000000004E-4</v>
          </cell>
          <cell r="C650">
            <v>3.1843840000000001</v>
          </cell>
        </row>
        <row r="651">
          <cell r="A651">
            <v>44520</v>
          </cell>
          <cell r="B651">
            <v>8.0000000000000004E-4</v>
          </cell>
          <cell r="C651">
            <v>3.1843840000000001</v>
          </cell>
        </row>
        <row r="652">
          <cell r="A652">
            <v>44521</v>
          </cell>
          <cell r="B652">
            <v>8.0000000000000004E-4</v>
          </cell>
          <cell r="C652">
            <v>3.1843840000000001</v>
          </cell>
        </row>
        <row r="653">
          <cell r="A653">
            <v>44522</v>
          </cell>
          <cell r="B653">
            <v>8.0000000000000004E-4</v>
          </cell>
          <cell r="C653">
            <v>3.1843840000000001</v>
          </cell>
        </row>
        <row r="654">
          <cell r="A654">
            <v>44523</v>
          </cell>
          <cell r="B654">
            <v>8.0000000000000004E-4</v>
          </cell>
          <cell r="C654">
            <v>3.1843840000000001</v>
          </cell>
        </row>
        <row r="655">
          <cell r="A655">
            <v>44524</v>
          </cell>
          <cell r="B655">
            <v>8.0000000000000004E-4</v>
          </cell>
          <cell r="C655">
            <v>3.1843840000000001</v>
          </cell>
        </row>
        <row r="656">
          <cell r="A656">
            <v>44525</v>
          </cell>
          <cell r="B656">
            <v>8.0000000000000004E-4</v>
          </cell>
          <cell r="C656">
            <v>3.1843840000000001</v>
          </cell>
        </row>
        <row r="657">
          <cell r="A657">
            <v>44526</v>
          </cell>
          <cell r="B657">
            <v>8.0000000000000004E-4</v>
          </cell>
          <cell r="C657">
            <v>3.1843840000000001</v>
          </cell>
        </row>
        <row r="658">
          <cell r="A658">
            <v>44527</v>
          </cell>
          <cell r="B658">
            <v>8.0000000000000004E-4</v>
          </cell>
          <cell r="C658">
            <v>3.1843840000000001</v>
          </cell>
        </row>
        <row r="659">
          <cell r="A659">
            <v>44528</v>
          </cell>
          <cell r="B659">
            <v>8.0000000000000004E-4</v>
          </cell>
          <cell r="C659">
            <v>3.1843840000000001</v>
          </cell>
        </row>
        <row r="660">
          <cell r="A660">
            <v>44529</v>
          </cell>
          <cell r="B660">
            <v>8.0000000000000004E-4</v>
          </cell>
          <cell r="C660">
            <v>3.1843840000000001</v>
          </cell>
        </row>
        <row r="661">
          <cell r="A661">
            <v>44530</v>
          </cell>
          <cell r="B661">
            <v>7.000000000000001E-4</v>
          </cell>
          <cell r="C661">
            <v>3.1843840000000001</v>
          </cell>
        </row>
        <row r="662">
          <cell r="A662">
            <v>44531</v>
          </cell>
          <cell r="B662">
            <v>8.0000000000000004E-4</v>
          </cell>
          <cell r="C662">
            <v>3.456458</v>
          </cell>
        </row>
        <row r="663">
          <cell r="A663">
            <v>44532</v>
          </cell>
          <cell r="B663">
            <v>8.0000000000000004E-4</v>
          </cell>
          <cell r="C663">
            <v>3.456458</v>
          </cell>
        </row>
        <row r="664">
          <cell r="A664">
            <v>44533</v>
          </cell>
          <cell r="B664">
            <v>8.0000000000000004E-4</v>
          </cell>
          <cell r="C664">
            <v>3.456458</v>
          </cell>
        </row>
        <row r="665">
          <cell r="A665">
            <v>44534</v>
          </cell>
          <cell r="B665">
            <v>8.0000000000000004E-4</v>
          </cell>
          <cell r="C665">
            <v>3.456458</v>
          </cell>
        </row>
        <row r="666">
          <cell r="A666">
            <v>44535</v>
          </cell>
          <cell r="B666">
            <v>8.0000000000000004E-4</v>
          </cell>
          <cell r="C666">
            <v>3.456458</v>
          </cell>
        </row>
        <row r="667">
          <cell r="A667">
            <v>44536</v>
          </cell>
          <cell r="B667">
            <v>8.0000000000000004E-4</v>
          </cell>
          <cell r="C667">
            <v>3.456458</v>
          </cell>
        </row>
        <row r="668">
          <cell r="A668">
            <v>44537</v>
          </cell>
          <cell r="B668">
            <v>8.0000000000000004E-4</v>
          </cell>
          <cell r="C668">
            <v>3.456458</v>
          </cell>
        </row>
        <row r="669">
          <cell r="A669">
            <v>44538</v>
          </cell>
          <cell r="B669">
            <v>8.0000000000000004E-4</v>
          </cell>
          <cell r="C669">
            <v>3.456458</v>
          </cell>
        </row>
        <row r="670">
          <cell r="A670">
            <v>44539</v>
          </cell>
          <cell r="B670">
            <v>8.0000000000000004E-4</v>
          </cell>
          <cell r="C670">
            <v>3.456458</v>
          </cell>
        </row>
        <row r="671">
          <cell r="A671">
            <v>44540</v>
          </cell>
          <cell r="B671">
            <v>8.0000000000000004E-4</v>
          </cell>
          <cell r="C671">
            <v>3.456458</v>
          </cell>
        </row>
        <row r="672">
          <cell r="A672">
            <v>44541</v>
          </cell>
          <cell r="B672">
            <v>8.0000000000000004E-4</v>
          </cell>
          <cell r="C672">
            <v>3.456458</v>
          </cell>
        </row>
        <row r="673">
          <cell r="A673">
            <v>44542</v>
          </cell>
          <cell r="B673">
            <v>8.0000000000000004E-4</v>
          </cell>
          <cell r="C673">
            <v>3.456458</v>
          </cell>
        </row>
        <row r="674">
          <cell r="A674">
            <v>44543</v>
          </cell>
          <cell r="B674">
            <v>8.0000000000000004E-4</v>
          </cell>
          <cell r="C674">
            <v>3.456458</v>
          </cell>
        </row>
        <row r="675">
          <cell r="A675">
            <v>44544</v>
          </cell>
          <cell r="B675">
            <v>8.0000000000000004E-4</v>
          </cell>
          <cell r="C675">
            <v>3.456458</v>
          </cell>
        </row>
        <row r="676">
          <cell r="A676">
            <v>44545</v>
          </cell>
          <cell r="B676">
            <v>8.0000000000000004E-4</v>
          </cell>
          <cell r="C676">
            <v>3.456458</v>
          </cell>
        </row>
        <row r="677">
          <cell r="A677">
            <v>44546</v>
          </cell>
          <cell r="B677">
            <v>8.0000000000000004E-4</v>
          </cell>
          <cell r="C677">
            <v>3.456458</v>
          </cell>
        </row>
        <row r="678">
          <cell r="A678">
            <v>44547</v>
          </cell>
          <cell r="B678">
            <v>8.0000000000000004E-4</v>
          </cell>
          <cell r="C678">
            <v>3.456458</v>
          </cell>
        </row>
        <row r="679">
          <cell r="A679">
            <v>44548</v>
          </cell>
          <cell r="B679">
            <v>8.0000000000000004E-4</v>
          </cell>
          <cell r="C679">
            <v>3.456458</v>
          </cell>
        </row>
        <row r="680">
          <cell r="A680">
            <v>44549</v>
          </cell>
          <cell r="B680">
            <v>8.0000000000000004E-4</v>
          </cell>
          <cell r="C680">
            <v>3.456458</v>
          </cell>
        </row>
        <row r="681">
          <cell r="A681">
            <v>44550</v>
          </cell>
          <cell r="B681">
            <v>8.0000000000000004E-4</v>
          </cell>
          <cell r="C681">
            <v>3.456458</v>
          </cell>
        </row>
        <row r="682">
          <cell r="A682">
            <v>44551</v>
          </cell>
          <cell r="B682">
            <v>8.0000000000000004E-4</v>
          </cell>
          <cell r="C682">
            <v>3.456458</v>
          </cell>
        </row>
        <row r="683">
          <cell r="A683">
            <v>44552</v>
          </cell>
          <cell r="B683">
            <v>8.0000000000000004E-4</v>
          </cell>
          <cell r="C683">
            <v>3.456458</v>
          </cell>
        </row>
        <row r="684">
          <cell r="A684">
            <v>44553</v>
          </cell>
          <cell r="B684">
            <v>8.0000000000000004E-4</v>
          </cell>
          <cell r="C684">
            <v>3.456458</v>
          </cell>
        </row>
        <row r="685">
          <cell r="A685">
            <v>44554</v>
          </cell>
          <cell r="B685">
            <v>8.0000000000000004E-4</v>
          </cell>
          <cell r="C685">
            <v>3.456458</v>
          </cell>
        </row>
        <row r="686">
          <cell r="A686">
            <v>44555</v>
          </cell>
          <cell r="B686">
            <v>8.0000000000000004E-4</v>
          </cell>
          <cell r="C686">
            <v>3.456458</v>
          </cell>
        </row>
        <row r="687">
          <cell r="A687">
            <v>44556</v>
          </cell>
          <cell r="B687">
            <v>8.0000000000000004E-4</v>
          </cell>
          <cell r="C687">
            <v>3.456458</v>
          </cell>
        </row>
        <row r="688">
          <cell r="A688">
            <v>44557</v>
          </cell>
          <cell r="B688">
            <v>8.0000000000000004E-4</v>
          </cell>
          <cell r="C688">
            <v>3.456458</v>
          </cell>
        </row>
        <row r="689">
          <cell r="A689">
            <v>44558</v>
          </cell>
          <cell r="B689">
            <v>8.0000000000000004E-4</v>
          </cell>
          <cell r="C689">
            <v>3.456458</v>
          </cell>
        </row>
        <row r="690">
          <cell r="A690">
            <v>44559</v>
          </cell>
          <cell r="B690">
            <v>8.0000000000000004E-4</v>
          </cell>
          <cell r="C690">
            <v>3.456458</v>
          </cell>
        </row>
        <row r="691">
          <cell r="A691">
            <v>44560</v>
          </cell>
          <cell r="B691">
            <v>8.0000000000000004E-4</v>
          </cell>
          <cell r="C691">
            <v>3.456458</v>
          </cell>
        </row>
        <row r="692">
          <cell r="A692">
            <v>44561</v>
          </cell>
          <cell r="B692">
            <v>7.000000000000001E-4</v>
          </cell>
          <cell r="C692">
            <v>3.456458</v>
          </cell>
        </row>
        <row r="693">
          <cell r="A693">
            <v>44562</v>
          </cell>
          <cell r="B693">
            <v>7.000000000000001E-4</v>
          </cell>
          <cell r="C693">
            <v>3.9654980000000002</v>
          </cell>
        </row>
        <row r="694">
          <cell r="A694">
            <v>44563</v>
          </cell>
          <cell r="B694">
            <v>7.000000000000001E-4</v>
          </cell>
          <cell r="C694">
            <v>3.9654980000000002</v>
          </cell>
        </row>
        <row r="695">
          <cell r="A695">
            <v>44564</v>
          </cell>
          <cell r="B695">
            <v>8.0000000000000004E-4</v>
          </cell>
          <cell r="C695">
            <v>3.9654980000000002</v>
          </cell>
        </row>
        <row r="696">
          <cell r="A696">
            <v>44565</v>
          </cell>
          <cell r="B696">
            <v>8.0000000000000004E-4</v>
          </cell>
          <cell r="C696">
            <v>3.9654980000000002</v>
          </cell>
        </row>
        <row r="697">
          <cell r="A697">
            <v>44566</v>
          </cell>
          <cell r="B697">
            <v>8.0000000000000004E-4</v>
          </cell>
          <cell r="C697">
            <v>3.9654980000000002</v>
          </cell>
        </row>
        <row r="698">
          <cell r="A698">
            <v>44567</v>
          </cell>
          <cell r="B698">
            <v>8.0000000000000004E-4</v>
          </cell>
          <cell r="C698">
            <v>3.9654980000000002</v>
          </cell>
        </row>
        <row r="699">
          <cell r="A699">
            <v>44568</v>
          </cell>
          <cell r="B699">
            <v>8.0000000000000004E-4</v>
          </cell>
          <cell r="C699">
            <v>3.9654980000000002</v>
          </cell>
        </row>
        <row r="700">
          <cell r="A700">
            <v>44569</v>
          </cell>
          <cell r="B700">
            <v>8.0000000000000004E-4</v>
          </cell>
          <cell r="C700">
            <v>3.9654980000000002</v>
          </cell>
        </row>
        <row r="701">
          <cell r="A701">
            <v>44570</v>
          </cell>
          <cell r="B701">
            <v>8.0000000000000004E-4</v>
          </cell>
          <cell r="C701">
            <v>3.9654980000000002</v>
          </cell>
        </row>
        <row r="702">
          <cell r="A702">
            <v>44571</v>
          </cell>
          <cell r="B702">
            <v>8.0000000000000004E-4</v>
          </cell>
          <cell r="C702">
            <v>3.9654980000000002</v>
          </cell>
        </row>
        <row r="703">
          <cell r="A703">
            <v>44572</v>
          </cell>
          <cell r="B703">
            <v>8.0000000000000004E-4</v>
          </cell>
          <cell r="C703">
            <v>3.9654980000000002</v>
          </cell>
        </row>
        <row r="704">
          <cell r="A704">
            <v>44573</v>
          </cell>
          <cell r="B704">
            <v>8.0000000000000004E-4</v>
          </cell>
          <cell r="C704">
            <v>3.9654980000000002</v>
          </cell>
        </row>
        <row r="705">
          <cell r="A705">
            <v>44574</v>
          </cell>
          <cell r="B705">
            <v>8.0000000000000004E-4</v>
          </cell>
          <cell r="C705">
            <v>3.9654980000000002</v>
          </cell>
        </row>
        <row r="706">
          <cell r="A706">
            <v>44575</v>
          </cell>
          <cell r="B706">
            <v>8.0000000000000004E-4</v>
          </cell>
          <cell r="C706">
            <v>3.9654980000000002</v>
          </cell>
        </row>
        <row r="707">
          <cell r="A707">
            <v>44576</v>
          </cell>
          <cell r="B707">
            <v>8.0000000000000004E-4</v>
          </cell>
          <cell r="C707">
            <v>3.9654980000000002</v>
          </cell>
        </row>
        <row r="708">
          <cell r="A708">
            <v>44577</v>
          </cell>
          <cell r="B708">
            <v>8.0000000000000004E-4</v>
          </cell>
          <cell r="C708">
            <v>3.9654980000000002</v>
          </cell>
        </row>
        <row r="709">
          <cell r="A709">
            <v>44578</v>
          </cell>
          <cell r="B709">
            <v>8.0000000000000004E-4</v>
          </cell>
          <cell r="C709">
            <v>3.9654980000000002</v>
          </cell>
        </row>
        <row r="710">
          <cell r="A710">
            <v>44579</v>
          </cell>
          <cell r="B710">
            <v>8.0000000000000004E-4</v>
          </cell>
          <cell r="C710">
            <v>3.9654980000000002</v>
          </cell>
        </row>
        <row r="711">
          <cell r="A711">
            <v>44580</v>
          </cell>
          <cell r="B711">
            <v>8.0000000000000004E-4</v>
          </cell>
          <cell r="C711">
            <v>3.9654980000000002</v>
          </cell>
        </row>
        <row r="712">
          <cell r="A712">
            <v>44581</v>
          </cell>
          <cell r="B712">
            <v>8.0000000000000004E-4</v>
          </cell>
          <cell r="C712">
            <v>3.9654980000000002</v>
          </cell>
        </row>
        <row r="713">
          <cell r="A713">
            <v>44582</v>
          </cell>
          <cell r="B713">
            <v>8.0000000000000004E-4</v>
          </cell>
          <cell r="C713">
            <v>3.9654980000000002</v>
          </cell>
        </row>
        <row r="714">
          <cell r="A714">
            <v>44583</v>
          </cell>
          <cell r="B714">
            <v>8.0000000000000004E-4</v>
          </cell>
          <cell r="C714">
            <v>3.9654980000000002</v>
          </cell>
        </row>
        <row r="715">
          <cell r="A715">
            <v>44584</v>
          </cell>
          <cell r="B715">
            <v>8.0000000000000004E-4</v>
          </cell>
          <cell r="C715">
            <v>3.9654980000000002</v>
          </cell>
        </row>
        <row r="716">
          <cell r="A716">
            <v>44585</v>
          </cell>
          <cell r="B716">
            <v>8.0000000000000004E-4</v>
          </cell>
          <cell r="C716">
            <v>3.9654980000000002</v>
          </cell>
        </row>
        <row r="717">
          <cell r="A717">
            <v>44586</v>
          </cell>
          <cell r="B717">
            <v>8.0000000000000004E-4</v>
          </cell>
          <cell r="C717">
            <v>3.9654980000000002</v>
          </cell>
        </row>
        <row r="718">
          <cell r="A718">
            <v>44587</v>
          </cell>
          <cell r="B718">
            <v>8.0000000000000004E-4</v>
          </cell>
          <cell r="C718">
            <v>3.9654980000000002</v>
          </cell>
        </row>
        <row r="719">
          <cell r="A719">
            <v>44588</v>
          </cell>
          <cell r="B719">
            <v>8.0000000000000004E-4</v>
          </cell>
          <cell r="C719">
            <v>3.9654980000000002</v>
          </cell>
        </row>
        <row r="720">
          <cell r="A720">
            <v>44589</v>
          </cell>
          <cell r="B720">
            <v>8.0000000000000004E-4</v>
          </cell>
          <cell r="C720">
            <v>3.9654980000000002</v>
          </cell>
        </row>
        <row r="721">
          <cell r="A721">
            <v>44590</v>
          </cell>
          <cell r="B721">
            <v>8.0000000000000004E-4</v>
          </cell>
          <cell r="C721">
            <v>3.9654980000000002</v>
          </cell>
        </row>
        <row r="722">
          <cell r="A722">
            <v>44591</v>
          </cell>
          <cell r="B722">
            <v>8.0000000000000004E-4</v>
          </cell>
          <cell r="C722">
            <v>3.9654980000000002</v>
          </cell>
        </row>
        <row r="723">
          <cell r="A723">
            <v>44592</v>
          </cell>
          <cell r="B723">
            <v>8.0000000000000004E-4</v>
          </cell>
          <cell r="C723">
            <v>3.9654980000000002</v>
          </cell>
        </row>
        <row r="724">
          <cell r="A724">
            <v>44593</v>
          </cell>
          <cell r="B724">
            <v>8.0000000000000004E-4</v>
          </cell>
          <cell r="C724">
            <v>4.2803040000000001</v>
          </cell>
        </row>
        <row r="725">
          <cell r="A725">
            <v>44594</v>
          </cell>
          <cell r="B725">
            <v>8.0000000000000004E-4</v>
          </cell>
          <cell r="C725">
            <v>4.2803040000000001</v>
          </cell>
        </row>
        <row r="726">
          <cell r="A726">
            <v>44595</v>
          </cell>
          <cell r="B726">
            <v>8.0000000000000004E-4</v>
          </cell>
          <cell r="C726">
            <v>4.2803040000000001</v>
          </cell>
        </row>
        <row r="727">
          <cell r="A727">
            <v>44596</v>
          </cell>
          <cell r="B727">
            <v>8.0000000000000004E-4</v>
          </cell>
          <cell r="C727">
            <v>4.2803040000000001</v>
          </cell>
        </row>
        <row r="728">
          <cell r="A728">
            <v>44597</v>
          </cell>
          <cell r="B728">
            <v>8.0000000000000004E-4</v>
          </cell>
          <cell r="C728">
            <v>4.2803040000000001</v>
          </cell>
        </row>
        <row r="729">
          <cell r="A729">
            <v>44598</v>
          </cell>
          <cell r="B729">
            <v>8.0000000000000004E-4</v>
          </cell>
          <cell r="C729">
            <v>4.2803040000000001</v>
          </cell>
        </row>
        <row r="730">
          <cell r="A730">
            <v>44599</v>
          </cell>
          <cell r="B730">
            <v>8.0000000000000004E-4</v>
          </cell>
          <cell r="C730">
            <v>4.2803040000000001</v>
          </cell>
        </row>
        <row r="731">
          <cell r="A731">
            <v>44600</v>
          </cell>
          <cell r="B731">
            <v>8.0000000000000004E-4</v>
          </cell>
          <cell r="C731">
            <v>4.2803040000000001</v>
          </cell>
        </row>
        <row r="732">
          <cell r="A732">
            <v>44601</v>
          </cell>
          <cell r="B732">
            <v>8.0000000000000004E-4</v>
          </cell>
          <cell r="C732">
            <v>4.2803040000000001</v>
          </cell>
        </row>
        <row r="733">
          <cell r="A733">
            <v>44602</v>
          </cell>
          <cell r="B733">
            <v>8.0000000000000004E-4</v>
          </cell>
          <cell r="C733">
            <v>4.2803040000000001</v>
          </cell>
        </row>
        <row r="734">
          <cell r="A734">
            <v>44603</v>
          </cell>
          <cell r="B734">
            <v>8.0000000000000004E-4</v>
          </cell>
          <cell r="C734">
            <v>4.2803040000000001</v>
          </cell>
        </row>
        <row r="735">
          <cell r="A735">
            <v>44604</v>
          </cell>
          <cell r="B735">
            <v>8.0000000000000004E-4</v>
          </cell>
          <cell r="C735">
            <v>4.2803040000000001</v>
          </cell>
        </row>
        <row r="736">
          <cell r="A736">
            <v>44605</v>
          </cell>
          <cell r="B736">
            <v>8.0000000000000004E-4</v>
          </cell>
          <cell r="C736">
            <v>4.2803040000000001</v>
          </cell>
        </row>
        <row r="737">
          <cell r="A737">
            <v>44606</v>
          </cell>
          <cell r="B737">
            <v>8.0000000000000004E-4</v>
          </cell>
          <cell r="C737">
            <v>4.2803040000000001</v>
          </cell>
        </row>
        <row r="738">
          <cell r="A738">
            <v>44607</v>
          </cell>
          <cell r="B738">
            <v>8.0000000000000004E-4</v>
          </cell>
          <cell r="C738">
            <v>4.2803040000000001</v>
          </cell>
        </row>
        <row r="739">
          <cell r="A739">
            <v>44608</v>
          </cell>
          <cell r="B739">
            <v>8.0000000000000004E-4</v>
          </cell>
          <cell r="C739">
            <v>4.2803040000000001</v>
          </cell>
        </row>
        <row r="740">
          <cell r="A740">
            <v>44609</v>
          </cell>
          <cell r="B740">
            <v>8.0000000000000004E-4</v>
          </cell>
          <cell r="C740">
            <v>4.2803040000000001</v>
          </cell>
        </row>
        <row r="741">
          <cell r="A741">
            <v>44610</v>
          </cell>
          <cell r="B741">
            <v>8.0000000000000004E-4</v>
          </cell>
          <cell r="C741">
            <v>4.2803040000000001</v>
          </cell>
        </row>
        <row r="742">
          <cell r="A742">
            <v>44611</v>
          </cell>
          <cell r="B742">
            <v>8.0000000000000004E-4</v>
          </cell>
          <cell r="C742">
            <v>4.2803040000000001</v>
          </cell>
        </row>
        <row r="743">
          <cell r="A743">
            <v>44612</v>
          </cell>
          <cell r="B743">
            <v>8.0000000000000004E-4</v>
          </cell>
          <cell r="C743">
            <v>4.2803040000000001</v>
          </cell>
        </row>
        <row r="744">
          <cell r="A744">
            <v>44613</v>
          </cell>
          <cell r="B744">
            <v>8.0000000000000004E-4</v>
          </cell>
          <cell r="C744">
            <v>4.2803040000000001</v>
          </cell>
        </row>
        <row r="745">
          <cell r="A745">
            <v>44614</v>
          </cell>
          <cell r="B745">
            <v>8.0000000000000004E-4</v>
          </cell>
          <cell r="C745">
            <v>4.2803040000000001</v>
          </cell>
        </row>
        <row r="746">
          <cell r="A746">
            <v>44615</v>
          </cell>
          <cell r="B746">
            <v>8.0000000000000004E-4</v>
          </cell>
          <cell r="C746">
            <v>4.2803040000000001</v>
          </cell>
        </row>
        <row r="747">
          <cell r="A747">
            <v>44616</v>
          </cell>
          <cell r="B747">
            <v>8.0000000000000004E-4</v>
          </cell>
          <cell r="C747">
            <v>4.2803040000000001</v>
          </cell>
        </row>
        <row r="748">
          <cell r="A748">
            <v>44617</v>
          </cell>
          <cell r="B748">
            <v>8.0000000000000004E-4</v>
          </cell>
          <cell r="C748">
            <v>4.2803040000000001</v>
          </cell>
        </row>
        <row r="749">
          <cell r="A749">
            <v>44618</v>
          </cell>
          <cell r="B749">
            <v>8.0000000000000004E-4</v>
          </cell>
          <cell r="C749">
            <v>4.2803040000000001</v>
          </cell>
        </row>
        <row r="750">
          <cell r="A750">
            <v>44619</v>
          </cell>
          <cell r="B750">
            <v>8.0000000000000004E-4</v>
          </cell>
          <cell r="C750">
            <v>4.2803040000000001</v>
          </cell>
        </row>
        <row r="751">
          <cell r="A751">
            <v>44620</v>
          </cell>
          <cell r="B751">
            <v>8.0000000000000004E-4</v>
          </cell>
          <cell r="C751">
            <v>4.2803040000000001</v>
          </cell>
        </row>
        <row r="752">
          <cell r="A752">
            <v>44621</v>
          </cell>
          <cell r="B752">
            <v>8.0000000000000004E-4</v>
          </cell>
          <cell r="C752">
            <v>4.5343439999999999</v>
          </cell>
        </row>
        <row r="753">
          <cell r="A753">
            <v>44622</v>
          </cell>
          <cell r="B753">
            <v>8.0000000000000004E-4</v>
          </cell>
          <cell r="C753">
            <v>4.5343439999999999</v>
          </cell>
        </row>
        <row r="754">
          <cell r="A754">
            <v>44623</v>
          </cell>
          <cell r="B754">
            <v>8.0000000000000004E-4</v>
          </cell>
          <cell r="C754">
            <v>4.5343439999999999</v>
          </cell>
        </row>
        <row r="755">
          <cell r="A755">
            <v>44624</v>
          </cell>
          <cell r="B755">
            <v>8.0000000000000004E-4</v>
          </cell>
          <cell r="C755">
            <v>4.5343439999999999</v>
          </cell>
        </row>
        <row r="756">
          <cell r="A756">
            <v>44625</v>
          </cell>
          <cell r="B756">
            <v>8.0000000000000004E-4</v>
          </cell>
          <cell r="C756">
            <v>4.5343439999999999</v>
          </cell>
        </row>
        <row r="757">
          <cell r="A757">
            <v>44626</v>
          </cell>
          <cell r="B757">
            <v>8.0000000000000004E-4</v>
          </cell>
          <cell r="C757">
            <v>4.5343439999999999</v>
          </cell>
        </row>
        <row r="758">
          <cell r="A758">
            <v>44627</v>
          </cell>
          <cell r="B758">
            <v>8.0000000000000004E-4</v>
          </cell>
          <cell r="C758">
            <v>4.5343439999999999</v>
          </cell>
        </row>
        <row r="759">
          <cell r="A759">
            <v>44628</v>
          </cell>
          <cell r="B759">
            <v>8.0000000000000004E-4</v>
          </cell>
          <cell r="C759">
            <v>4.5343439999999999</v>
          </cell>
        </row>
        <row r="760">
          <cell r="A760">
            <v>44629</v>
          </cell>
          <cell r="B760">
            <v>8.0000000000000004E-4</v>
          </cell>
          <cell r="C760">
            <v>4.5343439999999999</v>
          </cell>
        </row>
        <row r="761">
          <cell r="A761">
            <v>44630</v>
          </cell>
          <cell r="B761">
            <v>8.0000000000000004E-4</v>
          </cell>
          <cell r="C761">
            <v>4.5343439999999999</v>
          </cell>
        </row>
        <row r="762">
          <cell r="A762">
            <v>44631</v>
          </cell>
          <cell r="B762">
            <v>8.0000000000000004E-4</v>
          </cell>
          <cell r="C762">
            <v>4.5343439999999999</v>
          </cell>
        </row>
        <row r="763">
          <cell r="A763">
            <v>44632</v>
          </cell>
          <cell r="B763">
            <v>8.0000000000000004E-4</v>
          </cell>
          <cell r="C763">
            <v>4.5343439999999999</v>
          </cell>
        </row>
        <row r="764">
          <cell r="A764">
            <v>44633</v>
          </cell>
          <cell r="B764">
            <v>8.0000000000000004E-4</v>
          </cell>
          <cell r="C764">
            <v>4.5343439999999999</v>
          </cell>
        </row>
        <row r="765">
          <cell r="A765">
            <v>44634</v>
          </cell>
          <cell r="B765">
            <v>8.0000000000000004E-4</v>
          </cell>
          <cell r="C765">
            <v>4.5343439999999999</v>
          </cell>
        </row>
        <row r="766">
          <cell r="A766">
            <v>44635</v>
          </cell>
          <cell r="B766">
            <v>8.0000000000000004E-4</v>
          </cell>
          <cell r="C766">
            <v>4.5343439999999999</v>
          </cell>
        </row>
        <row r="767">
          <cell r="A767">
            <v>44636</v>
          </cell>
          <cell r="B767">
            <v>8.0000000000000004E-4</v>
          </cell>
          <cell r="C767">
            <v>4.5343439999999999</v>
          </cell>
        </row>
        <row r="768">
          <cell r="A768">
            <v>44637</v>
          </cell>
          <cell r="B768">
            <v>3.3E-3</v>
          </cell>
          <cell r="C768">
            <v>4.5343439999999999</v>
          </cell>
        </row>
        <row r="769">
          <cell r="A769">
            <v>44638</v>
          </cell>
          <cell r="B769">
            <v>3.3E-3</v>
          </cell>
          <cell r="C769">
            <v>4.5343439999999999</v>
          </cell>
        </row>
        <row r="770">
          <cell r="A770">
            <v>44639</v>
          </cell>
          <cell r="B770">
            <v>3.3E-3</v>
          </cell>
          <cell r="C770">
            <v>4.5343439999999999</v>
          </cell>
        </row>
        <row r="771">
          <cell r="A771">
            <v>44640</v>
          </cell>
          <cell r="B771">
            <v>3.3E-3</v>
          </cell>
          <cell r="C771">
            <v>4.5343439999999999</v>
          </cell>
        </row>
        <row r="772">
          <cell r="A772">
            <v>44641</v>
          </cell>
          <cell r="B772">
            <v>3.3E-3</v>
          </cell>
          <cell r="C772">
            <v>4.5343439999999999</v>
          </cell>
        </row>
        <row r="773">
          <cell r="A773">
            <v>44642</v>
          </cell>
          <cell r="B773">
            <v>3.3E-3</v>
          </cell>
          <cell r="C773">
            <v>4.5343439999999999</v>
          </cell>
        </row>
        <row r="774">
          <cell r="A774">
            <v>44643</v>
          </cell>
          <cell r="B774">
            <v>3.3E-3</v>
          </cell>
          <cell r="C774">
            <v>4.5343439999999999</v>
          </cell>
        </row>
        <row r="775">
          <cell r="A775">
            <v>44644</v>
          </cell>
          <cell r="B775">
            <v>3.3E-3</v>
          </cell>
          <cell r="C775">
            <v>4.5343439999999999</v>
          </cell>
        </row>
        <row r="776">
          <cell r="A776">
            <v>44645</v>
          </cell>
          <cell r="B776">
            <v>3.3E-3</v>
          </cell>
          <cell r="C776">
            <v>4.5343439999999999</v>
          </cell>
        </row>
        <row r="777">
          <cell r="A777">
            <v>44646</v>
          </cell>
          <cell r="B777">
            <v>3.3E-3</v>
          </cell>
          <cell r="C777">
            <v>4.5343439999999999</v>
          </cell>
        </row>
        <row r="778">
          <cell r="A778">
            <v>44647</v>
          </cell>
          <cell r="B778">
            <v>3.3E-3</v>
          </cell>
          <cell r="C778">
            <v>4.5343439999999999</v>
          </cell>
        </row>
        <row r="779">
          <cell r="A779">
            <v>44648</v>
          </cell>
          <cell r="B779">
            <v>3.3E-3</v>
          </cell>
          <cell r="C779">
            <v>4.5343439999999999</v>
          </cell>
        </row>
        <row r="780">
          <cell r="A780">
            <v>44649</v>
          </cell>
          <cell r="B780">
            <v>3.3E-3</v>
          </cell>
          <cell r="C780">
            <v>4.5343439999999999</v>
          </cell>
        </row>
        <row r="781">
          <cell r="A781">
            <v>44650</v>
          </cell>
          <cell r="B781">
            <v>3.3E-3</v>
          </cell>
          <cell r="C781">
            <v>4.5343439999999999</v>
          </cell>
        </row>
        <row r="782">
          <cell r="A782">
            <v>44651</v>
          </cell>
          <cell r="B782">
            <v>3.3E-3</v>
          </cell>
          <cell r="C782">
            <v>4.5343439999999999</v>
          </cell>
        </row>
        <row r="783">
          <cell r="A783">
            <v>44652</v>
          </cell>
          <cell r="B783">
            <v>3.3E-3</v>
          </cell>
          <cell r="C783">
            <v>4.7039350000000004</v>
          </cell>
        </row>
        <row r="784">
          <cell r="A784">
            <v>44653</v>
          </cell>
          <cell r="B784">
            <v>3.3E-3</v>
          </cell>
          <cell r="C784">
            <v>4.7039350000000004</v>
          </cell>
        </row>
        <row r="785">
          <cell r="A785">
            <v>44654</v>
          </cell>
          <cell r="B785">
            <v>3.3E-3</v>
          </cell>
          <cell r="C785">
            <v>4.7039350000000004</v>
          </cell>
        </row>
        <row r="786">
          <cell r="A786">
            <v>44655</v>
          </cell>
          <cell r="B786">
            <v>3.3E-3</v>
          </cell>
          <cell r="C786">
            <v>4.7039350000000004</v>
          </cell>
        </row>
        <row r="787">
          <cell r="A787">
            <v>44656</v>
          </cell>
          <cell r="B787">
            <v>3.3E-3</v>
          </cell>
          <cell r="C787">
            <v>4.7039350000000004</v>
          </cell>
        </row>
        <row r="788">
          <cell r="A788">
            <v>44657</v>
          </cell>
          <cell r="B788">
            <v>3.3E-3</v>
          </cell>
          <cell r="C788">
            <v>4.7039350000000004</v>
          </cell>
        </row>
        <row r="789">
          <cell r="A789">
            <v>44658</v>
          </cell>
          <cell r="B789">
            <v>3.3E-3</v>
          </cell>
          <cell r="C789">
            <v>4.7039350000000004</v>
          </cell>
        </row>
        <row r="790">
          <cell r="A790">
            <v>44659</v>
          </cell>
          <cell r="B790">
            <v>3.3E-3</v>
          </cell>
          <cell r="C790">
            <v>4.7039350000000004</v>
          </cell>
        </row>
        <row r="791">
          <cell r="A791">
            <v>44660</v>
          </cell>
          <cell r="B791">
            <v>3.3E-3</v>
          </cell>
          <cell r="C791">
            <v>4.7039350000000004</v>
          </cell>
        </row>
        <row r="792">
          <cell r="A792">
            <v>44661</v>
          </cell>
          <cell r="B792">
            <v>3.3E-3</v>
          </cell>
          <cell r="C792">
            <v>4.7039350000000004</v>
          </cell>
        </row>
        <row r="793">
          <cell r="A793">
            <v>44662</v>
          </cell>
          <cell r="B793">
            <v>3.3E-3</v>
          </cell>
          <cell r="C793">
            <v>4.7039350000000004</v>
          </cell>
        </row>
        <row r="794">
          <cell r="A794">
            <v>44663</v>
          </cell>
          <cell r="B794">
            <v>3.3E-3</v>
          </cell>
          <cell r="C794">
            <v>4.7039350000000004</v>
          </cell>
        </row>
        <row r="795">
          <cell r="A795">
            <v>44664</v>
          </cell>
          <cell r="B795">
            <v>3.3E-3</v>
          </cell>
          <cell r="C795">
            <v>4.7039350000000004</v>
          </cell>
        </row>
        <row r="796">
          <cell r="A796">
            <v>44665</v>
          </cell>
          <cell r="B796">
            <v>3.3E-3</v>
          </cell>
          <cell r="C796">
            <v>4.7039350000000004</v>
          </cell>
        </row>
        <row r="797">
          <cell r="A797">
            <v>44666</v>
          </cell>
          <cell r="B797">
            <v>3.3E-3</v>
          </cell>
          <cell r="C797">
            <v>4.7039350000000004</v>
          </cell>
        </row>
        <row r="798">
          <cell r="A798">
            <v>44667</v>
          </cell>
          <cell r="B798">
            <v>3.3E-3</v>
          </cell>
          <cell r="C798">
            <v>4.7039350000000004</v>
          </cell>
        </row>
        <row r="799">
          <cell r="A799">
            <v>44668</v>
          </cell>
          <cell r="B799">
            <v>3.3E-3</v>
          </cell>
          <cell r="C799">
            <v>4.7039350000000004</v>
          </cell>
        </row>
        <row r="800">
          <cell r="A800">
            <v>44669</v>
          </cell>
          <cell r="B800">
            <v>3.3E-3</v>
          </cell>
          <cell r="C800">
            <v>4.7039350000000004</v>
          </cell>
        </row>
        <row r="801">
          <cell r="A801">
            <v>44670</v>
          </cell>
          <cell r="B801">
            <v>3.3E-3</v>
          </cell>
          <cell r="C801">
            <v>4.7039350000000004</v>
          </cell>
        </row>
        <row r="802">
          <cell r="A802">
            <v>44671</v>
          </cell>
          <cell r="B802">
            <v>3.3E-3</v>
          </cell>
          <cell r="C802">
            <v>4.7039350000000004</v>
          </cell>
        </row>
        <row r="803">
          <cell r="A803">
            <v>44672</v>
          </cell>
          <cell r="B803">
            <v>3.3E-3</v>
          </cell>
          <cell r="C803">
            <v>4.7039350000000004</v>
          </cell>
        </row>
        <row r="804">
          <cell r="A804">
            <v>44673</v>
          </cell>
          <cell r="B804">
            <v>3.3E-3</v>
          </cell>
          <cell r="C804">
            <v>4.7039350000000004</v>
          </cell>
        </row>
        <row r="805">
          <cell r="A805">
            <v>44674</v>
          </cell>
          <cell r="B805">
            <v>3.3E-3</v>
          </cell>
          <cell r="C805">
            <v>4.7039350000000004</v>
          </cell>
        </row>
        <row r="806">
          <cell r="A806">
            <v>44675</v>
          </cell>
          <cell r="B806">
            <v>3.3E-3</v>
          </cell>
          <cell r="C806">
            <v>4.7039350000000004</v>
          </cell>
        </row>
        <row r="807">
          <cell r="A807">
            <v>44676</v>
          </cell>
          <cell r="B807">
            <v>3.3E-3</v>
          </cell>
          <cell r="C807">
            <v>4.7039350000000004</v>
          </cell>
        </row>
        <row r="808">
          <cell r="A808">
            <v>44677</v>
          </cell>
          <cell r="B808">
            <v>3.3E-3</v>
          </cell>
          <cell r="C808">
            <v>4.7039350000000004</v>
          </cell>
        </row>
        <row r="809">
          <cell r="A809">
            <v>44678</v>
          </cell>
          <cell r="B809">
            <v>3.3E-3</v>
          </cell>
          <cell r="C809">
            <v>4.7039350000000004</v>
          </cell>
        </row>
        <row r="810">
          <cell r="A810">
            <v>44679</v>
          </cell>
          <cell r="B810">
            <v>3.3E-3</v>
          </cell>
          <cell r="C810">
            <v>4.7039350000000004</v>
          </cell>
        </row>
        <row r="811">
          <cell r="A811">
            <v>44680</v>
          </cell>
          <cell r="B811">
            <v>3.3E-3</v>
          </cell>
          <cell r="C811">
            <v>4.7039350000000004</v>
          </cell>
        </row>
        <row r="812">
          <cell r="A812">
            <v>44681</v>
          </cell>
          <cell r="B812">
            <v>3.3E-3</v>
          </cell>
          <cell r="C812">
            <v>4.7039350000000004</v>
          </cell>
        </row>
        <row r="813">
          <cell r="A813">
            <v>44682</v>
          </cell>
          <cell r="B813">
            <v>3.3E-3</v>
          </cell>
          <cell r="C813">
            <v>4.9509740000000004</v>
          </cell>
        </row>
        <row r="814">
          <cell r="A814">
            <v>44683</v>
          </cell>
          <cell r="B814">
            <v>3.3E-3</v>
          </cell>
          <cell r="C814">
            <v>4.9509740000000004</v>
          </cell>
        </row>
        <row r="815">
          <cell r="A815">
            <v>44684</v>
          </cell>
          <cell r="B815">
            <v>3.3E-3</v>
          </cell>
          <cell r="C815">
            <v>4.9509740000000004</v>
          </cell>
        </row>
        <row r="816">
          <cell r="A816">
            <v>44685</v>
          </cell>
          <cell r="B816">
            <v>3.3E-3</v>
          </cell>
          <cell r="C816">
            <v>4.9509740000000004</v>
          </cell>
        </row>
        <row r="817">
          <cell r="A817">
            <v>44686</v>
          </cell>
          <cell r="B817">
            <v>8.3000000000000001E-3</v>
          </cell>
          <cell r="C817">
            <v>4.9509740000000004</v>
          </cell>
        </row>
        <row r="818">
          <cell r="A818">
            <v>44687</v>
          </cell>
          <cell r="B818">
            <v>8.3000000000000001E-3</v>
          </cell>
          <cell r="C818">
            <v>4.9509740000000004</v>
          </cell>
        </row>
        <row r="819">
          <cell r="A819">
            <v>44688</v>
          </cell>
          <cell r="B819">
            <v>8.3000000000000001E-3</v>
          </cell>
          <cell r="C819">
            <v>4.9509740000000004</v>
          </cell>
        </row>
        <row r="820">
          <cell r="A820">
            <v>44689</v>
          </cell>
          <cell r="B820">
            <v>8.3000000000000001E-3</v>
          </cell>
          <cell r="C820">
            <v>4.9509740000000004</v>
          </cell>
        </row>
        <row r="821">
          <cell r="A821">
            <v>44690</v>
          </cell>
          <cell r="B821">
            <v>8.3000000000000001E-3</v>
          </cell>
          <cell r="C821">
            <v>4.9509740000000004</v>
          </cell>
        </row>
        <row r="822">
          <cell r="A822">
            <v>44691</v>
          </cell>
          <cell r="B822">
            <v>8.3000000000000001E-3</v>
          </cell>
          <cell r="C822">
            <v>4.9509740000000004</v>
          </cell>
        </row>
        <row r="823">
          <cell r="A823">
            <v>44692</v>
          </cell>
          <cell r="B823">
            <v>8.3000000000000001E-3</v>
          </cell>
          <cell r="C823">
            <v>4.9509740000000004</v>
          </cell>
        </row>
        <row r="824">
          <cell r="A824">
            <v>44693</v>
          </cell>
          <cell r="B824">
            <v>8.3000000000000001E-3</v>
          </cell>
          <cell r="C824">
            <v>4.9509740000000004</v>
          </cell>
        </row>
        <row r="825">
          <cell r="A825">
            <v>44694</v>
          </cell>
          <cell r="B825">
            <v>8.3000000000000001E-3</v>
          </cell>
          <cell r="C825">
            <v>4.9509740000000004</v>
          </cell>
        </row>
        <row r="826">
          <cell r="A826">
            <v>44695</v>
          </cell>
          <cell r="B826">
            <v>8.3000000000000001E-3</v>
          </cell>
          <cell r="C826">
            <v>4.9509740000000004</v>
          </cell>
        </row>
        <row r="827">
          <cell r="A827">
            <v>44696</v>
          </cell>
          <cell r="B827">
            <v>8.3000000000000001E-3</v>
          </cell>
          <cell r="C827">
            <v>4.9509740000000004</v>
          </cell>
        </row>
        <row r="828">
          <cell r="A828">
            <v>44697</v>
          </cell>
          <cell r="B828">
            <v>8.3000000000000001E-3</v>
          </cell>
          <cell r="C828">
            <v>4.9509740000000004</v>
          </cell>
        </row>
        <row r="829">
          <cell r="A829">
            <v>44698</v>
          </cell>
          <cell r="B829">
            <v>8.3000000000000001E-3</v>
          </cell>
          <cell r="C829">
            <v>4.9509740000000004</v>
          </cell>
        </row>
        <row r="830">
          <cell r="A830">
            <v>44699</v>
          </cell>
          <cell r="B830">
            <v>8.3000000000000001E-3</v>
          </cell>
          <cell r="C830">
            <v>4.9509740000000004</v>
          </cell>
        </row>
        <row r="831">
          <cell r="A831">
            <v>44700</v>
          </cell>
          <cell r="B831">
            <v>8.3000000000000001E-3</v>
          </cell>
          <cell r="C831">
            <v>4.9509740000000004</v>
          </cell>
        </row>
        <row r="832">
          <cell r="A832">
            <v>44701</v>
          </cell>
          <cell r="B832">
            <v>8.3000000000000001E-3</v>
          </cell>
          <cell r="C832">
            <v>4.9509740000000004</v>
          </cell>
        </row>
        <row r="833">
          <cell r="A833">
            <v>44702</v>
          </cell>
          <cell r="B833">
            <v>8.3000000000000001E-3</v>
          </cell>
          <cell r="C833">
            <v>4.9509740000000004</v>
          </cell>
        </row>
        <row r="834">
          <cell r="A834">
            <v>44703</v>
          </cell>
          <cell r="B834">
            <v>8.3000000000000001E-3</v>
          </cell>
          <cell r="C834">
            <v>4.9509740000000004</v>
          </cell>
        </row>
        <row r="835">
          <cell r="A835">
            <v>44704</v>
          </cell>
          <cell r="B835">
            <v>8.3000000000000001E-3</v>
          </cell>
          <cell r="C835">
            <v>4.9509740000000004</v>
          </cell>
        </row>
        <row r="836">
          <cell r="A836">
            <v>44705</v>
          </cell>
          <cell r="B836">
            <v>8.3000000000000001E-3</v>
          </cell>
          <cell r="C836">
            <v>4.9509740000000004</v>
          </cell>
        </row>
        <row r="837">
          <cell r="A837">
            <v>44706</v>
          </cell>
          <cell r="B837">
            <v>8.3000000000000001E-3</v>
          </cell>
          <cell r="C837">
            <v>4.9509740000000004</v>
          </cell>
        </row>
        <row r="838">
          <cell r="A838">
            <v>44707</v>
          </cell>
          <cell r="B838">
            <v>8.3000000000000001E-3</v>
          </cell>
          <cell r="C838">
            <v>4.9509740000000004</v>
          </cell>
        </row>
        <row r="839">
          <cell r="A839">
            <v>44708</v>
          </cell>
          <cell r="B839">
            <v>8.3000000000000001E-3</v>
          </cell>
          <cell r="C839">
            <v>4.9509740000000004</v>
          </cell>
        </row>
        <row r="840">
          <cell r="A840">
            <v>44709</v>
          </cell>
          <cell r="B840">
            <v>8.3000000000000001E-3</v>
          </cell>
          <cell r="C840">
            <v>4.9509740000000004</v>
          </cell>
        </row>
        <row r="841">
          <cell r="A841">
            <v>44710</v>
          </cell>
          <cell r="B841">
            <v>8.3000000000000001E-3</v>
          </cell>
          <cell r="C841">
            <v>4.9509740000000004</v>
          </cell>
        </row>
        <row r="842">
          <cell r="A842">
            <v>44711</v>
          </cell>
          <cell r="B842">
            <v>8.3000000000000001E-3</v>
          </cell>
          <cell r="C842">
            <v>4.9509740000000004</v>
          </cell>
        </row>
        <row r="843">
          <cell r="A843">
            <v>44712</v>
          </cell>
          <cell r="B843">
            <v>8.3000000000000001E-3</v>
          </cell>
          <cell r="C843">
            <v>4.9509740000000004</v>
          </cell>
        </row>
        <row r="844">
          <cell r="A844">
            <v>44713</v>
          </cell>
          <cell r="B844">
            <v>8.3000000000000001E-3</v>
          </cell>
          <cell r="C844">
            <v>5.3963299999999998</v>
          </cell>
        </row>
        <row r="845">
          <cell r="A845">
            <v>44714</v>
          </cell>
          <cell r="B845">
            <v>8.3000000000000001E-3</v>
          </cell>
          <cell r="C845">
            <v>5.3963299999999998</v>
          </cell>
        </row>
        <row r="846">
          <cell r="A846">
            <v>44715</v>
          </cell>
          <cell r="B846">
            <v>8.3000000000000001E-3</v>
          </cell>
          <cell r="C846">
            <v>5.3963299999999998</v>
          </cell>
        </row>
        <row r="847">
          <cell r="A847">
            <v>44716</v>
          </cell>
          <cell r="B847">
            <v>8.3000000000000001E-3</v>
          </cell>
          <cell r="C847">
            <v>5.3963299999999998</v>
          </cell>
        </row>
        <row r="848">
          <cell r="A848">
            <v>44717</v>
          </cell>
          <cell r="B848">
            <v>8.3000000000000001E-3</v>
          </cell>
          <cell r="C848">
            <v>5.3963299999999998</v>
          </cell>
        </row>
        <row r="849">
          <cell r="A849">
            <v>44718</v>
          </cell>
          <cell r="B849">
            <v>8.3000000000000001E-3</v>
          </cell>
          <cell r="C849">
            <v>5.3963299999999998</v>
          </cell>
        </row>
        <row r="850">
          <cell r="A850">
            <v>44719</v>
          </cell>
          <cell r="B850">
            <v>8.3000000000000001E-3</v>
          </cell>
          <cell r="C850">
            <v>5.3963299999999998</v>
          </cell>
        </row>
        <row r="851">
          <cell r="A851">
            <v>44720</v>
          </cell>
          <cell r="B851">
            <v>8.3000000000000001E-3</v>
          </cell>
          <cell r="C851">
            <v>5.3963299999999998</v>
          </cell>
        </row>
        <row r="852">
          <cell r="A852">
            <v>44721</v>
          </cell>
          <cell r="B852">
            <v>8.3000000000000001E-3</v>
          </cell>
          <cell r="C852">
            <v>5.3963299999999998</v>
          </cell>
        </row>
        <row r="853">
          <cell r="A853">
            <v>44722</v>
          </cell>
          <cell r="B853">
            <v>8.3000000000000001E-3</v>
          </cell>
          <cell r="C853">
            <v>5.3963299999999998</v>
          </cell>
        </row>
        <row r="854">
          <cell r="A854">
            <v>44723</v>
          </cell>
          <cell r="B854">
            <v>8.3000000000000001E-3</v>
          </cell>
          <cell r="C854">
            <v>5.3963299999999998</v>
          </cell>
        </row>
        <row r="855">
          <cell r="A855">
            <v>44724</v>
          </cell>
          <cell r="B855">
            <v>8.3000000000000001E-3</v>
          </cell>
          <cell r="C855">
            <v>5.3963299999999998</v>
          </cell>
        </row>
        <row r="856">
          <cell r="A856">
            <v>44725</v>
          </cell>
          <cell r="B856">
            <v>8.3000000000000001E-3</v>
          </cell>
          <cell r="C856">
            <v>5.3963299999999998</v>
          </cell>
        </row>
        <row r="857">
          <cell r="A857">
            <v>44726</v>
          </cell>
          <cell r="B857">
            <v>8.3000000000000001E-3</v>
          </cell>
          <cell r="C857">
            <v>5.3963299999999998</v>
          </cell>
        </row>
        <row r="858">
          <cell r="A858">
            <v>44727</v>
          </cell>
          <cell r="B858">
            <v>8.3000000000000001E-3</v>
          </cell>
          <cell r="C858">
            <v>5.3963299999999998</v>
          </cell>
        </row>
        <row r="859">
          <cell r="A859">
            <v>44728</v>
          </cell>
          <cell r="B859">
            <v>1.5800000000000002E-2</v>
          </cell>
          <cell r="C859">
            <v>5.3963299999999998</v>
          </cell>
        </row>
        <row r="860">
          <cell r="A860">
            <v>44729</v>
          </cell>
          <cell r="B860">
            <v>1.5800000000000002E-2</v>
          </cell>
          <cell r="C860">
            <v>5.3963299999999998</v>
          </cell>
        </row>
        <row r="861">
          <cell r="A861">
            <v>44730</v>
          </cell>
          <cell r="B861">
            <v>1.5800000000000002E-2</v>
          </cell>
          <cell r="C861">
            <v>5.3963299999999998</v>
          </cell>
        </row>
        <row r="862">
          <cell r="A862">
            <v>44731</v>
          </cell>
          <cell r="B862">
            <v>1.5800000000000002E-2</v>
          </cell>
          <cell r="C862">
            <v>5.3963299999999998</v>
          </cell>
        </row>
        <row r="863">
          <cell r="A863">
            <v>44732</v>
          </cell>
          <cell r="B863">
            <v>1.5800000000000002E-2</v>
          </cell>
          <cell r="C863">
            <v>5.3963299999999998</v>
          </cell>
        </row>
        <row r="864">
          <cell r="A864">
            <v>44733</v>
          </cell>
          <cell r="B864">
            <v>1.5800000000000002E-2</v>
          </cell>
          <cell r="C864">
            <v>5.3963299999999998</v>
          </cell>
        </row>
        <row r="865">
          <cell r="A865">
            <v>44734</v>
          </cell>
          <cell r="B865">
            <v>1.5800000000000002E-2</v>
          </cell>
          <cell r="C865">
            <v>5.3963299999999998</v>
          </cell>
        </row>
        <row r="866">
          <cell r="A866">
            <v>44735</v>
          </cell>
          <cell r="B866">
            <v>1.5800000000000002E-2</v>
          </cell>
          <cell r="C866">
            <v>5.3963299999999998</v>
          </cell>
        </row>
        <row r="867">
          <cell r="A867">
            <v>44736</v>
          </cell>
          <cell r="B867">
            <v>1.5800000000000002E-2</v>
          </cell>
          <cell r="C867">
            <v>5.3963299999999998</v>
          </cell>
        </row>
        <row r="868">
          <cell r="A868">
            <v>44737</v>
          </cell>
          <cell r="B868">
            <v>1.5800000000000002E-2</v>
          </cell>
          <cell r="C868">
            <v>5.3963299999999998</v>
          </cell>
        </row>
        <row r="869">
          <cell r="A869">
            <v>44738</v>
          </cell>
          <cell r="B869">
            <v>1.5800000000000002E-2</v>
          </cell>
          <cell r="C869">
            <v>5.3963299999999998</v>
          </cell>
        </row>
        <row r="870">
          <cell r="A870">
            <v>44739</v>
          </cell>
          <cell r="B870">
            <v>1.5800000000000002E-2</v>
          </cell>
          <cell r="C870">
            <v>5.3963299999999998</v>
          </cell>
        </row>
        <row r="871">
          <cell r="A871">
            <v>44740</v>
          </cell>
          <cell r="B871">
            <v>1.5800000000000002E-2</v>
          </cell>
          <cell r="C871">
            <v>5.3963299999999998</v>
          </cell>
        </row>
        <row r="872">
          <cell r="A872">
            <v>44741</v>
          </cell>
          <cell r="B872">
            <v>1.5800000000000002E-2</v>
          </cell>
          <cell r="C872">
            <v>5.3963299999999998</v>
          </cell>
        </row>
        <row r="873">
          <cell r="A873">
            <v>44742</v>
          </cell>
          <cell r="B873">
            <v>1.5800000000000002E-2</v>
          </cell>
          <cell r="C873">
            <v>5.3963299999999998</v>
          </cell>
        </row>
        <row r="874">
          <cell r="A874">
            <v>44743</v>
          </cell>
          <cell r="B874">
            <v>1.5800000000000002E-2</v>
          </cell>
          <cell r="C874">
            <v>5.5907299999999998</v>
          </cell>
        </row>
        <row r="875">
          <cell r="A875">
            <v>44744</v>
          </cell>
          <cell r="B875">
            <v>1.5800000000000002E-2</v>
          </cell>
          <cell r="C875">
            <v>5.5907299999999998</v>
          </cell>
        </row>
        <row r="876">
          <cell r="A876">
            <v>44745</v>
          </cell>
          <cell r="B876">
            <v>1.5800000000000002E-2</v>
          </cell>
          <cell r="C876">
            <v>5.5907299999999998</v>
          </cell>
        </row>
        <row r="877">
          <cell r="A877">
            <v>44746</v>
          </cell>
          <cell r="B877">
            <v>1.5800000000000002E-2</v>
          </cell>
          <cell r="C877">
            <v>5.5907299999999998</v>
          </cell>
        </row>
        <row r="878">
          <cell r="A878">
            <v>44747</v>
          </cell>
          <cell r="B878">
            <v>1.5800000000000002E-2</v>
          </cell>
          <cell r="C878">
            <v>5.5907299999999998</v>
          </cell>
        </row>
        <row r="879">
          <cell r="A879">
            <v>44748</v>
          </cell>
          <cell r="B879">
            <v>1.5800000000000002E-2</v>
          </cell>
          <cell r="C879">
            <v>5.5907299999999998</v>
          </cell>
        </row>
        <row r="880">
          <cell r="A880">
            <v>44749</v>
          </cell>
          <cell r="B880">
            <v>1.5800000000000002E-2</v>
          </cell>
          <cell r="C880">
            <v>5.5907299999999998</v>
          </cell>
        </row>
        <row r="881">
          <cell r="A881">
            <v>44750</v>
          </cell>
          <cell r="B881">
            <v>1.5800000000000002E-2</v>
          </cell>
          <cell r="C881">
            <v>5.5907299999999998</v>
          </cell>
        </row>
        <row r="882">
          <cell r="A882">
            <v>44751</v>
          </cell>
          <cell r="B882">
            <v>1.5800000000000002E-2</v>
          </cell>
          <cell r="C882">
            <v>5.5907299999999998</v>
          </cell>
        </row>
        <row r="883">
          <cell r="A883">
            <v>44752</v>
          </cell>
          <cell r="B883">
            <v>1.5800000000000002E-2</v>
          </cell>
          <cell r="C883">
            <v>5.5907299999999998</v>
          </cell>
        </row>
        <row r="884">
          <cell r="A884">
            <v>44753</v>
          </cell>
          <cell r="B884">
            <v>1.5800000000000002E-2</v>
          </cell>
          <cell r="C884">
            <v>5.5907299999999998</v>
          </cell>
        </row>
        <row r="885">
          <cell r="A885">
            <v>44754</v>
          </cell>
          <cell r="B885">
            <v>1.5800000000000002E-2</v>
          </cell>
          <cell r="C885">
            <v>5.5907299999999998</v>
          </cell>
        </row>
        <row r="886">
          <cell r="A886">
            <v>44755</v>
          </cell>
          <cell r="B886">
            <v>1.5800000000000002E-2</v>
          </cell>
          <cell r="C886">
            <v>5.5907299999999998</v>
          </cell>
        </row>
        <row r="887">
          <cell r="A887">
            <v>44756</v>
          </cell>
          <cell r="B887">
            <v>1.5800000000000002E-2</v>
          </cell>
          <cell r="C887">
            <v>5.5907299999999998</v>
          </cell>
        </row>
        <row r="888">
          <cell r="A888">
            <v>44757</v>
          </cell>
          <cell r="B888">
            <v>1.5800000000000002E-2</v>
          </cell>
          <cell r="C888">
            <v>5.5907299999999998</v>
          </cell>
        </row>
        <row r="889">
          <cell r="A889">
            <v>44758</v>
          </cell>
          <cell r="B889">
            <v>1.5800000000000002E-2</v>
          </cell>
          <cell r="C889">
            <v>5.5907299999999998</v>
          </cell>
        </row>
        <row r="890">
          <cell r="A890">
            <v>44759</v>
          </cell>
          <cell r="B890">
            <v>1.5800000000000002E-2</v>
          </cell>
          <cell r="C890">
            <v>5.5907299999999998</v>
          </cell>
        </row>
        <row r="891">
          <cell r="A891">
            <v>44760</v>
          </cell>
          <cell r="B891">
            <v>1.5800000000000002E-2</v>
          </cell>
          <cell r="C891">
            <v>5.5907299999999998</v>
          </cell>
        </row>
        <row r="892">
          <cell r="A892">
            <v>44761</v>
          </cell>
          <cell r="B892">
            <v>1.5800000000000002E-2</v>
          </cell>
          <cell r="C892">
            <v>5.5907299999999998</v>
          </cell>
        </row>
        <row r="893">
          <cell r="A893">
            <v>44762</v>
          </cell>
          <cell r="B893">
            <v>1.5800000000000002E-2</v>
          </cell>
          <cell r="C893">
            <v>5.5907299999999998</v>
          </cell>
        </row>
        <row r="894">
          <cell r="A894">
            <v>44763</v>
          </cell>
          <cell r="B894">
            <v>1.5800000000000002E-2</v>
          </cell>
          <cell r="C894">
            <v>5.5907299999999998</v>
          </cell>
        </row>
        <row r="895">
          <cell r="A895">
            <v>44764</v>
          </cell>
          <cell r="B895">
            <v>1.5800000000000002E-2</v>
          </cell>
          <cell r="C895">
            <v>5.5907299999999998</v>
          </cell>
        </row>
        <row r="896">
          <cell r="A896">
            <v>44765</v>
          </cell>
          <cell r="B896">
            <v>1.5800000000000002E-2</v>
          </cell>
          <cell r="C896">
            <v>5.5907299999999998</v>
          </cell>
        </row>
        <row r="897">
          <cell r="A897">
            <v>44766</v>
          </cell>
          <cell r="B897">
            <v>1.5800000000000002E-2</v>
          </cell>
          <cell r="C897">
            <v>5.5907299999999998</v>
          </cell>
        </row>
        <row r="898">
          <cell r="A898">
            <v>44767</v>
          </cell>
          <cell r="B898">
            <v>1.5800000000000002E-2</v>
          </cell>
          <cell r="C898">
            <v>5.5907299999999998</v>
          </cell>
        </row>
        <row r="899">
          <cell r="A899">
            <v>44768</v>
          </cell>
          <cell r="B899">
            <v>1.5800000000000002E-2</v>
          </cell>
          <cell r="C899">
            <v>5.5907299999999998</v>
          </cell>
        </row>
        <row r="900">
          <cell r="A900">
            <v>44769</v>
          </cell>
          <cell r="B900">
            <v>1.5800000000000002E-2</v>
          </cell>
          <cell r="C900">
            <v>5.5907299999999998</v>
          </cell>
        </row>
        <row r="901">
          <cell r="A901">
            <v>44770</v>
          </cell>
          <cell r="B901">
            <v>2.3300000000000001E-2</v>
          </cell>
          <cell r="C901">
            <v>5.5907299999999998</v>
          </cell>
        </row>
        <row r="902">
          <cell r="A902">
            <v>44771</v>
          </cell>
          <cell r="B902">
            <v>2.3199999999999998E-2</v>
          </cell>
          <cell r="C902">
            <v>5.5907299999999998</v>
          </cell>
        </row>
        <row r="903">
          <cell r="A903">
            <v>44772</v>
          </cell>
          <cell r="B903">
            <v>2.3199999999999998E-2</v>
          </cell>
          <cell r="C903">
            <v>5.5907299999999998</v>
          </cell>
        </row>
        <row r="904">
          <cell r="A904">
            <v>44773</v>
          </cell>
          <cell r="B904">
            <v>2.3199999999999998E-2</v>
          </cell>
          <cell r="C904">
            <v>5.5907299999999998</v>
          </cell>
        </row>
        <row r="905">
          <cell r="A905">
            <v>44774</v>
          </cell>
          <cell r="B905">
            <v>2.3300000000000001E-2</v>
          </cell>
          <cell r="C905">
            <v>5.9513119999999997</v>
          </cell>
        </row>
        <row r="906">
          <cell r="A906">
            <v>44775</v>
          </cell>
          <cell r="B906">
            <v>2.3300000000000001E-2</v>
          </cell>
          <cell r="C906">
            <v>5.9513119999999997</v>
          </cell>
        </row>
        <row r="907">
          <cell r="A907">
            <v>44776</v>
          </cell>
          <cell r="B907">
            <v>2.3300000000000001E-2</v>
          </cell>
          <cell r="C907">
            <v>5.9513119999999997</v>
          </cell>
        </row>
        <row r="908">
          <cell r="A908">
            <v>44777</v>
          </cell>
          <cell r="B908">
            <v>2.3300000000000001E-2</v>
          </cell>
          <cell r="C908">
            <v>5.9513119999999997</v>
          </cell>
        </row>
        <row r="909">
          <cell r="A909">
            <v>44778</v>
          </cell>
          <cell r="B909">
            <v>2.3300000000000001E-2</v>
          </cell>
          <cell r="C909">
            <v>5.9513119999999997</v>
          </cell>
        </row>
        <row r="910">
          <cell r="A910">
            <v>44779</v>
          </cell>
          <cell r="B910">
            <v>2.3300000000000001E-2</v>
          </cell>
          <cell r="C910">
            <v>5.9513119999999997</v>
          </cell>
        </row>
        <row r="911">
          <cell r="A911">
            <v>44780</v>
          </cell>
          <cell r="B911">
            <v>2.3300000000000001E-2</v>
          </cell>
          <cell r="C911">
            <v>5.9513119999999997</v>
          </cell>
        </row>
        <row r="912">
          <cell r="A912">
            <v>44781</v>
          </cell>
          <cell r="B912">
            <v>2.3300000000000001E-2</v>
          </cell>
          <cell r="C912">
            <v>5.9513119999999997</v>
          </cell>
        </row>
        <row r="913">
          <cell r="A913">
            <v>44782</v>
          </cell>
          <cell r="B913">
            <v>2.3300000000000001E-2</v>
          </cell>
          <cell r="C913">
            <v>5.9513119999999997</v>
          </cell>
        </row>
        <row r="914">
          <cell r="A914">
            <v>44783</v>
          </cell>
          <cell r="B914">
            <v>2.3300000000000001E-2</v>
          </cell>
          <cell r="C914">
            <v>5.9513119999999997</v>
          </cell>
        </row>
        <row r="915">
          <cell r="A915">
            <v>44784</v>
          </cell>
          <cell r="B915">
            <v>2.3300000000000001E-2</v>
          </cell>
          <cell r="C915">
            <v>5.9513119999999997</v>
          </cell>
        </row>
        <row r="916">
          <cell r="A916">
            <v>44785</v>
          </cell>
          <cell r="B916">
            <v>2.3300000000000001E-2</v>
          </cell>
          <cell r="C916">
            <v>5.9513119999999997</v>
          </cell>
        </row>
        <row r="917">
          <cell r="A917">
            <v>44786</v>
          </cell>
          <cell r="B917">
            <v>2.3300000000000001E-2</v>
          </cell>
          <cell r="C917">
            <v>5.9513119999999997</v>
          </cell>
        </row>
        <row r="918">
          <cell r="A918">
            <v>44787</v>
          </cell>
          <cell r="B918">
            <v>2.3300000000000001E-2</v>
          </cell>
          <cell r="C918">
            <v>5.9513119999999997</v>
          </cell>
        </row>
        <row r="919">
          <cell r="A919">
            <v>44788</v>
          </cell>
          <cell r="B919">
            <v>2.3300000000000001E-2</v>
          </cell>
          <cell r="C919">
            <v>5.9513119999999997</v>
          </cell>
        </row>
        <row r="920">
          <cell r="A920">
            <v>44789</v>
          </cell>
          <cell r="B920">
            <v>2.3300000000000001E-2</v>
          </cell>
          <cell r="C920">
            <v>5.9513119999999997</v>
          </cell>
        </row>
        <row r="921">
          <cell r="A921">
            <v>44790</v>
          </cell>
          <cell r="B921">
            <v>2.3300000000000001E-2</v>
          </cell>
          <cell r="C921">
            <v>5.9513119999999997</v>
          </cell>
        </row>
        <row r="922">
          <cell r="A922">
            <v>44791</v>
          </cell>
          <cell r="B922">
            <v>2.3300000000000001E-2</v>
          </cell>
          <cell r="C922">
            <v>5.9513119999999997</v>
          </cell>
        </row>
        <row r="923">
          <cell r="A923">
            <v>44792</v>
          </cell>
          <cell r="B923">
            <v>2.3300000000000001E-2</v>
          </cell>
          <cell r="C923">
            <v>5.9513119999999997</v>
          </cell>
        </row>
        <row r="924">
          <cell r="A924">
            <v>44793</v>
          </cell>
          <cell r="B924">
            <v>2.3300000000000001E-2</v>
          </cell>
          <cell r="C924">
            <v>5.9513119999999997</v>
          </cell>
        </row>
        <row r="925">
          <cell r="A925">
            <v>44794</v>
          </cell>
          <cell r="B925">
            <v>2.3300000000000001E-2</v>
          </cell>
          <cell r="C925">
            <v>5.9513119999999997</v>
          </cell>
        </row>
        <row r="926">
          <cell r="A926">
            <v>44795</v>
          </cell>
          <cell r="B926">
            <v>2.3300000000000001E-2</v>
          </cell>
          <cell r="C926">
            <v>5.9513119999999997</v>
          </cell>
        </row>
        <row r="927">
          <cell r="A927">
            <v>44796</v>
          </cell>
          <cell r="B927">
            <v>2.3300000000000001E-2</v>
          </cell>
          <cell r="C927">
            <v>5.9513119999999997</v>
          </cell>
        </row>
        <row r="928">
          <cell r="A928">
            <v>44797</v>
          </cell>
          <cell r="B928">
            <v>2.3300000000000001E-2</v>
          </cell>
          <cell r="C928">
            <v>5.9513119999999997</v>
          </cell>
        </row>
        <row r="929">
          <cell r="A929">
            <v>44798</v>
          </cell>
          <cell r="B929">
            <v>2.3300000000000001E-2</v>
          </cell>
          <cell r="C929">
            <v>5.9513119999999997</v>
          </cell>
        </row>
        <row r="930">
          <cell r="A930">
            <v>44799</v>
          </cell>
          <cell r="B930">
            <v>2.3300000000000001E-2</v>
          </cell>
          <cell r="C930">
            <v>5.9513119999999997</v>
          </cell>
        </row>
        <row r="931">
          <cell r="A931">
            <v>44800</v>
          </cell>
          <cell r="B931">
            <v>2.3300000000000001E-2</v>
          </cell>
          <cell r="C931">
            <v>5.9513119999999997</v>
          </cell>
        </row>
        <row r="932">
          <cell r="A932">
            <v>44801</v>
          </cell>
          <cell r="B932">
            <v>2.3300000000000001E-2</v>
          </cell>
          <cell r="C932">
            <v>5.9513119999999997</v>
          </cell>
        </row>
        <row r="933">
          <cell r="A933">
            <v>44802</v>
          </cell>
          <cell r="B933">
            <v>2.3300000000000001E-2</v>
          </cell>
          <cell r="C933">
            <v>5.9513119999999997</v>
          </cell>
        </row>
        <row r="934">
          <cell r="A934">
            <v>44803</v>
          </cell>
          <cell r="B934">
            <v>2.3300000000000001E-2</v>
          </cell>
          <cell r="C934">
            <v>5.9513119999999997</v>
          </cell>
        </row>
        <row r="935">
          <cell r="A935">
            <v>44804</v>
          </cell>
          <cell r="B935">
            <v>2.3300000000000001E-2</v>
          </cell>
          <cell r="C935">
            <v>5.9513119999999997</v>
          </cell>
        </row>
        <row r="936">
          <cell r="A936">
            <v>44805</v>
          </cell>
          <cell r="B936">
            <v>2.3300000000000001E-2</v>
          </cell>
          <cell r="C936">
            <v>6.3480169999999996</v>
          </cell>
        </row>
        <row r="937">
          <cell r="A937">
            <v>44806</v>
          </cell>
          <cell r="B937">
            <v>2.3300000000000001E-2</v>
          </cell>
          <cell r="C937">
            <v>6.3480169999999996</v>
          </cell>
        </row>
        <row r="938">
          <cell r="A938">
            <v>44807</v>
          </cell>
          <cell r="B938">
            <v>2.3300000000000001E-2</v>
          </cell>
          <cell r="C938">
            <v>6.3480169999999996</v>
          </cell>
        </row>
        <row r="939">
          <cell r="A939">
            <v>44808</v>
          </cell>
          <cell r="B939">
            <v>2.3300000000000001E-2</v>
          </cell>
          <cell r="C939">
            <v>6.3480169999999996</v>
          </cell>
        </row>
        <row r="940">
          <cell r="A940">
            <v>44809</v>
          </cell>
          <cell r="B940">
            <v>2.3300000000000001E-2</v>
          </cell>
          <cell r="C940">
            <v>6.3480169999999996</v>
          </cell>
        </row>
        <row r="941">
          <cell r="A941">
            <v>44810</v>
          </cell>
          <cell r="B941">
            <v>2.3300000000000001E-2</v>
          </cell>
          <cell r="C941">
            <v>6.3480169999999996</v>
          </cell>
        </row>
        <row r="942">
          <cell r="A942">
            <v>44811</v>
          </cell>
          <cell r="B942">
            <v>2.3300000000000001E-2</v>
          </cell>
          <cell r="C942">
            <v>6.3480169999999996</v>
          </cell>
        </row>
        <row r="943">
          <cell r="A943">
            <v>44812</v>
          </cell>
          <cell r="B943">
            <v>2.3300000000000001E-2</v>
          </cell>
          <cell r="C943">
            <v>6.3480169999999996</v>
          </cell>
        </row>
        <row r="944">
          <cell r="A944">
            <v>44813</v>
          </cell>
          <cell r="B944">
            <v>2.3300000000000001E-2</v>
          </cell>
          <cell r="C944">
            <v>6.3480169999999996</v>
          </cell>
        </row>
        <row r="945">
          <cell r="A945">
            <v>44814</v>
          </cell>
          <cell r="B945">
            <v>2.3300000000000001E-2</v>
          </cell>
          <cell r="C945">
            <v>6.3480169999999996</v>
          </cell>
        </row>
        <row r="946">
          <cell r="A946">
            <v>44815</v>
          </cell>
          <cell r="B946">
            <v>2.3300000000000001E-2</v>
          </cell>
          <cell r="C946">
            <v>6.3480169999999996</v>
          </cell>
        </row>
        <row r="947">
          <cell r="A947">
            <v>44816</v>
          </cell>
          <cell r="B947">
            <v>2.3300000000000001E-2</v>
          </cell>
          <cell r="C947">
            <v>6.3480169999999996</v>
          </cell>
        </row>
        <row r="948">
          <cell r="A948">
            <v>44817</v>
          </cell>
          <cell r="B948">
            <v>2.3300000000000001E-2</v>
          </cell>
          <cell r="C948">
            <v>6.3480169999999996</v>
          </cell>
        </row>
        <row r="949">
          <cell r="A949">
            <v>44818</v>
          </cell>
          <cell r="B949">
            <v>2.3300000000000001E-2</v>
          </cell>
          <cell r="C949">
            <v>6.3480169999999996</v>
          </cell>
        </row>
        <row r="950">
          <cell r="A950">
            <v>44819</v>
          </cell>
          <cell r="B950">
            <v>2.3300000000000001E-2</v>
          </cell>
          <cell r="C950">
            <v>6.3480169999999996</v>
          </cell>
        </row>
        <row r="951">
          <cell r="A951">
            <v>44820</v>
          </cell>
          <cell r="B951">
            <v>2.3300000000000001E-2</v>
          </cell>
          <cell r="C951">
            <v>6.3480169999999996</v>
          </cell>
        </row>
        <row r="952">
          <cell r="A952">
            <v>44821</v>
          </cell>
          <cell r="B952">
            <v>2.3300000000000001E-2</v>
          </cell>
          <cell r="C952">
            <v>6.3480169999999996</v>
          </cell>
        </row>
        <row r="953">
          <cell r="A953">
            <v>44822</v>
          </cell>
          <cell r="B953">
            <v>2.3300000000000001E-2</v>
          </cell>
          <cell r="C953">
            <v>6.3480169999999996</v>
          </cell>
        </row>
        <row r="954">
          <cell r="A954">
            <v>44823</v>
          </cell>
          <cell r="B954">
            <v>2.3300000000000001E-2</v>
          </cell>
          <cell r="C954">
            <v>6.3480169999999996</v>
          </cell>
        </row>
        <row r="955">
          <cell r="A955">
            <v>44824</v>
          </cell>
          <cell r="B955">
            <v>2.3300000000000001E-2</v>
          </cell>
          <cell r="C955">
            <v>6.3480169999999996</v>
          </cell>
        </row>
        <row r="956">
          <cell r="A956">
            <v>44825</v>
          </cell>
          <cell r="B956">
            <v>2.3300000000000001E-2</v>
          </cell>
          <cell r="C956">
            <v>6.3480169999999996</v>
          </cell>
        </row>
        <row r="957">
          <cell r="A957">
            <v>44826</v>
          </cell>
          <cell r="B957">
            <v>3.0800000000000001E-2</v>
          </cell>
          <cell r="C957">
            <v>6.3480169999999996</v>
          </cell>
        </row>
        <row r="958">
          <cell r="A958">
            <v>44827</v>
          </cell>
          <cell r="B958">
            <v>3.0800000000000001E-2</v>
          </cell>
          <cell r="C958">
            <v>6.3480169999999996</v>
          </cell>
        </row>
        <row r="959">
          <cell r="A959">
            <v>44828</v>
          </cell>
          <cell r="B959">
            <v>3.0800000000000001E-2</v>
          </cell>
          <cell r="C959">
            <v>6.3480169999999996</v>
          </cell>
        </row>
        <row r="960">
          <cell r="A960">
            <v>44829</v>
          </cell>
          <cell r="B960">
            <v>3.0800000000000001E-2</v>
          </cell>
          <cell r="C960">
            <v>6.3480169999999996</v>
          </cell>
        </row>
        <row r="961">
          <cell r="A961">
            <v>44830</v>
          </cell>
          <cell r="B961">
            <v>3.0800000000000001E-2</v>
          </cell>
          <cell r="C961">
            <v>6.3480169999999996</v>
          </cell>
        </row>
        <row r="962">
          <cell r="A962">
            <v>44831</v>
          </cell>
          <cell r="B962">
            <v>3.0800000000000001E-2</v>
          </cell>
          <cell r="C962">
            <v>6.3480169999999996</v>
          </cell>
        </row>
        <row r="963">
          <cell r="A963">
            <v>44832</v>
          </cell>
          <cell r="B963">
            <v>3.0800000000000001E-2</v>
          </cell>
          <cell r="C963">
            <v>6.3480169999999996</v>
          </cell>
        </row>
        <row r="964">
          <cell r="A964">
            <v>44833</v>
          </cell>
          <cell r="B964">
            <v>3.0800000000000001E-2</v>
          </cell>
          <cell r="C964">
            <v>6.3480169999999996</v>
          </cell>
        </row>
        <row r="965">
          <cell r="A965">
            <v>44834</v>
          </cell>
          <cell r="B965">
            <v>3.0800000000000001E-2</v>
          </cell>
          <cell r="C965">
            <v>6.3480169999999996</v>
          </cell>
        </row>
        <row r="966">
          <cell r="A966">
            <v>44835</v>
          </cell>
          <cell r="B966">
            <v>3.0800000000000001E-2</v>
          </cell>
          <cell r="C966">
            <v>6.3129460000000002</v>
          </cell>
        </row>
        <row r="967">
          <cell r="A967">
            <v>44836</v>
          </cell>
          <cell r="B967">
            <v>3.0800000000000001E-2</v>
          </cell>
          <cell r="C967">
            <v>6.3129460000000002</v>
          </cell>
        </row>
        <row r="968">
          <cell r="A968">
            <v>44837</v>
          </cell>
          <cell r="B968">
            <v>3.0800000000000001E-2</v>
          </cell>
          <cell r="C968">
            <v>6.3129460000000002</v>
          </cell>
        </row>
        <row r="969">
          <cell r="A969">
            <v>44838</v>
          </cell>
          <cell r="B969">
            <v>3.0800000000000001E-2</v>
          </cell>
          <cell r="C969">
            <v>6.3129460000000002</v>
          </cell>
        </row>
        <row r="970">
          <cell r="A970">
            <v>44839</v>
          </cell>
          <cell r="B970">
            <v>3.0800000000000001E-2</v>
          </cell>
          <cell r="C970">
            <v>6.3129460000000002</v>
          </cell>
        </row>
        <row r="971">
          <cell r="A971">
            <v>44840</v>
          </cell>
          <cell r="B971">
            <v>3.0800000000000001E-2</v>
          </cell>
          <cell r="C971">
            <v>6.3129460000000002</v>
          </cell>
        </row>
        <row r="972">
          <cell r="A972">
            <v>44841</v>
          </cell>
          <cell r="B972">
            <v>3.0800000000000001E-2</v>
          </cell>
          <cell r="C972">
            <v>6.3129460000000002</v>
          </cell>
        </row>
        <row r="973">
          <cell r="A973">
            <v>44842</v>
          </cell>
          <cell r="B973">
            <v>3.0800000000000001E-2</v>
          </cell>
          <cell r="C973">
            <v>6.3129460000000002</v>
          </cell>
        </row>
        <row r="974">
          <cell r="A974">
            <v>44843</v>
          </cell>
          <cell r="B974">
            <v>3.0800000000000001E-2</v>
          </cell>
          <cell r="C974">
            <v>6.3129460000000002</v>
          </cell>
        </row>
        <row r="975">
          <cell r="A975">
            <v>44844</v>
          </cell>
          <cell r="B975">
            <v>3.0800000000000001E-2</v>
          </cell>
          <cell r="C975">
            <v>6.3129460000000002</v>
          </cell>
        </row>
        <row r="976">
          <cell r="A976">
            <v>44845</v>
          </cell>
          <cell r="B976">
            <v>3.0800000000000001E-2</v>
          </cell>
          <cell r="C976">
            <v>6.3129460000000002</v>
          </cell>
        </row>
        <row r="977">
          <cell r="A977">
            <v>44846</v>
          </cell>
          <cell r="B977">
            <v>3.0800000000000001E-2</v>
          </cell>
          <cell r="C977">
            <v>6.3129460000000002</v>
          </cell>
        </row>
        <row r="978">
          <cell r="A978">
            <v>44847</v>
          </cell>
          <cell r="B978">
            <v>3.0800000000000001E-2</v>
          </cell>
          <cell r="C978">
            <v>6.3129460000000002</v>
          </cell>
        </row>
        <row r="979">
          <cell r="A979">
            <v>44848</v>
          </cell>
          <cell r="B979">
            <v>3.0800000000000001E-2</v>
          </cell>
          <cell r="C979">
            <v>6.3129460000000002</v>
          </cell>
        </row>
        <row r="980">
          <cell r="A980">
            <v>44849</v>
          </cell>
          <cell r="B980">
            <v>3.0800000000000001E-2</v>
          </cell>
          <cell r="C980">
            <v>6.3129460000000002</v>
          </cell>
        </row>
        <row r="981">
          <cell r="A981">
            <v>44850</v>
          </cell>
          <cell r="B981">
            <v>3.0800000000000001E-2</v>
          </cell>
          <cell r="C981">
            <v>6.3129460000000002</v>
          </cell>
        </row>
        <row r="982">
          <cell r="A982">
            <v>44851</v>
          </cell>
          <cell r="B982">
            <v>3.0800000000000001E-2</v>
          </cell>
          <cell r="C982">
            <v>6.3129460000000002</v>
          </cell>
        </row>
        <row r="983">
          <cell r="A983">
            <v>44852</v>
          </cell>
          <cell r="B983">
            <v>3.0800000000000001E-2</v>
          </cell>
          <cell r="C983">
            <v>6.3129460000000002</v>
          </cell>
        </row>
        <row r="984">
          <cell r="A984">
            <v>44853</v>
          </cell>
          <cell r="B984">
            <v>3.0800000000000001E-2</v>
          </cell>
          <cell r="C984">
            <v>6.3129460000000002</v>
          </cell>
        </row>
        <row r="985">
          <cell r="A985">
            <v>44854</v>
          </cell>
          <cell r="B985">
            <v>3.0800000000000001E-2</v>
          </cell>
          <cell r="C985">
            <v>6.3129460000000002</v>
          </cell>
        </row>
        <row r="986">
          <cell r="A986">
            <v>44855</v>
          </cell>
          <cell r="B986">
            <v>3.0800000000000001E-2</v>
          </cell>
          <cell r="C986">
            <v>6.3129460000000002</v>
          </cell>
        </row>
        <row r="987">
          <cell r="A987">
            <v>44856</v>
          </cell>
          <cell r="B987">
            <v>3.0800000000000001E-2</v>
          </cell>
          <cell r="C987">
            <v>6.3129460000000002</v>
          </cell>
        </row>
        <row r="988">
          <cell r="A988">
            <v>44857</v>
          </cell>
          <cell r="B988">
            <v>3.0800000000000001E-2</v>
          </cell>
          <cell r="C988">
            <v>6.3129460000000002</v>
          </cell>
        </row>
        <row r="989">
          <cell r="A989">
            <v>44858</v>
          </cell>
          <cell r="B989">
            <v>3.0800000000000001E-2</v>
          </cell>
          <cell r="C989">
            <v>6.3129460000000002</v>
          </cell>
        </row>
        <row r="990">
          <cell r="A990">
            <v>44859</v>
          </cell>
          <cell r="B990">
            <v>3.0800000000000001E-2</v>
          </cell>
          <cell r="C990">
            <v>6.3129460000000002</v>
          </cell>
        </row>
        <row r="991">
          <cell r="A991">
            <v>44860</v>
          </cell>
          <cell r="B991">
            <v>3.0800000000000001E-2</v>
          </cell>
          <cell r="C991">
            <v>6.3129460000000002</v>
          </cell>
        </row>
        <row r="992">
          <cell r="A992">
            <v>44861</v>
          </cell>
          <cell r="B992">
            <v>3.0800000000000001E-2</v>
          </cell>
          <cell r="C992">
            <v>6.3129460000000002</v>
          </cell>
        </row>
        <row r="993">
          <cell r="A993">
            <v>44862</v>
          </cell>
          <cell r="B993">
            <v>3.0800000000000001E-2</v>
          </cell>
          <cell r="C993">
            <v>6.3129460000000002</v>
          </cell>
        </row>
        <row r="994">
          <cell r="A994">
            <v>44863</v>
          </cell>
          <cell r="B994">
            <v>3.0800000000000001E-2</v>
          </cell>
          <cell r="C994">
            <v>6.3129460000000002</v>
          </cell>
        </row>
        <row r="995">
          <cell r="A995">
            <v>44864</v>
          </cell>
          <cell r="B995">
            <v>3.0800000000000001E-2</v>
          </cell>
          <cell r="C995">
            <v>6.3129460000000002</v>
          </cell>
        </row>
        <row r="996">
          <cell r="A996">
            <v>44865</v>
          </cell>
          <cell r="B996">
            <v>3.0800000000000001E-2</v>
          </cell>
          <cell r="C996">
            <v>6.3129460000000002</v>
          </cell>
        </row>
        <row r="997">
          <cell r="A997">
            <v>44866</v>
          </cell>
          <cell r="B997">
            <v>3.0800000000000001E-2</v>
          </cell>
          <cell r="C997">
            <v>6.4225430000000001</v>
          </cell>
        </row>
        <row r="998">
          <cell r="A998">
            <v>44867</v>
          </cell>
          <cell r="B998">
            <v>3.0800000000000001E-2</v>
          </cell>
          <cell r="C998">
            <v>6.4225430000000001</v>
          </cell>
        </row>
        <row r="999">
          <cell r="A999">
            <v>44868</v>
          </cell>
          <cell r="B999">
            <v>3.8300000000000001E-2</v>
          </cell>
          <cell r="C999">
            <v>6.4225430000000001</v>
          </cell>
        </row>
        <row r="1000">
          <cell r="A1000">
            <v>44869</v>
          </cell>
          <cell r="B1000">
            <v>3.8300000000000001E-2</v>
          </cell>
          <cell r="C1000">
            <v>6.4225430000000001</v>
          </cell>
        </row>
        <row r="1001">
          <cell r="A1001">
            <v>44870</v>
          </cell>
          <cell r="B1001">
            <v>3.8300000000000001E-2</v>
          </cell>
          <cell r="C1001">
            <v>6.4225430000000001</v>
          </cell>
        </row>
        <row r="1002">
          <cell r="A1002">
            <v>44871</v>
          </cell>
          <cell r="B1002">
            <v>3.8300000000000001E-2</v>
          </cell>
          <cell r="C1002">
            <v>6.4225430000000001</v>
          </cell>
        </row>
        <row r="1003">
          <cell r="A1003">
            <v>44872</v>
          </cell>
          <cell r="B1003">
            <v>3.8300000000000001E-2</v>
          </cell>
          <cell r="C1003">
            <v>6.4225430000000001</v>
          </cell>
        </row>
        <row r="1004">
          <cell r="A1004">
            <v>44873</v>
          </cell>
          <cell r="B1004">
            <v>3.8300000000000001E-2</v>
          </cell>
          <cell r="C1004">
            <v>6.4225430000000001</v>
          </cell>
        </row>
        <row r="1005">
          <cell r="A1005">
            <v>44874</v>
          </cell>
          <cell r="B1005">
            <v>3.8300000000000001E-2</v>
          </cell>
          <cell r="C1005">
            <v>6.4225430000000001</v>
          </cell>
        </row>
        <row r="1006">
          <cell r="A1006">
            <v>44875</v>
          </cell>
          <cell r="B1006">
            <v>3.8300000000000001E-2</v>
          </cell>
          <cell r="C1006">
            <v>6.4225430000000001</v>
          </cell>
        </row>
        <row r="1007">
          <cell r="A1007">
            <v>44876</v>
          </cell>
          <cell r="B1007">
            <v>3.8300000000000001E-2</v>
          </cell>
          <cell r="C1007">
            <v>6.4225430000000001</v>
          </cell>
        </row>
        <row r="1008">
          <cell r="A1008">
            <v>44877</v>
          </cell>
          <cell r="B1008">
            <v>3.8300000000000001E-2</v>
          </cell>
          <cell r="C1008">
            <v>6.4225430000000001</v>
          </cell>
        </row>
        <row r="1009">
          <cell r="A1009">
            <v>44878</v>
          </cell>
          <cell r="B1009">
            <v>3.8300000000000001E-2</v>
          </cell>
          <cell r="C1009">
            <v>6.4225430000000001</v>
          </cell>
        </row>
        <row r="1010">
          <cell r="A1010">
            <v>44879</v>
          </cell>
          <cell r="B1010">
            <v>3.8300000000000001E-2</v>
          </cell>
          <cell r="C1010">
            <v>6.4225430000000001</v>
          </cell>
        </row>
        <row r="1011">
          <cell r="A1011">
            <v>44880</v>
          </cell>
          <cell r="B1011">
            <v>3.8300000000000001E-2</v>
          </cell>
          <cell r="C1011">
            <v>6.4225430000000001</v>
          </cell>
        </row>
        <row r="1012">
          <cell r="A1012">
            <v>44881</v>
          </cell>
          <cell r="B1012">
            <v>3.8300000000000001E-2</v>
          </cell>
          <cell r="C1012">
            <v>6.4225430000000001</v>
          </cell>
        </row>
        <row r="1013">
          <cell r="A1013">
            <v>44882</v>
          </cell>
          <cell r="B1013">
            <v>3.8300000000000001E-2</v>
          </cell>
          <cell r="C1013">
            <v>6.4225430000000001</v>
          </cell>
        </row>
        <row r="1014">
          <cell r="A1014">
            <v>44883</v>
          </cell>
          <cell r="B1014">
            <v>3.8300000000000001E-2</v>
          </cell>
          <cell r="C1014">
            <v>6.4225430000000001</v>
          </cell>
        </row>
        <row r="1015">
          <cell r="A1015">
            <v>44884</v>
          </cell>
          <cell r="B1015">
            <v>3.8300000000000001E-2</v>
          </cell>
          <cell r="C1015">
            <v>6.4225430000000001</v>
          </cell>
        </row>
        <row r="1016">
          <cell r="A1016">
            <v>44885</v>
          </cell>
          <cell r="B1016">
            <v>3.8300000000000001E-2</v>
          </cell>
          <cell r="C1016">
            <v>6.4225430000000001</v>
          </cell>
        </row>
        <row r="1017">
          <cell r="A1017">
            <v>44886</v>
          </cell>
          <cell r="B1017">
            <v>3.8300000000000001E-2</v>
          </cell>
          <cell r="C1017">
            <v>6.4225430000000001</v>
          </cell>
        </row>
        <row r="1018">
          <cell r="A1018">
            <v>44887</v>
          </cell>
          <cell r="B1018">
            <v>3.8300000000000001E-2</v>
          </cell>
          <cell r="C1018">
            <v>6.4225430000000001</v>
          </cell>
        </row>
        <row r="1019">
          <cell r="A1019">
            <v>44888</v>
          </cell>
          <cell r="B1019">
            <v>3.8300000000000001E-2</v>
          </cell>
          <cell r="C1019">
            <v>6.4225430000000001</v>
          </cell>
        </row>
        <row r="1020">
          <cell r="A1020">
            <v>44889</v>
          </cell>
          <cell r="B1020">
            <v>3.8300000000000001E-2</v>
          </cell>
          <cell r="C1020">
            <v>6.4225430000000001</v>
          </cell>
        </row>
        <row r="1021">
          <cell r="A1021">
            <v>44890</v>
          </cell>
          <cell r="B1021">
            <v>3.8300000000000001E-2</v>
          </cell>
          <cell r="C1021">
            <v>6.4225430000000001</v>
          </cell>
        </row>
        <row r="1022">
          <cell r="A1022">
            <v>44891</v>
          </cell>
          <cell r="B1022">
            <v>3.8300000000000001E-2</v>
          </cell>
          <cell r="C1022">
            <v>6.4225430000000001</v>
          </cell>
        </row>
        <row r="1023">
          <cell r="A1023">
            <v>44892</v>
          </cell>
          <cell r="B1023">
            <v>3.8300000000000001E-2</v>
          </cell>
          <cell r="C1023">
            <v>6.4225430000000001</v>
          </cell>
        </row>
        <row r="1024">
          <cell r="A1024">
            <v>44893</v>
          </cell>
          <cell r="B1024">
            <v>3.8300000000000001E-2</v>
          </cell>
          <cell r="C1024">
            <v>6.4225430000000001</v>
          </cell>
        </row>
        <row r="1025">
          <cell r="A1025">
            <v>44894</v>
          </cell>
          <cell r="B1025">
            <v>3.8300000000000001E-2</v>
          </cell>
          <cell r="C1025">
            <v>6.4225430000000001</v>
          </cell>
        </row>
        <row r="1026">
          <cell r="A1026">
            <v>44895</v>
          </cell>
          <cell r="B1026">
            <v>3.8300000000000001E-2</v>
          </cell>
          <cell r="C1026">
            <v>6.4225430000000001</v>
          </cell>
        </row>
        <row r="1027">
          <cell r="A1027">
            <v>44896</v>
          </cell>
          <cell r="B1027">
            <v>3.8300000000000001E-2</v>
          </cell>
          <cell r="C1027">
            <v>6.5381669999999996</v>
          </cell>
        </row>
        <row r="1028">
          <cell r="A1028">
            <v>44897</v>
          </cell>
          <cell r="B1028">
            <v>3.8300000000000001E-2</v>
          </cell>
          <cell r="C1028">
            <v>6.5381669999999996</v>
          </cell>
        </row>
        <row r="1029">
          <cell r="A1029">
            <v>44898</v>
          </cell>
          <cell r="B1029">
            <v>3.8300000000000001E-2</v>
          </cell>
          <cell r="C1029">
            <v>6.5381669999999996</v>
          </cell>
        </row>
        <row r="1030">
          <cell r="A1030">
            <v>44899</v>
          </cell>
          <cell r="B1030">
            <v>3.8300000000000001E-2</v>
          </cell>
          <cell r="C1030">
            <v>6.5381669999999996</v>
          </cell>
        </row>
        <row r="1031">
          <cell r="A1031">
            <v>44900</v>
          </cell>
          <cell r="B1031">
            <v>3.8300000000000001E-2</v>
          </cell>
          <cell r="C1031">
            <v>6.5381669999999996</v>
          </cell>
        </row>
        <row r="1032">
          <cell r="A1032">
            <v>44901</v>
          </cell>
          <cell r="B1032">
            <v>3.8300000000000001E-2</v>
          </cell>
          <cell r="C1032">
            <v>6.5381669999999996</v>
          </cell>
        </row>
        <row r="1033">
          <cell r="A1033">
            <v>44902</v>
          </cell>
          <cell r="B1033">
            <v>3.8300000000000001E-2</v>
          </cell>
          <cell r="C1033">
            <v>6.5381669999999996</v>
          </cell>
        </row>
        <row r="1034">
          <cell r="A1034">
            <v>44903</v>
          </cell>
          <cell r="B1034">
            <v>3.8300000000000001E-2</v>
          </cell>
          <cell r="C1034">
            <v>6.5381669999999996</v>
          </cell>
        </row>
        <row r="1035">
          <cell r="A1035">
            <v>44904</v>
          </cell>
          <cell r="B1035">
            <v>3.8300000000000001E-2</v>
          </cell>
          <cell r="C1035">
            <v>6.5381669999999996</v>
          </cell>
        </row>
        <row r="1036">
          <cell r="A1036">
            <v>44905</v>
          </cell>
          <cell r="B1036">
            <v>3.8300000000000001E-2</v>
          </cell>
          <cell r="C1036">
            <v>6.5381669999999996</v>
          </cell>
        </row>
        <row r="1037">
          <cell r="A1037">
            <v>44906</v>
          </cell>
          <cell r="B1037">
            <v>3.8300000000000001E-2</v>
          </cell>
          <cell r="C1037">
            <v>6.5381669999999996</v>
          </cell>
        </row>
        <row r="1038">
          <cell r="A1038">
            <v>44907</v>
          </cell>
          <cell r="B1038">
            <v>3.8300000000000001E-2</v>
          </cell>
          <cell r="C1038">
            <v>6.5381669999999996</v>
          </cell>
        </row>
        <row r="1039">
          <cell r="A1039">
            <v>44908</v>
          </cell>
          <cell r="B1039">
            <v>3.8300000000000001E-2</v>
          </cell>
          <cell r="C1039">
            <v>6.5381669999999996</v>
          </cell>
        </row>
        <row r="1040">
          <cell r="A1040">
            <v>44909</v>
          </cell>
          <cell r="B1040">
            <v>3.8300000000000001E-2</v>
          </cell>
          <cell r="C1040">
            <v>6.5381669999999996</v>
          </cell>
        </row>
        <row r="1041">
          <cell r="A1041">
            <v>44910</v>
          </cell>
          <cell r="B1041">
            <v>4.3299999999999998E-2</v>
          </cell>
          <cell r="C1041">
            <v>6.5381669999999996</v>
          </cell>
        </row>
        <row r="1042">
          <cell r="A1042">
            <v>44911</v>
          </cell>
          <cell r="B1042">
            <v>4.3299999999999998E-2</v>
          </cell>
          <cell r="C1042">
            <v>6.5381669999999996</v>
          </cell>
        </row>
        <row r="1043">
          <cell r="A1043">
            <v>44912</v>
          </cell>
          <cell r="B1043">
            <v>4.3299999999999998E-2</v>
          </cell>
          <cell r="C1043">
            <v>6.5381669999999996</v>
          </cell>
        </row>
        <row r="1044">
          <cell r="A1044">
            <v>44913</v>
          </cell>
          <cell r="B1044">
            <v>4.3299999999999998E-2</v>
          </cell>
          <cell r="C1044">
            <v>6.5381669999999996</v>
          </cell>
        </row>
        <row r="1045">
          <cell r="A1045">
            <v>44914</v>
          </cell>
          <cell r="B1045">
            <v>4.3299999999999998E-2</v>
          </cell>
          <cell r="C1045">
            <v>6.5381669999999996</v>
          </cell>
        </row>
        <row r="1046">
          <cell r="A1046">
            <v>44915</v>
          </cell>
          <cell r="B1046">
            <v>4.3299999999999998E-2</v>
          </cell>
          <cell r="C1046">
            <v>6.5381669999999996</v>
          </cell>
        </row>
        <row r="1047">
          <cell r="A1047">
            <v>44916</v>
          </cell>
          <cell r="B1047">
            <v>4.3299999999999998E-2</v>
          </cell>
          <cell r="C1047">
            <v>6.5381669999999996</v>
          </cell>
        </row>
        <row r="1048">
          <cell r="A1048">
            <v>44917</v>
          </cell>
          <cell r="B1048">
            <v>4.3299999999999998E-2</v>
          </cell>
          <cell r="C1048">
            <v>6.5381669999999996</v>
          </cell>
        </row>
        <row r="1049">
          <cell r="A1049">
            <v>44918</v>
          </cell>
          <cell r="B1049">
            <v>4.3299999999999998E-2</v>
          </cell>
          <cell r="C1049">
            <v>6.5381669999999996</v>
          </cell>
        </row>
        <row r="1050">
          <cell r="A1050">
            <v>44919</v>
          </cell>
          <cell r="B1050">
            <v>4.3299999999999998E-2</v>
          </cell>
          <cell r="C1050">
            <v>6.5381669999999996</v>
          </cell>
        </row>
        <row r="1051">
          <cell r="A1051">
            <v>44920</v>
          </cell>
          <cell r="B1051">
            <v>4.3299999999999998E-2</v>
          </cell>
          <cell r="C1051">
            <v>6.5381669999999996</v>
          </cell>
        </row>
        <row r="1052">
          <cell r="A1052">
            <v>44921</v>
          </cell>
          <cell r="B1052">
            <v>4.3299999999999998E-2</v>
          </cell>
          <cell r="C1052">
            <v>6.5381669999999996</v>
          </cell>
        </row>
        <row r="1053">
          <cell r="A1053">
            <v>44922</v>
          </cell>
          <cell r="B1053">
            <v>4.3299999999999998E-2</v>
          </cell>
          <cell r="C1053">
            <v>6.5381669999999996</v>
          </cell>
        </row>
        <row r="1054">
          <cell r="A1054">
            <v>44923</v>
          </cell>
          <cell r="B1054">
            <v>4.3299999999999998E-2</v>
          </cell>
          <cell r="C1054">
            <v>6.5381669999999996</v>
          </cell>
        </row>
        <row r="1055">
          <cell r="A1055">
            <v>44924</v>
          </cell>
          <cell r="B1055">
            <v>4.3299999999999998E-2</v>
          </cell>
          <cell r="C1055">
            <v>6.5381669999999996</v>
          </cell>
        </row>
        <row r="1056">
          <cell r="A1056">
            <v>44925</v>
          </cell>
          <cell r="B1056">
            <v>4.3299999999999998E-2</v>
          </cell>
          <cell r="C1056">
            <v>6.5381669999999996</v>
          </cell>
        </row>
        <row r="1057">
          <cell r="A1057">
            <v>44926</v>
          </cell>
          <cell r="B1057">
            <v>4.3299999999999998E-2</v>
          </cell>
          <cell r="C1057">
            <v>6.5381669999999996</v>
          </cell>
        </row>
        <row r="1058">
          <cell r="A1058">
            <v>44927</v>
          </cell>
          <cell r="B1058">
            <v>4.3299999999999998E-2</v>
          </cell>
          <cell r="C1058">
            <v>6.4875540000000003</v>
          </cell>
        </row>
        <row r="1059">
          <cell r="A1059">
            <v>44928</v>
          </cell>
          <cell r="B1059">
            <v>4.3299999999999998E-2</v>
          </cell>
          <cell r="C1059">
            <v>6.4875540000000003</v>
          </cell>
        </row>
        <row r="1060">
          <cell r="A1060">
            <v>44929</v>
          </cell>
          <cell r="B1060">
            <v>4.3299999999999998E-2</v>
          </cell>
          <cell r="C1060">
            <v>6.4875540000000003</v>
          </cell>
        </row>
        <row r="1061">
          <cell r="A1061">
            <v>44930</v>
          </cell>
          <cell r="B1061">
            <v>4.3299999999999998E-2</v>
          </cell>
          <cell r="C1061">
            <v>6.4875540000000003</v>
          </cell>
        </row>
        <row r="1062">
          <cell r="A1062">
            <v>44931</v>
          </cell>
          <cell r="B1062">
            <v>4.3299999999999998E-2</v>
          </cell>
          <cell r="C1062">
            <v>6.4875540000000003</v>
          </cell>
        </row>
        <row r="1063">
          <cell r="A1063">
            <v>44932</v>
          </cell>
          <cell r="B1063">
            <v>4.3299999999999998E-2</v>
          </cell>
          <cell r="C1063">
            <v>6.4875540000000003</v>
          </cell>
        </row>
        <row r="1064">
          <cell r="A1064">
            <v>44933</v>
          </cell>
          <cell r="B1064">
            <v>4.3299999999999998E-2</v>
          </cell>
          <cell r="C1064">
            <v>6.4875540000000003</v>
          </cell>
        </row>
        <row r="1065">
          <cell r="A1065">
            <v>44934</v>
          </cell>
          <cell r="B1065">
            <v>4.3299999999999998E-2</v>
          </cell>
          <cell r="C1065">
            <v>6.4875540000000003</v>
          </cell>
        </row>
        <row r="1066">
          <cell r="A1066">
            <v>44935</v>
          </cell>
          <cell r="B1066">
            <v>4.3299999999999998E-2</v>
          </cell>
          <cell r="C1066">
            <v>6.4875540000000003</v>
          </cell>
        </row>
        <row r="1067">
          <cell r="A1067">
            <v>44936</v>
          </cell>
          <cell r="B1067">
            <v>4.3299999999999998E-2</v>
          </cell>
          <cell r="C1067">
            <v>6.4875540000000003</v>
          </cell>
        </row>
        <row r="1068">
          <cell r="A1068">
            <v>44937</v>
          </cell>
          <cell r="B1068">
            <v>4.3299999999999998E-2</v>
          </cell>
          <cell r="C1068">
            <v>6.4875540000000003</v>
          </cell>
        </row>
        <row r="1069">
          <cell r="A1069">
            <v>44938</v>
          </cell>
          <cell r="B1069">
            <v>4.3299999999999998E-2</v>
          </cell>
          <cell r="C1069">
            <v>6.4875540000000003</v>
          </cell>
        </row>
        <row r="1070">
          <cell r="A1070">
            <v>44939</v>
          </cell>
          <cell r="B1070">
            <v>4.3299999999999998E-2</v>
          </cell>
          <cell r="C1070">
            <v>6.4875540000000003</v>
          </cell>
        </row>
        <row r="1071">
          <cell r="A1071">
            <v>44940</v>
          </cell>
          <cell r="B1071">
            <v>4.3299999999999998E-2</v>
          </cell>
          <cell r="C1071">
            <v>6.4875540000000003</v>
          </cell>
        </row>
        <row r="1072">
          <cell r="A1072">
            <v>44941</v>
          </cell>
          <cell r="B1072">
            <v>4.3299999999999998E-2</v>
          </cell>
          <cell r="C1072">
            <v>6.4875540000000003</v>
          </cell>
        </row>
        <row r="1073">
          <cell r="A1073">
            <v>44942</v>
          </cell>
          <cell r="B1073">
            <v>4.3299999999999998E-2</v>
          </cell>
          <cell r="C1073">
            <v>6.4875540000000003</v>
          </cell>
        </row>
        <row r="1074">
          <cell r="A1074">
            <v>44943</v>
          </cell>
          <cell r="B1074">
            <v>4.3299999999999998E-2</v>
          </cell>
          <cell r="C1074">
            <v>6.4875540000000003</v>
          </cell>
        </row>
        <row r="1075">
          <cell r="A1075">
            <v>44944</v>
          </cell>
          <cell r="B1075">
            <v>4.3299999999999998E-2</v>
          </cell>
          <cell r="C1075">
            <v>6.4875540000000003</v>
          </cell>
        </row>
        <row r="1076">
          <cell r="A1076">
            <v>44945</v>
          </cell>
          <cell r="B1076">
            <v>4.3299999999999998E-2</v>
          </cell>
          <cell r="C1076">
            <v>6.4875540000000003</v>
          </cell>
        </row>
        <row r="1077">
          <cell r="A1077">
            <v>44946</v>
          </cell>
          <cell r="B1077">
            <v>4.3299999999999998E-2</v>
          </cell>
          <cell r="C1077">
            <v>6.4875540000000003</v>
          </cell>
        </row>
        <row r="1078">
          <cell r="A1078">
            <v>44947</v>
          </cell>
          <cell r="B1078">
            <v>4.3299999999999998E-2</v>
          </cell>
          <cell r="C1078">
            <v>6.4875540000000003</v>
          </cell>
        </row>
        <row r="1079">
          <cell r="A1079">
            <v>44948</v>
          </cell>
          <cell r="B1079">
            <v>4.3299999999999998E-2</v>
          </cell>
          <cell r="C1079">
            <v>6.4875540000000003</v>
          </cell>
        </row>
        <row r="1080">
          <cell r="A1080">
            <v>44949</v>
          </cell>
          <cell r="B1080">
            <v>4.3299999999999998E-2</v>
          </cell>
          <cell r="C1080">
            <v>6.4875540000000003</v>
          </cell>
        </row>
        <row r="1081">
          <cell r="A1081">
            <v>44950</v>
          </cell>
          <cell r="B1081">
            <v>4.3299999999999998E-2</v>
          </cell>
          <cell r="C1081">
            <v>6.4875540000000003</v>
          </cell>
        </row>
        <row r="1082">
          <cell r="A1082">
            <v>44951</v>
          </cell>
          <cell r="B1082">
            <v>4.3299999999999998E-2</v>
          </cell>
          <cell r="C1082">
            <v>6.4875540000000003</v>
          </cell>
        </row>
        <row r="1083">
          <cell r="A1083">
            <v>44952</v>
          </cell>
          <cell r="B1083">
            <v>4.3299999999999998E-2</v>
          </cell>
          <cell r="C1083">
            <v>6.4875540000000003</v>
          </cell>
        </row>
        <row r="1084">
          <cell r="A1084">
            <v>44953</v>
          </cell>
          <cell r="B1084">
            <v>4.3299999999999998E-2</v>
          </cell>
          <cell r="C1084">
            <v>6.4875540000000003</v>
          </cell>
        </row>
        <row r="1085">
          <cell r="A1085">
            <v>44954</v>
          </cell>
          <cell r="B1085">
            <v>4.3299999999999998E-2</v>
          </cell>
          <cell r="C1085">
            <v>6.4875540000000003</v>
          </cell>
        </row>
        <row r="1086">
          <cell r="A1086">
            <v>44955</v>
          </cell>
          <cell r="B1086">
            <v>4.3299999999999998E-2</v>
          </cell>
          <cell r="C1086">
            <v>6.4875540000000003</v>
          </cell>
        </row>
        <row r="1087">
          <cell r="A1087">
            <v>44956</v>
          </cell>
          <cell r="B1087">
            <v>4.3299999999999998E-2</v>
          </cell>
          <cell r="C1087">
            <v>6.4875540000000003</v>
          </cell>
        </row>
        <row r="1088">
          <cell r="A1088">
            <v>44957</v>
          </cell>
          <cell r="B1088">
            <v>4.3299999999999998E-2</v>
          </cell>
          <cell r="C1088">
            <v>6.4875540000000003</v>
          </cell>
        </row>
        <row r="1089">
          <cell r="A1089">
            <v>44958</v>
          </cell>
          <cell r="B1089">
            <v>4.3299999999999998E-2</v>
          </cell>
          <cell r="C1089">
            <v>6.5250000000000004</v>
          </cell>
        </row>
        <row r="1090">
          <cell r="A1090">
            <v>44959</v>
          </cell>
          <cell r="B1090">
            <v>4.58E-2</v>
          </cell>
          <cell r="C1090">
            <v>6.5250000000000004</v>
          </cell>
        </row>
        <row r="1091">
          <cell r="A1091">
            <v>44960</v>
          </cell>
          <cell r="B1091">
            <v>4.58E-2</v>
          </cell>
          <cell r="C1091">
            <v>6.5250000000000004</v>
          </cell>
        </row>
        <row r="1092">
          <cell r="A1092">
            <v>44961</v>
          </cell>
          <cell r="B1092">
            <v>4.58E-2</v>
          </cell>
          <cell r="C1092">
            <v>6.5250000000000004</v>
          </cell>
        </row>
        <row r="1093">
          <cell r="A1093">
            <v>44962</v>
          </cell>
          <cell r="B1093">
            <v>4.58E-2</v>
          </cell>
          <cell r="C1093">
            <v>6.5250000000000004</v>
          </cell>
        </row>
        <row r="1094">
          <cell r="A1094">
            <v>44963</v>
          </cell>
          <cell r="B1094">
            <v>4.58E-2</v>
          </cell>
          <cell r="C1094">
            <v>6.5250000000000004</v>
          </cell>
        </row>
        <row r="1095">
          <cell r="A1095">
            <v>44964</v>
          </cell>
          <cell r="B1095">
            <v>4.58E-2</v>
          </cell>
          <cell r="C1095">
            <v>6.5250000000000004</v>
          </cell>
        </row>
        <row r="1096">
          <cell r="A1096">
            <v>44965</v>
          </cell>
          <cell r="B1096">
            <v>4.58E-2</v>
          </cell>
          <cell r="C1096">
            <v>6.5250000000000004</v>
          </cell>
        </row>
        <row r="1097">
          <cell r="A1097">
            <v>44966</v>
          </cell>
          <cell r="B1097">
            <v>4.5700000000000005E-2</v>
          </cell>
          <cell r="C1097">
            <v>6.5250000000000004</v>
          </cell>
        </row>
        <row r="1098">
          <cell r="A1098">
            <v>44967</v>
          </cell>
          <cell r="B1098">
            <v>4.58E-2</v>
          </cell>
          <cell r="C1098">
            <v>6.5250000000000004</v>
          </cell>
        </row>
        <row r="1099">
          <cell r="A1099">
            <v>44968</v>
          </cell>
          <cell r="B1099">
            <v>4.58E-2</v>
          </cell>
          <cell r="C1099">
            <v>6.5250000000000004</v>
          </cell>
        </row>
        <row r="1100">
          <cell r="A1100">
            <v>44969</v>
          </cell>
          <cell r="B1100">
            <v>4.58E-2</v>
          </cell>
          <cell r="C1100">
            <v>6.5250000000000004</v>
          </cell>
        </row>
        <row r="1101">
          <cell r="A1101">
            <v>44970</v>
          </cell>
          <cell r="B1101">
            <v>4.58E-2</v>
          </cell>
          <cell r="C1101">
            <v>6.5250000000000004</v>
          </cell>
        </row>
        <row r="1102">
          <cell r="A1102">
            <v>44971</v>
          </cell>
          <cell r="B1102">
            <v>4.58E-2</v>
          </cell>
          <cell r="C1102">
            <v>6.5250000000000004</v>
          </cell>
        </row>
        <row r="1103">
          <cell r="A1103">
            <v>44972</v>
          </cell>
          <cell r="B1103">
            <v>4.58E-2</v>
          </cell>
          <cell r="C1103">
            <v>6.5250000000000004</v>
          </cell>
        </row>
        <row r="1104">
          <cell r="A1104">
            <v>44973</v>
          </cell>
          <cell r="B1104">
            <v>4.58E-2</v>
          </cell>
          <cell r="C1104">
            <v>6.5250000000000004</v>
          </cell>
        </row>
        <row r="1105">
          <cell r="A1105">
            <v>44974</v>
          </cell>
          <cell r="B1105">
            <v>4.58E-2</v>
          </cell>
          <cell r="C1105">
            <v>6.5250000000000004</v>
          </cell>
        </row>
        <row r="1106">
          <cell r="A1106">
            <v>44975</v>
          </cell>
          <cell r="B1106">
            <v>4.58E-2</v>
          </cell>
          <cell r="C1106">
            <v>6.5250000000000004</v>
          </cell>
        </row>
        <row r="1107">
          <cell r="A1107">
            <v>44976</v>
          </cell>
          <cell r="B1107">
            <v>4.58E-2</v>
          </cell>
          <cell r="C1107">
            <v>6.5250000000000004</v>
          </cell>
        </row>
        <row r="1108">
          <cell r="A1108">
            <v>44977</v>
          </cell>
          <cell r="B1108">
            <v>4.58E-2</v>
          </cell>
          <cell r="C1108">
            <v>6.5250000000000004</v>
          </cell>
        </row>
        <row r="1109">
          <cell r="A1109">
            <v>44978</v>
          </cell>
          <cell r="B1109">
            <v>4.58E-2</v>
          </cell>
          <cell r="C1109">
            <v>6.5250000000000004</v>
          </cell>
        </row>
        <row r="1110">
          <cell r="A1110">
            <v>44979</v>
          </cell>
          <cell r="B1110">
            <v>4.58E-2</v>
          </cell>
          <cell r="C1110">
            <v>6.5250000000000004</v>
          </cell>
        </row>
        <row r="1111">
          <cell r="A1111">
            <v>44980</v>
          </cell>
          <cell r="B1111">
            <v>4.58E-2</v>
          </cell>
          <cell r="C1111">
            <v>6.5250000000000004</v>
          </cell>
        </row>
        <row r="1112">
          <cell r="A1112">
            <v>44981</v>
          </cell>
          <cell r="B1112">
            <v>4.58E-2</v>
          </cell>
          <cell r="C1112">
            <v>6.5250000000000004</v>
          </cell>
        </row>
        <row r="1113">
          <cell r="A1113">
            <v>44982</v>
          </cell>
          <cell r="B1113">
            <v>4.58E-2</v>
          </cell>
          <cell r="C1113">
            <v>6.5250000000000004</v>
          </cell>
        </row>
        <row r="1114">
          <cell r="A1114">
            <v>44983</v>
          </cell>
          <cell r="B1114">
            <v>4.58E-2</v>
          </cell>
          <cell r="C1114">
            <v>6.5250000000000004</v>
          </cell>
        </row>
        <row r="1115">
          <cell r="A1115">
            <v>44984</v>
          </cell>
          <cell r="B1115">
            <v>4.5700000000000005E-2</v>
          </cell>
          <cell r="C1115">
            <v>6.5250000000000004</v>
          </cell>
        </row>
        <row r="1116">
          <cell r="A1116">
            <v>44985</v>
          </cell>
          <cell r="B1116">
            <v>4.5700000000000005E-2</v>
          </cell>
          <cell r="C1116">
            <v>6.5250000000000004</v>
          </cell>
        </row>
        <row r="1117">
          <cell r="A1117">
            <v>44986</v>
          </cell>
          <cell r="B1117">
            <v>4.58E-2</v>
          </cell>
          <cell r="C1117">
            <v>6.3909459999999996</v>
          </cell>
        </row>
        <row r="1118">
          <cell r="A1118">
            <v>44987</v>
          </cell>
          <cell r="B1118">
            <v>4.5700000000000005E-2</v>
          </cell>
          <cell r="C1118">
            <v>6.3909459999999996</v>
          </cell>
        </row>
        <row r="1119">
          <cell r="A1119">
            <v>44988</v>
          </cell>
          <cell r="B1119">
            <v>4.5700000000000005E-2</v>
          </cell>
          <cell r="C1119">
            <v>6.3909459999999996</v>
          </cell>
        </row>
        <row r="1120">
          <cell r="A1120">
            <v>44989</v>
          </cell>
          <cell r="B1120">
            <v>4.5700000000000005E-2</v>
          </cell>
          <cell r="C1120">
            <v>6.3909459999999996</v>
          </cell>
        </row>
        <row r="1121">
          <cell r="A1121">
            <v>44990</v>
          </cell>
          <cell r="B1121">
            <v>4.5700000000000005E-2</v>
          </cell>
          <cell r="C1121">
            <v>6.3909459999999996</v>
          </cell>
        </row>
        <row r="1122">
          <cell r="A1122">
            <v>44991</v>
          </cell>
          <cell r="B1122">
            <v>4.5700000000000005E-2</v>
          </cell>
          <cell r="C1122">
            <v>6.3909459999999996</v>
          </cell>
        </row>
        <row r="1123">
          <cell r="A1123">
            <v>44992</v>
          </cell>
          <cell r="B1123">
            <v>4.5700000000000005E-2</v>
          </cell>
          <cell r="C1123">
            <v>6.3909459999999996</v>
          </cell>
        </row>
        <row r="1124">
          <cell r="A1124">
            <v>44993</v>
          </cell>
          <cell r="B1124">
            <v>4.5700000000000005E-2</v>
          </cell>
          <cell r="C1124">
            <v>6.3909459999999996</v>
          </cell>
        </row>
        <row r="1125">
          <cell r="A1125">
            <v>44994</v>
          </cell>
          <cell r="B1125">
            <v>4.5700000000000005E-2</v>
          </cell>
          <cell r="C1125">
            <v>6.3909459999999996</v>
          </cell>
        </row>
        <row r="1126">
          <cell r="A1126">
            <v>44995</v>
          </cell>
          <cell r="B1126">
            <v>4.5700000000000005E-2</v>
          </cell>
          <cell r="C1126">
            <v>6.3909459999999996</v>
          </cell>
        </row>
        <row r="1127">
          <cell r="A1127">
            <v>44996</v>
          </cell>
          <cell r="B1127">
            <v>4.5700000000000005E-2</v>
          </cell>
          <cell r="C1127">
            <v>6.3909459999999996</v>
          </cell>
        </row>
        <row r="1128">
          <cell r="A1128">
            <v>44997</v>
          </cell>
          <cell r="B1128">
            <v>4.5700000000000005E-2</v>
          </cell>
          <cell r="C1128">
            <v>6.3909459999999996</v>
          </cell>
        </row>
        <row r="1129">
          <cell r="A1129">
            <v>44998</v>
          </cell>
          <cell r="B1129">
            <v>4.58E-2</v>
          </cell>
          <cell r="C1129">
            <v>6.3909459999999996</v>
          </cell>
        </row>
        <row r="1130">
          <cell r="A1130">
            <v>44999</v>
          </cell>
          <cell r="B1130">
            <v>4.58E-2</v>
          </cell>
          <cell r="C1130">
            <v>6.3909459999999996</v>
          </cell>
        </row>
        <row r="1131">
          <cell r="A1131">
            <v>45000</v>
          </cell>
          <cell r="B1131">
            <v>4.58E-2</v>
          </cell>
          <cell r="C1131">
            <v>6.3909459999999996</v>
          </cell>
        </row>
        <row r="1132">
          <cell r="A1132">
            <v>45001</v>
          </cell>
          <cell r="B1132">
            <v>4.58E-2</v>
          </cell>
          <cell r="C1132">
            <v>6.3909459999999996</v>
          </cell>
        </row>
        <row r="1133">
          <cell r="A1133">
            <v>45002</v>
          </cell>
          <cell r="B1133">
            <v>4.58E-2</v>
          </cell>
          <cell r="C1133">
            <v>6.3909459999999996</v>
          </cell>
        </row>
        <row r="1134">
          <cell r="A1134">
            <v>45003</v>
          </cell>
          <cell r="B1134">
            <v>4.58E-2</v>
          </cell>
          <cell r="C1134">
            <v>6.3909459999999996</v>
          </cell>
        </row>
        <row r="1135">
          <cell r="A1135">
            <v>45004</v>
          </cell>
          <cell r="B1135">
            <v>4.58E-2</v>
          </cell>
          <cell r="C1135">
            <v>6.3909459999999996</v>
          </cell>
        </row>
        <row r="1136">
          <cell r="A1136">
            <v>45005</v>
          </cell>
          <cell r="B1136">
            <v>4.58E-2</v>
          </cell>
          <cell r="C1136">
            <v>6.3909459999999996</v>
          </cell>
        </row>
        <row r="1137">
          <cell r="A1137">
            <v>45006</v>
          </cell>
          <cell r="B1137">
            <v>4.58E-2</v>
          </cell>
          <cell r="C1137">
            <v>6.3909459999999996</v>
          </cell>
        </row>
        <row r="1138">
          <cell r="A1138">
            <v>45007</v>
          </cell>
          <cell r="B1138">
            <v>4.58E-2</v>
          </cell>
          <cell r="C1138">
            <v>6.3909459999999996</v>
          </cell>
        </row>
        <row r="1139">
          <cell r="A1139">
            <v>45008</v>
          </cell>
          <cell r="B1139">
            <v>4.8300000000000003E-2</v>
          </cell>
          <cell r="C1139">
            <v>6.3909459999999996</v>
          </cell>
        </row>
        <row r="1140">
          <cell r="A1140">
            <v>45009</v>
          </cell>
          <cell r="B1140">
            <v>4.8300000000000003E-2</v>
          </cell>
          <cell r="C1140">
            <v>6.3909459999999996</v>
          </cell>
        </row>
        <row r="1141">
          <cell r="A1141">
            <v>45010</v>
          </cell>
          <cell r="B1141">
            <v>4.8300000000000003E-2</v>
          </cell>
          <cell r="C1141">
            <v>6.3909459999999996</v>
          </cell>
        </row>
        <row r="1142">
          <cell r="A1142">
            <v>45011</v>
          </cell>
          <cell r="B1142">
            <v>4.8300000000000003E-2</v>
          </cell>
          <cell r="C1142">
            <v>6.3909459999999996</v>
          </cell>
        </row>
        <row r="1143">
          <cell r="A1143">
            <v>45012</v>
          </cell>
          <cell r="B1143">
            <v>4.8300000000000003E-2</v>
          </cell>
          <cell r="C1143">
            <v>6.3909459999999996</v>
          </cell>
        </row>
        <row r="1144">
          <cell r="A1144">
            <v>45013</v>
          </cell>
          <cell r="B1144">
            <v>4.8300000000000003E-2</v>
          </cell>
          <cell r="C1144">
            <v>6.3909459999999996</v>
          </cell>
        </row>
        <row r="1145">
          <cell r="A1145">
            <v>45014</v>
          </cell>
          <cell r="B1145">
            <v>4.8300000000000003E-2</v>
          </cell>
          <cell r="C1145">
            <v>6.3909459999999996</v>
          </cell>
        </row>
        <row r="1146">
          <cell r="A1146">
            <v>45015</v>
          </cell>
          <cell r="B1146">
            <v>4.8300000000000003E-2</v>
          </cell>
          <cell r="C1146">
            <v>6.3909459999999996</v>
          </cell>
        </row>
        <row r="1147">
          <cell r="A1147">
            <v>45016</v>
          </cell>
          <cell r="B1147">
            <v>4.8300000000000003E-2</v>
          </cell>
          <cell r="C1147">
            <v>6.3909459999999996</v>
          </cell>
        </row>
        <row r="1148">
          <cell r="A1148">
            <v>45017</v>
          </cell>
          <cell r="B1148">
            <v>4.8300000000000003E-2</v>
          </cell>
          <cell r="C1148">
            <v>6.2642239999999996</v>
          </cell>
        </row>
        <row r="1149">
          <cell r="A1149">
            <v>45018</v>
          </cell>
          <cell r="B1149">
            <v>4.8300000000000003E-2</v>
          </cell>
          <cell r="C1149">
            <v>6.2642239999999996</v>
          </cell>
        </row>
        <row r="1150">
          <cell r="A1150">
            <v>45019</v>
          </cell>
          <cell r="B1150">
            <v>4.8300000000000003E-2</v>
          </cell>
          <cell r="C1150">
            <v>6.2642239999999996</v>
          </cell>
        </row>
        <row r="1151">
          <cell r="A1151">
            <v>45020</v>
          </cell>
          <cell r="B1151">
            <v>4.8300000000000003E-2</v>
          </cell>
          <cell r="C1151">
            <v>6.2642239999999996</v>
          </cell>
        </row>
        <row r="1152">
          <cell r="A1152">
            <v>45021</v>
          </cell>
          <cell r="B1152">
            <v>4.8300000000000003E-2</v>
          </cell>
          <cell r="C1152">
            <v>6.2642239999999996</v>
          </cell>
        </row>
        <row r="1153">
          <cell r="A1153">
            <v>45022</v>
          </cell>
          <cell r="B1153">
            <v>4.8300000000000003E-2</v>
          </cell>
          <cell r="C1153">
            <v>6.2642239999999996</v>
          </cell>
        </row>
        <row r="1154">
          <cell r="A1154">
            <v>45023</v>
          </cell>
          <cell r="B1154">
            <v>4.8300000000000003E-2</v>
          </cell>
          <cell r="C1154">
            <v>6.2642239999999996</v>
          </cell>
        </row>
        <row r="1155">
          <cell r="A1155">
            <v>45024</v>
          </cell>
          <cell r="B1155">
            <v>4.8300000000000003E-2</v>
          </cell>
          <cell r="C1155">
            <v>6.2642239999999996</v>
          </cell>
        </row>
        <row r="1156">
          <cell r="A1156">
            <v>45025</v>
          </cell>
          <cell r="B1156">
            <v>4.8300000000000003E-2</v>
          </cell>
          <cell r="C1156">
            <v>6.2642239999999996</v>
          </cell>
        </row>
        <row r="1157">
          <cell r="A1157">
            <v>45026</v>
          </cell>
          <cell r="B1157">
            <v>4.8300000000000003E-2</v>
          </cell>
          <cell r="C1157">
            <v>6.2642239999999996</v>
          </cell>
        </row>
        <row r="1158">
          <cell r="A1158">
            <v>45027</v>
          </cell>
          <cell r="B1158">
            <v>4.8300000000000003E-2</v>
          </cell>
          <cell r="C1158">
            <v>6.2642239999999996</v>
          </cell>
        </row>
        <row r="1159">
          <cell r="A1159">
            <v>45028</v>
          </cell>
          <cell r="B1159">
            <v>4.8300000000000003E-2</v>
          </cell>
          <cell r="C1159">
            <v>6.2642239999999996</v>
          </cell>
        </row>
        <row r="1160">
          <cell r="A1160">
            <v>45029</v>
          </cell>
          <cell r="B1160">
            <v>4.8300000000000003E-2</v>
          </cell>
          <cell r="C1160">
            <v>6.2642239999999996</v>
          </cell>
        </row>
        <row r="1161">
          <cell r="A1161">
            <v>45030</v>
          </cell>
          <cell r="B1161">
            <v>4.8300000000000003E-2</v>
          </cell>
          <cell r="C1161">
            <v>6.2642239999999996</v>
          </cell>
        </row>
        <row r="1162">
          <cell r="A1162">
            <v>45031</v>
          </cell>
          <cell r="B1162">
            <v>4.8300000000000003E-2</v>
          </cell>
          <cell r="C1162">
            <v>6.2642239999999996</v>
          </cell>
        </row>
        <row r="1163">
          <cell r="A1163">
            <v>45032</v>
          </cell>
          <cell r="B1163">
            <v>4.8300000000000003E-2</v>
          </cell>
          <cell r="C1163">
            <v>6.2642239999999996</v>
          </cell>
        </row>
        <row r="1164">
          <cell r="A1164">
            <v>45033</v>
          </cell>
          <cell r="B1164">
            <v>4.8300000000000003E-2</v>
          </cell>
          <cell r="C1164">
            <v>6.2642239999999996</v>
          </cell>
        </row>
        <row r="1165">
          <cell r="A1165">
            <v>45034</v>
          </cell>
          <cell r="B1165">
            <v>4.8300000000000003E-2</v>
          </cell>
          <cell r="C1165">
            <v>6.2642239999999996</v>
          </cell>
        </row>
        <row r="1166">
          <cell r="A1166">
            <v>45035</v>
          </cell>
          <cell r="B1166">
            <v>4.8300000000000003E-2</v>
          </cell>
          <cell r="C1166">
            <v>6.2642239999999996</v>
          </cell>
        </row>
        <row r="1167">
          <cell r="A1167">
            <v>45036</v>
          </cell>
          <cell r="B1167">
            <v>4.8300000000000003E-2</v>
          </cell>
          <cell r="C1167">
            <v>6.2642239999999996</v>
          </cell>
        </row>
        <row r="1168">
          <cell r="A1168">
            <v>45037</v>
          </cell>
          <cell r="B1168">
            <v>4.8300000000000003E-2</v>
          </cell>
          <cell r="C1168">
            <v>6.2642239999999996</v>
          </cell>
        </row>
        <row r="1169">
          <cell r="A1169">
            <v>45038</v>
          </cell>
          <cell r="B1169">
            <v>4.8300000000000003E-2</v>
          </cell>
          <cell r="C1169">
            <v>6.2642239999999996</v>
          </cell>
        </row>
        <row r="1170">
          <cell r="A1170">
            <v>45039</v>
          </cell>
          <cell r="B1170">
            <v>4.8300000000000003E-2</v>
          </cell>
          <cell r="C1170">
            <v>6.2642239999999996</v>
          </cell>
        </row>
        <row r="1171">
          <cell r="A1171">
            <v>45040</v>
          </cell>
          <cell r="B1171">
            <v>4.8300000000000003E-2</v>
          </cell>
          <cell r="C1171">
            <v>6.2642239999999996</v>
          </cell>
        </row>
        <row r="1172">
          <cell r="A1172">
            <v>45041</v>
          </cell>
          <cell r="B1172">
            <v>4.8300000000000003E-2</v>
          </cell>
          <cell r="C1172">
            <v>6.2642239999999996</v>
          </cell>
        </row>
        <row r="1173">
          <cell r="A1173">
            <v>45042</v>
          </cell>
          <cell r="B1173">
            <v>4.8300000000000003E-2</v>
          </cell>
          <cell r="C1173">
            <v>6.2642239999999996</v>
          </cell>
        </row>
        <row r="1174">
          <cell r="A1174">
            <v>45043</v>
          </cell>
          <cell r="B1174">
            <v>4.8300000000000003E-2</v>
          </cell>
          <cell r="C1174">
            <v>6.2642239999999996</v>
          </cell>
        </row>
        <row r="1175">
          <cell r="A1175">
            <v>45044</v>
          </cell>
          <cell r="B1175">
            <v>4.8300000000000003E-2</v>
          </cell>
          <cell r="C1175">
            <v>6.2642239999999996</v>
          </cell>
        </row>
        <row r="1176">
          <cell r="A1176">
            <v>45045</v>
          </cell>
          <cell r="B1176">
            <v>4.8300000000000003E-2</v>
          </cell>
          <cell r="C1176">
            <v>6.2642239999999996</v>
          </cell>
        </row>
        <row r="1177">
          <cell r="A1177">
            <v>45046</v>
          </cell>
          <cell r="B1177">
            <v>4.8300000000000003E-2</v>
          </cell>
          <cell r="C1177">
            <v>6.2642239999999996</v>
          </cell>
        </row>
        <row r="1178">
          <cell r="A1178">
            <v>45047</v>
          </cell>
          <cell r="B1178">
            <v>4.8300000000000003E-2</v>
          </cell>
          <cell r="C1178">
            <v>5.9752549999999998</v>
          </cell>
        </row>
        <row r="1179">
          <cell r="A1179">
            <v>45048</v>
          </cell>
          <cell r="B1179">
            <v>4.8300000000000003E-2</v>
          </cell>
          <cell r="C1179">
            <v>5.9752549999999998</v>
          </cell>
        </row>
        <row r="1180">
          <cell r="A1180">
            <v>45049</v>
          </cell>
          <cell r="B1180">
            <v>4.8300000000000003E-2</v>
          </cell>
          <cell r="C1180">
            <v>5.9752549999999998</v>
          </cell>
        </row>
        <row r="1181">
          <cell r="A1181">
            <v>45050</v>
          </cell>
          <cell r="B1181">
            <v>5.0799999999999998E-2</v>
          </cell>
          <cell r="C1181">
            <v>5.9752549999999998</v>
          </cell>
        </row>
        <row r="1182">
          <cell r="A1182">
            <v>45051</v>
          </cell>
          <cell r="B1182">
            <v>5.0799999999999998E-2</v>
          </cell>
          <cell r="C1182">
            <v>5.9752549999999998</v>
          </cell>
        </row>
        <row r="1183">
          <cell r="A1183">
            <v>45052</v>
          </cell>
          <cell r="B1183">
            <v>5.0799999999999998E-2</v>
          </cell>
          <cell r="C1183">
            <v>5.9752549999999998</v>
          </cell>
        </row>
        <row r="1184">
          <cell r="A1184">
            <v>45053</v>
          </cell>
          <cell r="B1184">
            <v>5.0799999999999998E-2</v>
          </cell>
          <cell r="C1184">
            <v>5.9752549999999998</v>
          </cell>
        </row>
        <row r="1185">
          <cell r="A1185">
            <v>45054</v>
          </cell>
          <cell r="B1185">
            <v>5.0799999999999998E-2</v>
          </cell>
          <cell r="C1185">
            <v>5.9752549999999998</v>
          </cell>
        </row>
        <row r="1186">
          <cell r="A1186">
            <v>45055</v>
          </cell>
          <cell r="B1186">
            <v>5.0799999999999998E-2</v>
          </cell>
          <cell r="C1186">
            <v>5.9752549999999998</v>
          </cell>
        </row>
        <row r="1187">
          <cell r="A1187">
            <v>45056</v>
          </cell>
          <cell r="B1187">
            <v>5.0799999999999998E-2</v>
          </cell>
          <cell r="C1187">
            <v>5.9752549999999998</v>
          </cell>
        </row>
        <row r="1188">
          <cell r="A1188">
            <v>45057</v>
          </cell>
          <cell r="B1188">
            <v>5.0799999999999998E-2</v>
          </cell>
          <cell r="C1188">
            <v>5.9752549999999998</v>
          </cell>
        </row>
        <row r="1189">
          <cell r="A1189">
            <v>45058</v>
          </cell>
          <cell r="B1189">
            <v>5.0799999999999998E-2</v>
          </cell>
          <cell r="C1189">
            <v>5.9752549999999998</v>
          </cell>
        </row>
        <row r="1190">
          <cell r="A1190">
            <v>45059</v>
          </cell>
          <cell r="B1190">
            <v>5.0799999999999998E-2</v>
          </cell>
          <cell r="C1190">
            <v>5.9752549999999998</v>
          </cell>
        </row>
        <row r="1191">
          <cell r="A1191">
            <v>45060</v>
          </cell>
          <cell r="B1191">
            <v>5.0799999999999998E-2</v>
          </cell>
          <cell r="C1191">
            <v>5.9752549999999998</v>
          </cell>
        </row>
        <row r="1192">
          <cell r="A1192">
            <v>45061</v>
          </cell>
          <cell r="B1192">
            <v>5.0799999999999998E-2</v>
          </cell>
          <cell r="C1192">
            <v>5.9752549999999998</v>
          </cell>
        </row>
        <row r="1193">
          <cell r="A1193">
            <v>45062</v>
          </cell>
          <cell r="B1193">
            <v>5.0799999999999998E-2</v>
          </cell>
          <cell r="C1193">
            <v>5.9752549999999998</v>
          </cell>
        </row>
        <row r="1194">
          <cell r="A1194">
            <v>45063</v>
          </cell>
          <cell r="B1194">
            <v>5.0799999999999998E-2</v>
          </cell>
          <cell r="C1194">
            <v>5.9752549999999998</v>
          </cell>
        </row>
        <row r="1195">
          <cell r="A1195">
            <v>45064</v>
          </cell>
          <cell r="B1195">
            <v>5.0799999999999998E-2</v>
          </cell>
          <cell r="C1195">
            <v>5.9752549999999998</v>
          </cell>
        </row>
        <row r="1196">
          <cell r="A1196">
            <v>45065</v>
          </cell>
          <cell r="B1196">
            <v>5.0799999999999998E-2</v>
          </cell>
          <cell r="C1196">
            <v>5.9752549999999998</v>
          </cell>
        </row>
        <row r="1197">
          <cell r="A1197">
            <v>45066</v>
          </cell>
          <cell r="B1197">
            <v>5.0799999999999998E-2</v>
          </cell>
          <cell r="C1197">
            <v>5.9752549999999998</v>
          </cell>
        </row>
        <row r="1198">
          <cell r="A1198">
            <v>45067</v>
          </cell>
          <cell r="B1198">
            <v>5.0799999999999998E-2</v>
          </cell>
          <cell r="C1198">
            <v>5.9752549999999998</v>
          </cell>
        </row>
        <row r="1199">
          <cell r="A1199">
            <v>45068</v>
          </cell>
          <cell r="B1199">
            <v>5.0799999999999998E-2</v>
          </cell>
          <cell r="C1199">
            <v>5.9752549999999998</v>
          </cell>
        </row>
        <row r="1200">
          <cell r="A1200">
            <v>45069</v>
          </cell>
          <cell r="B1200">
            <v>5.0799999999999998E-2</v>
          </cell>
          <cell r="C1200">
            <v>5.9752549999999998</v>
          </cell>
        </row>
        <row r="1201">
          <cell r="A1201">
            <v>45070</v>
          </cell>
          <cell r="B1201">
            <v>5.0799999999999998E-2</v>
          </cell>
          <cell r="C1201">
            <v>5.9752549999999998</v>
          </cell>
        </row>
        <row r="1202">
          <cell r="A1202">
            <v>45071</v>
          </cell>
          <cell r="B1202">
            <v>5.0799999999999998E-2</v>
          </cell>
          <cell r="C1202">
            <v>5.9752549999999998</v>
          </cell>
        </row>
        <row r="1203">
          <cell r="A1203">
            <v>45072</v>
          </cell>
          <cell r="B1203">
            <v>5.0799999999999998E-2</v>
          </cell>
          <cell r="C1203">
            <v>5.9752549999999998</v>
          </cell>
        </row>
        <row r="1204">
          <cell r="A1204">
            <v>45073</v>
          </cell>
          <cell r="B1204">
            <v>5.0799999999999998E-2</v>
          </cell>
          <cell r="C1204">
            <v>5.9752549999999998</v>
          </cell>
        </row>
        <row r="1205">
          <cell r="A1205">
            <v>45074</v>
          </cell>
          <cell r="B1205">
            <v>5.0799999999999998E-2</v>
          </cell>
          <cell r="C1205">
            <v>5.9752549999999998</v>
          </cell>
        </row>
        <row r="1206">
          <cell r="A1206">
            <v>45075</v>
          </cell>
          <cell r="B1206">
            <v>5.0799999999999998E-2</v>
          </cell>
          <cell r="C1206">
            <v>5.9752549999999998</v>
          </cell>
        </row>
        <row r="1207">
          <cell r="A1207">
            <v>45076</v>
          </cell>
          <cell r="B1207">
            <v>5.0799999999999998E-2</v>
          </cell>
          <cell r="C1207">
            <v>5.9752549999999998</v>
          </cell>
        </row>
        <row r="1208">
          <cell r="A1208">
            <v>45077</v>
          </cell>
          <cell r="B1208">
            <v>5.0799999999999998E-2</v>
          </cell>
          <cell r="C1208">
            <v>5.9752549999999998</v>
          </cell>
        </row>
        <row r="1209">
          <cell r="A1209">
            <v>45078</v>
          </cell>
          <cell r="B1209">
            <v>5.0799999999999998E-2</v>
          </cell>
          <cell r="C1209">
            <v>5.586684</v>
          </cell>
        </row>
        <row r="1210">
          <cell r="A1210">
            <v>45079</v>
          </cell>
          <cell r="B1210">
            <v>5.0799999999999998E-2</v>
          </cell>
          <cell r="C1210">
            <v>5.586684</v>
          </cell>
        </row>
        <row r="1211">
          <cell r="A1211">
            <v>45080</v>
          </cell>
          <cell r="B1211">
            <v>5.0799999999999998E-2</v>
          </cell>
          <cell r="C1211">
            <v>5.586684</v>
          </cell>
        </row>
        <row r="1212">
          <cell r="A1212">
            <v>45081</v>
          </cell>
          <cell r="B1212">
            <v>5.0799999999999998E-2</v>
          </cell>
          <cell r="C1212">
            <v>5.586684</v>
          </cell>
        </row>
        <row r="1213">
          <cell r="A1213">
            <v>45082</v>
          </cell>
          <cell r="B1213">
            <v>5.0799999999999998E-2</v>
          </cell>
          <cell r="C1213">
            <v>5.586684</v>
          </cell>
        </row>
        <row r="1214">
          <cell r="A1214">
            <v>45083</v>
          </cell>
          <cell r="B1214">
            <v>5.0799999999999998E-2</v>
          </cell>
          <cell r="C1214">
            <v>5.586684</v>
          </cell>
        </row>
        <row r="1215">
          <cell r="A1215">
            <v>45084</v>
          </cell>
          <cell r="B1215">
            <v>5.0799999999999998E-2</v>
          </cell>
          <cell r="C1215">
            <v>5.586684</v>
          </cell>
        </row>
        <row r="1216">
          <cell r="A1216">
            <v>45085</v>
          </cell>
          <cell r="B1216">
            <v>5.0799999999999998E-2</v>
          </cell>
          <cell r="C1216">
            <v>5.586684</v>
          </cell>
        </row>
        <row r="1217">
          <cell r="A1217">
            <v>45086</v>
          </cell>
          <cell r="B1217">
            <v>5.0799999999999998E-2</v>
          </cell>
          <cell r="C1217">
            <v>5.586684</v>
          </cell>
        </row>
        <row r="1218">
          <cell r="A1218">
            <v>45087</v>
          </cell>
          <cell r="B1218">
            <v>5.0799999999999998E-2</v>
          </cell>
          <cell r="C1218">
            <v>5.586684</v>
          </cell>
        </row>
        <row r="1219">
          <cell r="A1219">
            <v>45088</v>
          </cell>
          <cell r="B1219">
            <v>5.0799999999999998E-2</v>
          </cell>
          <cell r="C1219">
            <v>5.586684</v>
          </cell>
        </row>
        <row r="1220">
          <cell r="A1220">
            <v>45089</v>
          </cell>
          <cell r="B1220">
            <v>5.0799999999999998E-2</v>
          </cell>
          <cell r="C1220">
            <v>5.586684</v>
          </cell>
        </row>
        <row r="1221">
          <cell r="A1221">
            <v>45090</v>
          </cell>
          <cell r="B1221">
            <v>5.0799999999999998E-2</v>
          </cell>
          <cell r="C1221">
            <v>5.586684</v>
          </cell>
        </row>
        <row r="1222">
          <cell r="A1222">
            <v>45091</v>
          </cell>
          <cell r="B1222">
            <v>5.0799999999999998E-2</v>
          </cell>
          <cell r="C1222">
            <v>5.586684</v>
          </cell>
        </row>
        <row r="1223">
          <cell r="A1223">
            <v>45092</v>
          </cell>
          <cell r="B1223">
            <v>5.0700000000000002E-2</v>
          </cell>
          <cell r="C1223">
            <v>5.586684</v>
          </cell>
        </row>
        <row r="1224">
          <cell r="A1224">
            <v>45093</v>
          </cell>
          <cell r="B1224">
            <v>5.0799999999999998E-2</v>
          </cell>
          <cell r="C1224">
            <v>5.586684</v>
          </cell>
        </row>
        <row r="1225">
          <cell r="A1225">
            <v>45094</v>
          </cell>
          <cell r="B1225">
            <v>5.0799999999999998E-2</v>
          </cell>
          <cell r="C1225">
            <v>5.586684</v>
          </cell>
        </row>
        <row r="1226">
          <cell r="A1226">
            <v>45095</v>
          </cell>
          <cell r="B1226">
            <v>5.0799999999999998E-2</v>
          </cell>
          <cell r="C1226">
            <v>5.586684</v>
          </cell>
        </row>
        <row r="1227">
          <cell r="A1227">
            <v>45096</v>
          </cell>
          <cell r="B1227">
            <v>5.0799999999999998E-2</v>
          </cell>
          <cell r="C1227">
            <v>5.586684</v>
          </cell>
        </row>
        <row r="1228">
          <cell r="A1228">
            <v>45097</v>
          </cell>
          <cell r="B1228">
            <v>5.0700000000000002E-2</v>
          </cell>
          <cell r="C1228">
            <v>5.586684</v>
          </cell>
        </row>
        <row r="1229">
          <cell r="A1229">
            <v>45098</v>
          </cell>
          <cell r="B1229">
            <v>5.0700000000000002E-2</v>
          </cell>
          <cell r="C1229">
            <v>5.586684</v>
          </cell>
        </row>
        <row r="1230">
          <cell r="A1230">
            <v>45099</v>
          </cell>
          <cell r="B1230">
            <v>5.0700000000000002E-2</v>
          </cell>
          <cell r="C1230">
            <v>5.586684</v>
          </cell>
        </row>
        <row r="1231">
          <cell r="A1231">
            <v>45100</v>
          </cell>
          <cell r="B1231">
            <v>5.0700000000000002E-2</v>
          </cell>
          <cell r="C1231">
            <v>5.586684</v>
          </cell>
        </row>
        <row r="1232">
          <cell r="A1232">
            <v>45101</v>
          </cell>
          <cell r="B1232">
            <v>5.0700000000000002E-2</v>
          </cell>
          <cell r="C1232">
            <v>5.586684</v>
          </cell>
        </row>
        <row r="1233">
          <cell r="A1233">
            <v>45102</v>
          </cell>
          <cell r="B1233">
            <v>5.0700000000000002E-2</v>
          </cell>
          <cell r="C1233">
            <v>5.586684</v>
          </cell>
        </row>
        <row r="1234">
          <cell r="A1234">
            <v>45103</v>
          </cell>
          <cell r="B1234">
            <v>5.0700000000000002E-2</v>
          </cell>
          <cell r="C1234">
            <v>5.586684</v>
          </cell>
        </row>
        <row r="1235">
          <cell r="A1235">
            <v>45104</v>
          </cell>
          <cell r="B1235">
            <v>5.0700000000000002E-2</v>
          </cell>
          <cell r="C1235">
            <v>5.586684</v>
          </cell>
        </row>
        <row r="1236">
          <cell r="A1236">
            <v>45105</v>
          </cell>
          <cell r="B1236">
            <v>5.0700000000000002E-2</v>
          </cell>
          <cell r="C1236">
            <v>5.586684</v>
          </cell>
        </row>
        <row r="1237">
          <cell r="A1237">
            <v>45106</v>
          </cell>
          <cell r="B1237">
            <v>5.0700000000000002E-2</v>
          </cell>
          <cell r="C1237">
            <v>5.586684</v>
          </cell>
        </row>
        <row r="1238">
          <cell r="A1238">
            <v>45107</v>
          </cell>
          <cell r="B1238">
            <v>5.0799999999999998E-2</v>
          </cell>
          <cell r="C1238">
            <v>5.586684</v>
          </cell>
        </row>
        <row r="1239">
          <cell r="A1239">
            <v>45108</v>
          </cell>
          <cell r="B1239">
            <v>5.0799999999999998E-2</v>
          </cell>
          <cell r="C1239">
            <v>5.4057510000000004</v>
          </cell>
        </row>
        <row r="1240">
          <cell r="A1240">
            <v>45109</v>
          </cell>
          <cell r="B1240">
            <v>5.0799999999999998E-2</v>
          </cell>
          <cell r="C1240">
            <v>5.4057510000000004</v>
          </cell>
        </row>
        <row r="1241">
          <cell r="A1241">
            <v>45110</v>
          </cell>
          <cell r="B1241">
            <v>5.0799999999999998E-2</v>
          </cell>
          <cell r="C1241">
            <v>5.4057510000000004</v>
          </cell>
        </row>
        <row r="1242">
          <cell r="A1242">
            <v>45111</v>
          </cell>
          <cell r="B1242">
            <v>5.0799999999999998E-2</v>
          </cell>
          <cell r="C1242">
            <v>5.4057510000000004</v>
          </cell>
        </row>
        <row r="1243">
          <cell r="A1243">
            <v>45112</v>
          </cell>
          <cell r="B1243">
            <v>5.0799999999999998E-2</v>
          </cell>
          <cell r="C1243">
            <v>5.4057510000000004</v>
          </cell>
        </row>
        <row r="1244">
          <cell r="A1244">
            <v>45113</v>
          </cell>
          <cell r="B1244">
            <v>5.0799999999999998E-2</v>
          </cell>
          <cell r="C1244">
            <v>5.4057510000000004</v>
          </cell>
        </row>
        <row r="1245">
          <cell r="A1245">
            <v>45114</v>
          </cell>
          <cell r="B1245">
            <v>5.0799999999999998E-2</v>
          </cell>
          <cell r="C1245">
            <v>5.4057510000000004</v>
          </cell>
        </row>
        <row r="1246">
          <cell r="A1246">
            <v>45115</v>
          </cell>
          <cell r="B1246">
            <v>5.0799999999999998E-2</v>
          </cell>
          <cell r="C1246">
            <v>5.4057510000000004</v>
          </cell>
        </row>
        <row r="1247">
          <cell r="A1247">
            <v>45116</v>
          </cell>
          <cell r="B1247">
            <v>5.0799999999999998E-2</v>
          </cell>
          <cell r="C1247">
            <v>5.4057510000000004</v>
          </cell>
        </row>
        <row r="1248">
          <cell r="A1248">
            <v>45117</v>
          </cell>
          <cell r="B1248">
            <v>5.0700000000000002E-2</v>
          </cell>
          <cell r="C1248">
            <v>5.4057510000000004</v>
          </cell>
        </row>
        <row r="1249">
          <cell r="A1249">
            <v>45118</v>
          </cell>
          <cell r="B1249">
            <v>5.0799999999999998E-2</v>
          </cell>
          <cell r="C1249">
            <v>5.4057510000000004</v>
          </cell>
        </row>
        <row r="1250">
          <cell r="A1250">
            <v>45119</v>
          </cell>
          <cell r="B1250">
            <v>5.0799999999999998E-2</v>
          </cell>
          <cell r="C1250">
            <v>5.4057510000000004</v>
          </cell>
        </row>
        <row r="1251">
          <cell r="A1251">
            <v>45120</v>
          </cell>
          <cell r="B1251">
            <v>5.0799999999999998E-2</v>
          </cell>
          <cell r="C1251">
            <v>5.4057510000000004</v>
          </cell>
        </row>
        <row r="1252">
          <cell r="A1252">
            <v>45121</v>
          </cell>
          <cell r="B1252">
            <v>5.0799999999999998E-2</v>
          </cell>
          <cell r="C1252">
            <v>5.4057510000000004</v>
          </cell>
        </row>
        <row r="1253">
          <cell r="A1253">
            <v>45122</v>
          </cell>
          <cell r="B1253">
            <v>5.0799999999999998E-2</v>
          </cell>
          <cell r="C1253">
            <v>5.4057510000000004</v>
          </cell>
        </row>
        <row r="1254">
          <cell r="A1254">
            <v>45123</v>
          </cell>
          <cell r="B1254">
            <v>5.0799999999999998E-2</v>
          </cell>
          <cell r="C1254">
            <v>5.4057510000000004</v>
          </cell>
        </row>
        <row r="1255">
          <cell r="A1255">
            <v>45124</v>
          </cell>
          <cell r="B1255">
            <v>5.0799999999999998E-2</v>
          </cell>
          <cell r="C1255">
            <v>5.4057510000000004</v>
          </cell>
        </row>
        <row r="1256">
          <cell r="A1256">
            <v>45125</v>
          </cell>
          <cell r="B1256">
            <v>5.0799999999999998E-2</v>
          </cell>
          <cell r="C1256">
            <v>5.4057510000000004</v>
          </cell>
        </row>
        <row r="1257">
          <cell r="A1257">
            <v>45126</v>
          </cell>
          <cell r="B1257">
            <v>5.0799999999999998E-2</v>
          </cell>
          <cell r="C1257">
            <v>5.4057510000000004</v>
          </cell>
        </row>
        <row r="1258">
          <cell r="A1258">
            <v>45127</v>
          </cell>
          <cell r="B1258">
            <v>5.0799999999999998E-2</v>
          </cell>
          <cell r="C1258">
            <v>5.4057510000000004</v>
          </cell>
        </row>
        <row r="1259">
          <cell r="A1259">
            <v>45128</v>
          </cell>
          <cell r="B1259">
            <v>5.0799999999999998E-2</v>
          </cell>
          <cell r="C1259">
            <v>5.4057510000000004</v>
          </cell>
        </row>
        <row r="1260">
          <cell r="A1260">
            <v>45129</v>
          </cell>
          <cell r="B1260">
            <v>5.0799999999999998E-2</v>
          </cell>
          <cell r="C1260">
            <v>5.4057510000000004</v>
          </cell>
        </row>
        <row r="1261">
          <cell r="A1261">
            <v>45130</v>
          </cell>
          <cell r="B1261">
            <v>5.0799999999999998E-2</v>
          </cell>
          <cell r="C1261">
            <v>5.4057510000000004</v>
          </cell>
        </row>
        <row r="1262">
          <cell r="A1262">
            <v>45131</v>
          </cell>
          <cell r="B1262">
            <v>5.0799999999999998E-2</v>
          </cell>
          <cell r="C1262">
            <v>5.4057510000000004</v>
          </cell>
        </row>
        <row r="1263">
          <cell r="A1263">
            <v>45132</v>
          </cell>
          <cell r="B1263">
            <v>5.0799999999999998E-2</v>
          </cell>
          <cell r="C1263">
            <v>5.4057510000000004</v>
          </cell>
        </row>
        <row r="1264">
          <cell r="A1264">
            <v>45133</v>
          </cell>
          <cell r="B1264">
            <v>5.0799999999999998E-2</v>
          </cell>
          <cell r="C1264">
            <v>5.4057510000000004</v>
          </cell>
        </row>
        <row r="1265">
          <cell r="A1265">
            <v>45134</v>
          </cell>
          <cell r="B1265">
            <v>5.33E-2</v>
          </cell>
          <cell r="C1265">
            <v>5.4057510000000004</v>
          </cell>
        </row>
        <row r="1266">
          <cell r="A1266">
            <v>45135</v>
          </cell>
          <cell r="B1266">
            <v>5.33E-2</v>
          </cell>
          <cell r="C1266">
            <v>5.4057510000000004</v>
          </cell>
        </row>
        <row r="1267">
          <cell r="A1267">
            <v>45136</v>
          </cell>
          <cell r="B1267">
            <v>5.33E-2</v>
          </cell>
          <cell r="C1267">
            <v>5.4057510000000004</v>
          </cell>
        </row>
        <row r="1268">
          <cell r="A1268">
            <v>45137</v>
          </cell>
          <cell r="B1268">
            <v>5.33E-2</v>
          </cell>
          <cell r="C1268">
            <v>5.4057510000000004</v>
          </cell>
        </row>
        <row r="1269">
          <cell r="A1269">
            <v>45138</v>
          </cell>
          <cell r="B1269">
            <v>5.33E-2</v>
          </cell>
          <cell r="C1269">
            <v>5.4057510000000004</v>
          </cell>
        </row>
        <row r="1270">
          <cell r="A1270">
            <v>45139</v>
          </cell>
          <cell r="B1270">
            <v>5.33E-2</v>
          </cell>
          <cell r="C1270">
            <v>5.1722250000000001</v>
          </cell>
        </row>
        <row r="1271">
          <cell r="A1271">
            <v>45140</v>
          </cell>
          <cell r="B1271">
            <v>5.33E-2</v>
          </cell>
          <cell r="C1271">
            <v>5.1722250000000001</v>
          </cell>
        </row>
        <row r="1272">
          <cell r="A1272">
            <v>45141</v>
          </cell>
          <cell r="B1272">
            <v>5.33E-2</v>
          </cell>
          <cell r="C1272">
            <v>5.1722250000000001</v>
          </cell>
        </row>
        <row r="1273">
          <cell r="A1273">
            <v>45142</v>
          </cell>
          <cell r="B1273">
            <v>5.33E-2</v>
          </cell>
          <cell r="C1273">
            <v>5.1722250000000001</v>
          </cell>
        </row>
        <row r="1274">
          <cell r="A1274">
            <v>45143</v>
          </cell>
          <cell r="B1274">
            <v>5.33E-2</v>
          </cell>
          <cell r="C1274">
            <v>5.1722250000000001</v>
          </cell>
        </row>
        <row r="1275">
          <cell r="A1275">
            <v>45144</v>
          </cell>
          <cell r="B1275">
            <v>5.33E-2</v>
          </cell>
          <cell r="C1275">
            <v>5.1722250000000001</v>
          </cell>
        </row>
        <row r="1276">
          <cell r="A1276">
            <v>45145</v>
          </cell>
          <cell r="B1276">
            <v>5.33E-2</v>
          </cell>
          <cell r="C1276">
            <v>5.1722250000000001</v>
          </cell>
        </row>
        <row r="1277">
          <cell r="A1277">
            <v>45146</v>
          </cell>
          <cell r="B1277">
            <v>5.33E-2</v>
          </cell>
          <cell r="C1277">
            <v>5.1722250000000001</v>
          </cell>
        </row>
        <row r="1278">
          <cell r="A1278">
            <v>45147</v>
          </cell>
          <cell r="B1278">
            <v>5.33E-2</v>
          </cell>
          <cell r="C1278">
            <v>5.1722250000000001</v>
          </cell>
        </row>
        <row r="1279">
          <cell r="A1279">
            <v>45148</v>
          </cell>
          <cell r="B1279">
            <v>5.33E-2</v>
          </cell>
          <cell r="C1279">
            <v>5.1722250000000001</v>
          </cell>
        </row>
        <row r="1280">
          <cell r="A1280">
            <v>45149</v>
          </cell>
          <cell r="B1280">
            <v>5.33E-2</v>
          </cell>
          <cell r="C1280">
            <v>5.1722250000000001</v>
          </cell>
        </row>
        <row r="1281">
          <cell r="A1281">
            <v>45150</v>
          </cell>
          <cell r="B1281">
            <v>5.33E-2</v>
          </cell>
          <cell r="C1281">
            <v>5.1722250000000001</v>
          </cell>
        </row>
        <row r="1282">
          <cell r="A1282">
            <v>45151</v>
          </cell>
          <cell r="B1282">
            <v>5.33E-2</v>
          </cell>
          <cell r="C1282">
            <v>5.1722250000000001</v>
          </cell>
        </row>
        <row r="1283">
          <cell r="A1283">
            <v>45152</v>
          </cell>
          <cell r="B1283">
            <v>5.33E-2</v>
          </cell>
          <cell r="C1283">
            <v>5.1722250000000001</v>
          </cell>
        </row>
        <row r="1284">
          <cell r="A1284">
            <v>45153</v>
          </cell>
          <cell r="B1284">
            <v>5.33E-2</v>
          </cell>
          <cell r="C1284">
            <v>5.1722250000000001</v>
          </cell>
        </row>
        <row r="1285">
          <cell r="A1285">
            <v>45154</v>
          </cell>
          <cell r="B1285">
            <v>5.33E-2</v>
          </cell>
          <cell r="C1285">
            <v>5.1722250000000001</v>
          </cell>
        </row>
        <row r="1286">
          <cell r="A1286">
            <v>45155</v>
          </cell>
          <cell r="B1286">
            <v>5.33E-2</v>
          </cell>
          <cell r="C1286">
            <v>5.1722250000000001</v>
          </cell>
        </row>
        <row r="1287">
          <cell r="A1287">
            <v>45156</v>
          </cell>
          <cell r="B1287">
            <v>5.33E-2</v>
          </cell>
          <cell r="C1287">
            <v>5.1722250000000001</v>
          </cell>
        </row>
        <row r="1288">
          <cell r="A1288">
            <v>45157</v>
          </cell>
          <cell r="B1288">
            <v>5.33E-2</v>
          </cell>
          <cell r="C1288">
            <v>5.1722250000000001</v>
          </cell>
        </row>
        <row r="1289">
          <cell r="A1289">
            <v>45158</v>
          </cell>
          <cell r="B1289">
            <v>5.33E-2</v>
          </cell>
          <cell r="C1289">
            <v>5.1722250000000001</v>
          </cell>
        </row>
        <row r="1290">
          <cell r="A1290">
            <v>45159</v>
          </cell>
          <cell r="B1290">
            <v>5.33E-2</v>
          </cell>
          <cell r="C1290">
            <v>5.1722250000000001</v>
          </cell>
        </row>
        <row r="1291">
          <cell r="A1291">
            <v>45160</v>
          </cell>
          <cell r="B1291">
            <v>5.33E-2</v>
          </cell>
          <cell r="C1291">
            <v>5.1722250000000001</v>
          </cell>
        </row>
        <row r="1292">
          <cell r="A1292">
            <v>45161</v>
          </cell>
          <cell r="B1292">
            <v>5.33E-2</v>
          </cell>
          <cell r="C1292">
            <v>5.1722250000000001</v>
          </cell>
        </row>
        <row r="1293">
          <cell r="A1293">
            <v>45162</v>
          </cell>
          <cell r="B1293">
            <v>5.33E-2</v>
          </cell>
          <cell r="C1293">
            <v>5.1722250000000001</v>
          </cell>
        </row>
        <row r="1294">
          <cell r="A1294">
            <v>45163</v>
          </cell>
          <cell r="B1294">
            <v>5.33E-2</v>
          </cell>
          <cell r="C1294">
            <v>5.1722250000000001</v>
          </cell>
        </row>
        <row r="1295">
          <cell r="A1295">
            <v>45164</v>
          </cell>
          <cell r="B1295">
            <v>5.33E-2</v>
          </cell>
          <cell r="C1295">
            <v>5.1722250000000001</v>
          </cell>
        </row>
        <row r="1296">
          <cell r="A1296">
            <v>45165</v>
          </cell>
          <cell r="B1296">
            <v>5.33E-2</v>
          </cell>
          <cell r="C1296">
            <v>5.1722250000000001</v>
          </cell>
        </row>
        <row r="1297">
          <cell r="A1297">
            <v>45166</v>
          </cell>
          <cell r="B1297">
            <v>5.33E-2</v>
          </cell>
          <cell r="C1297">
            <v>5.1722250000000001</v>
          </cell>
        </row>
        <row r="1298">
          <cell r="A1298">
            <v>45167</v>
          </cell>
          <cell r="B1298">
            <v>5.33E-2</v>
          </cell>
          <cell r="C1298">
            <v>5.1722250000000001</v>
          </cell>
        </row>
        <row r="1299">
          <cell r="A1299">
            <v>45168</v>
          </cell>
          <cell r="B1299">
            <v>5.33E-2</v>
          </cell>
          <cell r="C1299">
            <v>5.1722250000000001</v>
          </cell>
        </row>
        <row r="1300">
          <cell r="A1300">
            <v>45169</v>
          </cell>
          <cell r="B1300">
            <v>5.33E-2</v>
          </cell>
          <cell r="C1300">
            <v>5.1722250000000001</v>
          </cell>
        </row>
        <row r="1301">
          <cell r="A1301">
            <v>45170</v>
          </cell>
          <cell r="B1301">
            <v>5.33E-2</v>
          </cell>
          <cell r="C1301">
            <v>4.9597699999999998</v>
          </cell>
        </row>
        <row r="1302">
          <cell r="A1302">
            <v>45171</v>
          </cell>
          <cell r="B1302">
            <v>5.33E-2</v>
          </cell>
          <cell r="C1302">
            <v>4.9597699999999998</v>
          </cell>
        </row>
        <row r="1303">
          <cell r="A1303">
            <v>45172</v>
          </cell>
          <cell r="B1303">
            <v>5.33E-2</v>
          </cell>
          <cell r="C1303">
            <v>4.9597699999999998</v>
          </cell>
        </row>
        <row r="1304">
          <cell r="A1304">
            <v>45173</v>
          </cell>
          <cell r="B1304">
            <v>5.33E-2</v>
          </cell>
          <cell r="C1304">
            <v>4.9597699999999998</v>
          </cell>
        </row>
        <row r="1305">
          <cell r="A1305">
            <v>45174</v>
          </cell>
          <cell r="B1305">
            <v>5.33E-2</v>
          </cell>
          <cell r="C1305">
            <v>4.9597699999999998</v>
          </cell>
        </row>
        <row r="1306">
          <cell r="A1306">
            <v>45175</v>
          </cell>
          <cell r="B1306">
            <v>5.33E-2</v>
          </cell>
          <cell r="C1306">
            <v>4.9597699999999998</v>
          </cell>
        </row>
        <row r="1307">
          <cell r="A1307">
            <v>45176</v>
          </cell>
          <cell r="B1307">
            <v>5.33E-2</v>
          </cell>
          <cell r="C1307">
            <v>4.9597699999999998</v>
          </cell>
        </row>
        <row r="1308">
          <cell r="A1308">
            <v>45177</v>
          </cell>
          <cell r="B1308">
            <v>5.33E-2</v>
          </cell>
          <cell r="C1308">
            <v>4.9597699999999998</v>
          </cell>
        </row>
        <row r="1309">
          <cell r="A1309">
            <v>45178</v>
          </cell>
          <cell r="B1309">
            <v>5.33E-2</v>
          </cell>
          <cell r="C1309">
            <v>4.9597699999999998</v>
          </cell>
        </row>
        <row r="1310">
          <cell r="A1310">
            <v>45179</v>
          </cell>
          <cell r="B1310">
            <v>5.33E-2</v>
          </cell>
          <cell r="C1310">
            <v>4.9597699999999998</v>
          </cell>
        </row>
        <row r="1311">
          <cell r="A1311">
            <v>45180</v>
          </cell>
          <cell r="B1311">
            <v>5.33E-2</v>
          </cell>
          <cell r="C1311">
            <v>4.9597699999999998</v>
          </cell>
        </row>
        <row r="1312">
          <cell r="A1312">
            <v>45181</v>
          </cell>
          <cell r="B1312">
            <v>5.33E-2</v>
          </cell>
          <cell r="C1312">
            <v>4.9597699999999998</v>
          </cell>
        </row>
        <row r="1313">
          <cell r="A1313">
            <v>45182</v>
          </cell>
          <cell r="B1313">
            <v>5.33E-2</v>
          </cell>
          <cell r="C1313">
            <v>4.9597699999999998</v>
          </cell>
        </row>
        <row r="1314">
          <cell r="A1314">
            <v>45183</v>
          </cell>
          <cell r="B1314">
            <v>5.33E-2</v>
          </cell>
          <cell r="C1314">
            <v>4.9597699999999998</v>
          </cell>
        </row>
        <row r="1315">
          <cell r="A1315">
            <v>45184</v>
          </cell>
          <cell r="B1315">
            <v>5.33E-2</v>
          </cell>
          <cell r="C1315">
            <v>4.9597699999999998</v>
          </cell>
        </row>
        <row r="1316">
          <cell r="A1316">
            <v>45185</v>
          </cell>
          <cell r="B1316">
            <v>5.33E-2</v>
          </cell>
          <cell r="C1316">
            <v>4.9597699999999998</v>
          </cell>
        </row>
        <row r="1317">
          <cell r="A1317">
            <v>45186</v>
          </cell>
          <cell r="B1317">
            <v>5.33E-2</v>
          </cell>
          <cell r="C1317">
            <v>4.9597699999999998</v>
          </cell>
        </row>
        <row r="1318">
          <cell r="A1318">
            <v>45187</v>
          </cell>
          <cell r="B1318">
            <v>5.33E-2</v>
          </cell>
          <cell r="C1318">
            <v>4.9597699999999998</v>
          </cell>
        </row>
        <row r="1319">
          <cell r="A1319">
            <v>45188</v>
          </cell>
          <cell r="B1319">
            <v>5.33E-2</v>
          </cell>
          <cell r="C1319">
            <v>4.9597699999999998</v>
          </cell>
        </row>
        <row r="1320">
          <cell r="A1320">
            <v>45189</v>
          </cell>
          <cell r="B1320">
            <v>5.33E-2</v>
          </cell>
          <cell r="C1320">
            <v>4.9597699999999998</v>
          </cell>
        </row>
        <row r="1321">
          <cell r="A1321">
            <v>45190</v>
          </cell>
          <cell r="B1321">
            <v>5.33E-2</v>
          </cell>
          <cell r="C1321">
            <v>4.9597699999999998</v>
          </cell>
        </row>
        <row r="1322">
          <cell r="A1322">
            <v>45191</v>
          </cell>
          <cell r="B1322">
            <v>5.33E-2</v>
          </cell>
          <cell r="C1322">
            <v>4.9597699999999998</v>
          </cell>
        </row>
        <row r="1323">
          <cell r="A1323">
            <v>45192</v>
          </cell>
          <cell r="B1323">
            <v>5.33E-2</v>
          </cell>
          <cell r="C1323">
            <v>4.9597699999999998</v>
          </cell>
        </row>
        <row r="1324">
          <cell r="A1324">
            <v>45193</v>
          </cell>
          <cell r="B1324">
            <v>5.33E-2</v>
          </cell>
          <cell r="C1324">
            <v>4.9597699999999998</v>
          </cell>
        </row>
        <row r="1325">
          <cell r="A1325">
            <v>45194</v>
          </cell>
          <cell r="B1325">
            <v>5.33E-2</v>
          </cell>
          <cell r="C1325">
            <v>4.9597699999999998</v>
          </cell>
        </row>
        <row r="1326">
          <cell r="A1326">
            <v>45195</v>
          </cell>
          <cell r="B1326">
            <v>5.33E-2</v>
          </cell>
          <cell r="C1326">
            <v>4.9597699999999998</v>
          </cell>
        </row>
        <row r="1327">
          <cell r="A1327">
            <v>45196</v>
          </cell>
          <cell r="B1327">
            <v>5.33E-2</v>
          </cell>
          <cell r="C1327">
            <v>4.9597699999999998</v>
          </cell>
        </row>
        <row r="1328">
          <cell r="A1328">
            <v>45197</v>
          </cell>
          <cell r="B1328">
            <v>5.33E-2</v>
          </cell>
          <cell r="C1328">
            <v>4.9597699999999998</v>
          </cell>
        </row>
        <row r="1329">
          <cell r="A1329">
            <v>45198</v>
          </cell>
          <cell r="B1329">
            <v>5.33E-2</v>
          </cell>
          <cell r="C1329">
            <v>4.9597699999999998</v>
          </cell>
        </row>
        <row r="1330">
          <cell r="A1330">
            <v>45199</v>
          </cell>
          <cell r="B1330">
            <v>5.33E-2</v>
          </cell>
          <cell r="C1330">
            <v>4.9597699999999998</v>
          </cell>
        </row>
        <row r="1331">
          <cell r="A1331">
            <v>45200</v>
          </cell>
          <cell r="B1331">
            <v>5.33E-2</v>
          </cell>
          <cell r="C1331">
            <v>4.8829279999999997</v>
          </cell>
        </row>
        <row r="1332">
          <cell r="A1332">
            <v>45201</v>
          </cell>
          <cell r="B1332">
            <v>5.33E-2</v>
          </cell>
          <cell r="C1332">
            <v>4.8829279999999997</v>
          </cell>
        </row>
        <row r="1333">
          <cell r="A1333">
            <v>45202</v>
          </cell>
          <cell r="B1333">
            <v>5.33E-2</v>
          </cell>
          <cell r="C1333">
            <v>4.8829279999999997</v>
          </cell>
        </row>
        <row r="1334">
          <cell r="A1334">
            <v>45203</v>
          </cell>
          <cell r="B1334">
            <v>5.33E-2</v>
          </cell>
          <cell r="C1334">
            <v>4.8829279999999997</v>
          </cell>
        </row>
        <row r="1335">
          <cell r="A1335">
            <v>45204</v>
          </cell>
          <cell r="B1335">
            <v>5.33E-2</v>
          </cell>
          <cell r="C1335">
            <v>4.8829279999999997</v>
          </cell>
        </row>
        <row r="1336">
          <cell r="A1336">
            <v>45205</v>
          </cell>
          <cell r="B1336">
            <v>5.33E-2</v>
          </cell>
          <cell r="C1336">
            <v>4.8829279999999997</v>
          </cell>
        </row>
        <row r="1337">
          <cell r="A1337">
            <v>45206</v>
          </cell>
          <cell r="B1337">
            <v>5.33E-2</v>
          </cell>
          <cell r="C1337">
            <v>4.8829279999999997</v>
          </cell>
        </row>
        <row r="1338">
          <cell r="A1338">
            <v>45207</v>
          </cell>
          <cell r="B1338">
            <v>5.33E-2</v>
          </cell>
          <cell r="C1338">
            <v>4.8829279999999997</v>
          </cell>
        </row>
        <row r="1339">
          <cell r="A1339">
            <v>45208</v>
          </cell>
          <cell r="B1339">
            <v>5.33E-2</v>
          </cell>
          <cell r="C1339">
            <v>4.8829279999999997</v>
          </cell>
        </row>
        <row r="1340">
          <cell r="A1340">
            <v>45209</v>
          </cell>
          <cell r="B1340">
            <v>5.33E-2</v>
          </cell>
          <cell r="C1340">
            <v>4.8829279999999997</v>
          </cell>
        </row>
        <row r="1341">
          <cell r="A1341">
            <v>45210</v>
          </cell>
          <cell r="B1341">
            <v>5.33E-2</v>
          </cell>
          <cell r="C1341">
            <v>4.8829279999999997</v>
          </cell>
        </row>
        <row r="1342">
          <cell r="A1342">
            <v>45211</v>
          </cell>
          <cell r="B1342">
            <v>5.33E-2</v>
          </cell>
          <cell r="C1342">
            <v>4.8829279999999997</v>
          </cell>
        </row>
        <row r="1343">
          <cell r="A1343">
            <v>45212</v>
          </cell>
          <cell r="B1343">
            <v>5.33E-2</v>
          </cell>
          <cell r="C1343">
            <v>4.8829279999999997</v>
          </cell>
        </row>
        <row r="1344">
          <cell r="A1344">
            <v>45213</v>
          </cell>
          <cell r="B1344">
            <v>5.33E-2</v>
          </cell>
          <cell r="C1344">
            <v>4.8829279999999997</v>
          </cell>
        </row>
        <row r="1345">
          <cell r="A1345">
            <v>45214</v>
          </cell>
          <cell r="B1345">
            <v>5.33E-2</v>
          </cell>
          <cell r="C1345">
            <v>4.8829279999999997</v>
          </cell>
        </row>
        <row r="1346">
          <cell r="A1346">
            <v>45215</v>
          </cell>
          <cell r="B1346">
            <v>5.33E-2</v>
          </cell>
          <cell r="C1346">
            <v>4.8829279999999997</v>
          </cell>
        </row>
        <row r="1347">
          <cell r="A1347">
            <v>45216</v>
          </cell>
          <cell r="B1347">
            <v>5.33E-2</v>
          </cell>
          <cell r="C1347">
            <v>4.8829279999999997</v>
          </cell>
        </row>
        <row r="1348">
          <cell r="A1348">
            <v>45217</v>
          </cell>
          <cell r="B1348">
            <v>5.33E-2</v>
          </cell>
          <cell r="C1348">
            <v>4.8829279999999997</v>
          </cell>
        </row>
        <row r="1349">
          <cell r="A1349">
            <v>45218</v>
          </cell>
          <cell r="B1349">
            <v>5.33E-2</v>
          </cell>
          <cell r="C1349">
            <v>4.8829279999999997</v>
          </cell>
        </row>
        <row r="1350">
          <cell r="A1350">
            <v>45219</v>
          </cell>
          <cell r="B1350">
            <v>5.33E-2</v>
          </cell>
          <cell r="C1350">
            <v>4.8829279999999997</v>
          </cell>
        </row>
        <row r="1351">
          <cell r="A1351">
            <v>45220</v>
          </cell>
          <cell r="B1351">
            <v>5.33E-2</v>
          </cell>
          <cell r="C1351">
            <v>4.8829279999999997</v>
          </cell>
        </row>
        <row r="1352">
          <cell r="A1352">
            <v>45221</v>
          </cell>
          <cell r="B1352">
            <v>5.33E-2</v>
          </cell>
          <cell r="C1352">
            <v>4.8829279999999997</v>
          </cell>
        </row>
        <row r="1353">
          <cell r="A1353">
            <v>45222</v>
          </cell>
          <cell r="B1353">
            <v>5.33E-2</v>
          </cell>
          <cell r="C1353">
            <v>4.8829279999999997</v>
          </cell>
        </row>
        <row r="1354">
          <cell r="A1354">
            <v>45223</v>
          </cell>
          <cell r="B1354">
            <v>5.33E-2</v>
          </cell>
          <cell r="C1354">
            <v>4.8829279999999997</v>
          </cell>
        </row>
        <row r="1355">
          <cell r="A1355">
            <v>45224</v>
          </cell>
          <cell r="B1355">
            <v>5.33E-2</v>
          </cell>
          <cell r="C1355">
            <v>4.8829279999999997</v>
          </cell>
        </row>
        <row r="1356">
          <cell r="A1356">
            <v>45225</v>
          </cell>
          <cell r="B1356">
            <v>5.33E-2</v>
          </cell>
          <cell r="C1356">
            <v>4.8829279999999997</v>
          </cell>
        </row>
        <row r="1357">
          <cell r="A1357">
            <v>45226</v>
          </cell>
          <cell r="B1357">
            <v>5.33E-2</v>
          </cell>
          <cell r="C1357">
            <v>4.8829279999999997</v>
          </cell>
        </row>
        <row r="1358">
          <cell r="A1358">
            <v>45227</v>
          </cell>
          <cell r="B1358">
            <v>5.33E-2</v>
          </cell>
          <cell r="C1358">
            <v>4.8829279999999997</v>
          </cell>
        </row>
        <row r="1359">
          <cell r="A1359">
            <v>45228</v>
          </cell>
          <cell r="B1359">
            <v>5.33E-2</v>
          </cell>
          <cell r="C1359">
            <v>4.8829279999999997</v>
          </cell>
        </row>
        <row r="1360">
          <cell r="A1360">
            <v>45229</v>
          </cell>
          <cell r="B1360">
            <v>5.33E-2</v>
          </cell>
          <cell r="C1360">
            <v>4.8829279999999997</v>
          </cell>
        </row>
        <row r="1361">
          <cell r="A1361">
            <v>45230</v>
          </cell>
          <cell r="B1361">
            <v>5.33E-2</v>
          </cell>
          <cell r="C1361">
            <v>4.8829279999999997</v>
          </cell>
        </row>
        <row r="1362">
          <cell r="A1362">
            <v>45231</v>
          </cell>
          <cell r="B1362">
            <v>5.33E-2</v>
          </cell>
          <cell r="C1362">
            <v>4.6882929999999998</v>
          </cell>
        </row>
        <row r="1363">
          <cell r="A1363">
            <v>45232</v>
          </cell>
          <cell r="B1363">
            <v>5.33E-2</v>
          </cell>
          <cell r="C1363">
            <v>4.6882929999999998</v>
          </cell>
        </row>
        <row r="1364">
          <cell r="A1364">
            <v>45233</v>
          </cell>
          <cell r="B1364">
            <v>5.33E-2</v>
          </cell>
          <cell r="C1364">
            <v>4.6882929999999998</v>
          </cell>
        </row>
        <row r="1365">
          <cell r="A1365">
            <v>45234</v>
          </cell>
          <cell r="B1365">
            <v>5.33E-2</v>
          </cell>
          <cell r="C1365">
            <v>4.6882929999999998</v>
          </cell>
        </row>
        <row r="1366">
          <cell r="A1366">
            <v>45235</v>
          </cell>
          <cell r="B1366">
            <v>5.33E-2</v>
          </cell>
          <cell r="C1366">
            <v>4.6882929999999998</v>
          </cell>
        </row>
        <row r="1367">
          <cell r="A1367">
            <v>45236</v>
          </cell>
          <cell r="B1367">
            <v>5.33E-2</v>
          </cell>
          <cell r="C1367">
            <v>4.6882929999999998</v>
          </cell>
        </row>
        <row r="1368">
          <cell r="A1368">
            <v>45237</v>
          </cell>
          <cell r="B1368">
            <v>5.33E-2</v>
          </cell>
          <cell r="C1368">
            <v>4.6882929999999998</v>
          </cell>
        </row>
        <row r="1369">
          <cell r="A1369">
            <v>45238</v>
          </cell>
          <cell r="B1369">
            <v>5.33E-2</v>
          </cell>
          <cell r="C1369">
            <v>4.6882929999999998</v>
          </cell>
        </row>
        <row r="1370">
          <cell r="A1370">
            <v>45239</v>
          </cell>
          <cell r="B1370">
            <v>5.33E-2</v>
          </cell>
          <cell r="C1370">
            <v>4.6882929999999998</v>
          </cell>
        </row>
        <row r="1371">
          <cell r="A1371">
            <v>45240</v>
          </cell>
          <cell r="B1371">
            <v>5.33E-2</v>
          </cell>
          <cell r="C1371">
            <v>4.6882929999999998</v>
          </cell>
        </row>
        <row r="1372">
          <cell r="A1372">
            <v>45241</v>
          </cell>
          <cell r="B1372">
            <v>5.33E-2</v>
          </cell>
          <cell r="C1372">
            <v>4.6882929999999998</v>
          </cell>
        </row>
        <row r="1373">
          <cell r="A1373">
            <v>45242</v>
          </cell>
          <cell r="B1373">
            <v>5.33E-2</v>
          </cell>
          <cell r="C1373">
            <v>4.6882929999999998</v>
          </cell>
        </row>
        <row r="1374">
          <cell r="A1374">
            <v>45243</v>
          </cell>
          <cell r="B1374">
            <v>5.33E-2</v>
          </cell>
          <cell r="C1374">
            <v>4.6882929999999998</v>
          </cell>
        </row>
        <row r="1375">
          <cell r="A1375">
            <v>45244</v>
          </cell>
          <cell r="B1375">
            <v>5.33E-2</v>
          </cell>
          <cell r="C1375">
            <v>4.6882929999999998</v>
          </cell>
        </row>
        <row r="1376">
          <cell r="A1376">
            <v>45245</v>
          </cell>
          <cell r="B1376">
            <v>5.33E-2</v>
          </cell>
          <cell r="C1376">
            <v>4.6882929999999998</v>
          </cell>
        </row>
        <row r="1377">
          <cell r="A1377">
            <v>45246</v>
          </cell>
          <cell r="B1377">
            <v>5.33E-2</v>
          </cell>
          <cell r="C1377">
            <v>4.6882929999999998</v>
          </cell>
        </row>
        <row r="1378">
          <cell r="A1378">
            <v>45247</v>
          </cell>
          <cell r="B1378">
            <v>5.33E-2</v>
          </cell>
          <cell r="C1378">
            <v>4.6882929999999998</v>
          </cell>
        </row>
        <row r="1379">
          <cell r="A1379">
            <v>45248</v>
          </cell>
          <cell r="B1379">
            <v>5.33E-2</v>
          </cell>
          <cell r="C1379">
            <v>4.6882929999999998</v>
          </cell>
        </row>
        <row r="1380">
          <cell r="A1380">
            <v>45249</v>
          </cell>
          <cell r="B1380">
            <v>5.33E-2</v>
          </cell>
          <cell r="C1380">
            <v>4.6882929999999998</v>
          </cell>
        </row>
        <row r="1381">
          <cell r="A1381">
            <v>45250</v>
          </cell>
          <cell r="B1381">
            <v>5.33E-2</v>
          </cell>
          <cell r="C1381">
            <v>4.6882929999999998</v>
          </cell>
        </row>
        <row r="1382">
          <cell r="A1382">
            <v>45251</v>
          </cell>
          <cell r="B1382">
            <v>5.33E-2</v>
          </cell>
          <cell r="C1382">
            <v>4.6882929999999998</v>
          </cell>
        </row>
        <row r="1383">
          <cell r="A1383">
            <v>45252</v>
          </cell>
          <cell r="B1383">
            <v>5.33E-2</v>
          </cell>
          <cell r="C1383">
            <v>4.6882929999999998</v>
          </cell>
        </row>
        <row r="1384">
          <cell r="A1384">
            <v>45253</v>
          </cell>
          <cell r="B1384">
            <v>5.33E-2</v>
          </cell>
          <cell r="C1384">
            <v>4.6882929999999998</v>
          </cell>
        </row>
        <row r="1385">
          <cell r="A1385">
            <v>45254</v>
          </cell>
          <cell r="B1385">
            <v>5.33E-2</v>
          </cell>
          <cell r="C1385">
            <v>4.6882929999999998</v>
          </cell>
        </row>
        <row r="1386">
          <cell r="A1386">
            <v>45255</v>
          </cell>
          <cell r="B1386">
            <v>5.33E-2</v>
          </cell>
          <cell r="C1386">
            <v>4.6882929999999998</v>
          </cell>
        </row>
        <row r="1387">
          <cell r="A1387">
            <v>45256</v>
          </cell>
          <cell r="B1387">
            <v>5.33E-2</v>
          </cell>
          <cell r="C1387">
            <v>4.6882929999999998</v>
          </cell>
        </row>
        <row r="1388">
          <cell r="A1388">
            <v>45257</v>
          </cell>
          <cell r="B1388">
            <v>5.33E-2</v>
          </cell>
          <cell r="C1388">
            <v>4.6882929999999998</v>
          </cell>
        </row>
        <row r="1389">
          <cell r="A1389">
            <v>45258</v>
          </cell>
          <cell r="B1389">
            <v>5.33E-2</v>
          </cell>
          <cell r="C1389">
            <v>4.6882929999999998</v>
          </cell>
        </row>
        <row r="1390">
          <cell r="A1390">
            <v>45259</v>
          </cell>
          <cell r="B1390">
            <v>5.33E-2</v>
          </cell>
          <cell r="C1390">
            <v>4.6882929999999998</v>
          </cell>
        </row>
        <row r="1391">
          <cell r="A1391">
            <v>45260</v>
          </cell>
          <cell r="B1391">
            <v>5.33E-2</v>
          </cell>
          <cell r="C1391">
            <v>4.6882929999999998</v>
          </cell>
        </row>
        <row r="1392">
          <cell r="A1392">
            <v>45261</v>
          </cell>
          <cell r="B1392">
            <v>5.33E-2</v>
          </cell>
          <cell r="C1392">
            <v>4.5543959999999997</v>
          </cell>
        </row>
        <row r="1393">
          <cell r="A1393">
            <v>45262</v>
          </cell>
          <cell r="B1393">
            <v>5.33E-2</v>
          </cell>
          <cell r="C1393">
            <v>4.5543959999999997</v>
          </cell>
        </row>
        <row r="1394">
          <cell r="A1394">
            <v>45263</v>
          </cell>
          <cell r="B1394">
            <v>5.33E-2</v>
          </cell>
          <cell r="C1394">
            <v>4.5543959999999997</v>
          </cell>
        </row>
        <row r="1395">
          <cell r="A1395">
            <v>45264</v>
          </cell>
          <cell r="B1395">
            <v>5.33E-2</v>
          </cell>
          <cell r="C1395">
            <v>4.5543959999999997</v>
          </cell>
        </row>
        <row r="1396">
          <cell r="A1396">
            <v>45265</v>
          </cell>
          <cell r="B1396">
            <v>5.33E-2</v>
          </cell>
          <cell r="C1396">
            <v>4.5543959999999997</v>
          </cell>
        </row>
        <row r="1397">
          <cell r="A1397">
            <v>45266</v>
          </cell>
          <cell r="B1397">
            <v>5.33E-2</v>
          </cell>
          <cell r="C1397">
            <v>4.5543959999999997</v>
          </cell>
        </row>
        <row r="1398">
          <cell r="A1398">
            <v>45267</v>
          </cell>
          <cell r="B1398">
            <v>5.33E-2</v>
          </cell>
          <cell r="C1398">
            <v>4.5543959999999997</v>
          </cell>
        </row>
        <row r="1399">
          <cell r="A1399">
            <v>45268</v>
          </cell>
          <cell r="B1399">
            <v>5.33E-2</v>
          </cell>
          <cell r="C1399">
            <v>4.5543959999999997</v>
          </cell>
        </row>
        <row r="1400">
          <cell r="A1400">
            <v>45269</v>
          </cell>
          <cell r="B1400">
            <v>5.33E-2</v>
          </cell>
          <cell r="C1400">
            <v>4.5543959999999997</v>
          </cell>
        </row>
        <row r="1401">
          <cell r="A1401">
            <v>45270</v>
          </cell>
          <cell r="B1401">
            <v>5.33E-2</v>
          </cell>
          <cell r="C1401">
            <v>4.5543959999999997</v>
          </cell>
        </row>
        <row r="1402">
          <cell r="A1402">
            <v>45271</v>
          </cell>
          <cell r="B1402">
            <v>5.33E-2</v>
          </cell>
          <cell r="C1402">
            <v>4.5543959999999997</v>
          </cell>
        </row>
        <row r="1403">
          <cell r="A1403">
            <v>45272</v>
          </cell>
          <cell r="B1403">
            <v>5.33E-2</v>
          </cell>
          <cell r="C1403">
            <v>4.5543959999999997</v>
          </cell>
        </row>
        <row r="1404">
          <cell r="A1404">
            <v>45273</v>
          </cell>
          <cell r="B1404">
            <v>5.33E-2</v>
          </cell>
          <cell r="C1404">
            <v>4.5543959999999997</v>
          </cell>
        </row>
        <row r="1405">
          <cell r="A1405">
            <v>45274</v>
          </cell>
          <cell r="B1405">
            <v>5.33E-2</v>
          </cell>
          <cell r="C1405">
            <v>4.5543959999999997</v>
          </cell>
        </row>
        <row r="1406">
          <cell r="A1406">
            <v>45275</v>
          </cell>
          <cell r="B1406">
            <v>5.33E-2</v>
          </cell>
          <cell r="C1406">
            <v>4.5543959999999997</v>
          </cell>
        </row>
        <row r="1407">
          <cell r="A1407">
            <v>45276</v>
          </cell>
          <cell r="B1407">
            <v>5.33E-2</v>
          </cell>
          <cell r="C1407">
            <v>4.5543959999999997</v>
          </cell>
        </row>
        <row r="1408">
          <cell r="A1408">
            <v>45277</v>
          </cell>
          <cell r="B1408">
            <v>5.33E-2</v>
          </cell>
          <cell r="C1408">
            <v>4.5543959999999997</v>
          </cell>
        </row>
        <row r="1409">
          <cell r="A1409">
            <v>45278</v>
          </cell>
          <cell r="B1409">
            <v>5.33E-2</v>
          </cell>
          <cell r="C1409">
            <v>4.5543959999999997</v>
          </cell>
        </row>
        <row r="1410">
          <cell r="A1410">
            <v>45279</v>
          </cell>
          <cell r="B1410">
            <v>5.33E-2</v>
          </cell>
          <cell r="C1410">
            <v>4.5543959999999997</v>
          </cell>
        </row>
        <row r="1411">
          <cell r="A1411">
            <v>45280</v>
          </cell>
          <cell r="B1411">
            <v>5.33E-2</v>
          </cell>
          <cell r="C1411">
            <v>4.5543959999999997</v>
          </cell>
        </row>
        <row r="1412">
          <cell r="A1412">
            <v>45281</v>
          </cell>
          <cell r="B1412">
            <v>5.33E-2</v>
          </cell>
          <cell r="C1412">
            <v>4.5543959999999997</v>
          </cell>
        </row>
        <row r="1413">
          <cell r="A1413">
            <v>45282</v>
          </cell>
          <cell r="B1413">
            <v>5.33E-2</v>
          </cell>
          <cell r="C1413">
            <v>4.5543959999999997</v>
          </cell>
        </row>
        <row r="1414">
          <cell r="A1414">
            <v>45283</v>
          </cell>
          <cell r="B1414">
            <v>5.33E-2</v>
          </cell>
          <cell r="C1414">
            <v>4.5543959999999997</v>
          </cell>
        </row>
        <row r="1415">
          <cell r="A1415">
            <v>45284</v>
          </cell>
          <cell r="B1415">
            <v>5.33E-2</v>
          </cell>
          <cell r="C1415">
            <v>4.5543959999999997</v>
          </cell>
        </row>
        <row r="1416">
          <cell r="A1416">
            <v>45285</v>
          </cell>
          <cell r="B1416">
            <v>5.33E-2</v>
          </cell>
          <cell r="C1416">
            <v>4.5543959999999997</v>
          </cell>
        </row>
        <row r="1417">
          <cell r="A1417">
            <v>45286</v>
          </cell>
          <cell r="B1417">
            <v>5.33E-2</v>
          </cell>
          <cell r="C1417">
            <v>4.5543959999999997</v>
          </cell>
        </row>
        <row r="1418">
          <cell r="A1418">
            <v>45287</v>
          </cell>
          <cell r="B1418">
            <v>5.33E-2</v>
          </cell>
          <cell r="C1418">
            <v>4.5543959999999997</v>
          </cell>
        </row>
        <row r="1419">
          <cell r="A1419">
            <v>45288</v>
          </cell>
          <cell r="B1419">
            <v>5.33E-2</v>
          </cell>
          <cell r="C1419">
            <v>4.5543959999999997</v>
          </cell>
        </row>
        <row r="1420">
          <cell r="A1420">
            <v>45289</v>
          </cell>
          <cell r="B1420">
            <v>5.33E-2</v>
          </cell>
          <cell r="C1420">
            <v>4.5543959999999997</v>
          </cell>
        </row>
        <row r="1421">
          <cell r="A1421">
            <v>45290</v>
          </cell>
          <cell r="B1421">
            <v>5.33E-2</v>
          </cell>
          <cell r="C1421">
            <v>4.5543959999999997</v>
          </cell>
        </row>
        <row r="1422">
          <cell r="A1422">
            <v>45291</v>
          </cell>
          <cell r="B1422">
            <v>5.33E-2</v>
          </cell>
          <cell r="C1422">
            <v>4.5543959999999997</v>
          </cell>
        </row>
        <row r="1423">
          <cell r="A1423">
            <v>45292</v>
          </cell>
          <cell r="B1423">
            <v>5.33E-2</v>
          </cell>
          <cell r="C1423">
            <v>4.603922367</v>
          </cell>
        </row>
        <row r="1424">
          <cell r="A1424">
            <v>45293</v>
          </cell>
          <cell r="B1424">
            <v>5.33E-2</v>
          </cell>
          <cell r="C1424">
            <v>4.603922367</v>
          </cell>
        </row>
        <row r="1425">
          <cell r="A1425">
            <v>45294</v>
          </cell>
          <cell r="B1425">
            <v>5.33E-2</v>
          </cell>
          <cell r="C1425">
            <v>4.603922367</v>
          </cell>
        </row>
        <row r="1426">
          <cell r="A1426">
            <v>45295</v>
          </cell>
          <cell r="B1426">
            <v>5.33E-2</v>
          </cell>
          <cell r="C1426">
            <v>4.603922367</v>
          </cell>
        </row>
        <row r="1427">
          <cell r="A1427">
            <v>45296</v>
          </cell>
          <cell r="B1427">
            <v>5.33E-2</v>
          </cell>
          <cell r="C1427">
            <v>4.603922367</v>
          </cell>
        </row>
        <row r="1428">
          <cell r="A1428">
            <v>45297</v>
          </cell>
          <cell r="B1428">
            <v>5.33E-2</v>
          </cell>
          <cell r="C1428">
            <v>4.603922367</v>
          </cell>
        </row>
        <row r="1429">
          <cell r="A1429">
            <v>45298</v>
          </cell>
          <cell r="B1429">
            <v>5.33E-2</v>
          </cell>
          <cell r="C1429">
            <v>4.603922367</v>
          </cell>
        </row>
        <row r="1430">
          <cell r="A1430">
            <v>45299</v>
          </cell>
          <cell r="B1430">
            <v>5.33E-2</v>
          </cell>
          <cell r="C1430">
            <v>4.603922367</v>
          </cell>
        </row>
        <row r="1431">
          <cell r="A1431">
            <v>45300</v>
          </cell>
          <cell r="B1431">
            <v>5.33E-2</v>
          </cell>
          <cell r="C1431">
            <v>4.603922367</v>
          </cell>
        </row>
        <row r="1432">
          <cell r="A1432">
            <v>45301</v>
          </cell>
          <cell r="B1432">
            <v>5.33E-2</v>
          </cell>
          <cell r="C1432">
            <v>4.603922367</v>
          </cell>
        </row>
        <row r="1433">
          <cell r="A1433">
            <v>45302</v>
          </cell>
          <cell r="B1433">
            <v>5.33E-2</v>
          </cell>
          <cell r="C1433">
            <v>4.603922367</v>
          </cell>
        </row>
        <row r="1434">
          <cell r="A1434">
            <v>45303</v>
          </cell>
          <cell r="B1434">
            <v>5.33E-2</v>
          </cell>
          <cell r="C1434">
            <v>4.603922367</v>
          </cell>
        </row>
        <row r="1435">
          <cell r="A1435">
            <v>45304</v>
          </cell>
          <cell r="B1435">
            <v>5.33E-2</v>
          </cell>
          <cell r="C1435">
            <v>4.603922367</v>
          </cell>
        </row>
        <row r="1436">
          <cell r="A1436">
            <v>45305</v>
          </cell>
          <cell r="B1436">
            <v>5.33E-2</v>
          </cell>
          <cell r="C1436">
            <v>4.603922367</v>
          </cell>
        </row>
        <row r="1437">
          <cell r="A1437">
            <v>45306</v>
          </cell>
          <cell r="B1437">
            <v>5.33E-2</v>
          </cell>
          <cell r="C1437">
            <v>4.603922367</v>
          </cell>
        </row>
        <row r="1438">
          <cell r="A1438">
            <v>45307</v>
          </cell>
          <cell r="B1438">
            <v>5.33E-2</v>
          </cell>
          <cell r="C1438">
            <v>4.603922367</v>
          </cell>
        </row>
        <row r="1439">
          <cell r="A1439">
            <v>45308</v>
          </cell>
          <cell r="B1439">
            <v>5.33E-2</v>
          </cell>
          <cell r="C1439">
            <v>4.603922367</v>
          </cell>
        </row>
        <row r="1440">
          <cell r="A1440">
            <v>45309</v>
          </cell>
          <cell r="B1440">
            <v>5.33E-2</v>
          </cell>
          <cell r="C1440">
            <v>4.603922367</v>
          </cell>
        </row>
        <row r="1441">
          <cell r="A1441">
            <v>45310</v>
          </cell>
          <cell r="B1441">
            <v>5.33E-2</v>
          </cell>
          <cell r="C1441">
            <v>4.603922367</v>
          </cell>
        </row>
        <row r="1442">
          <cell r="A1442">
            <v>45311</v>
          </cell>
          <cell r="B1442">
            <v>5.33E-2</v>
          </cell>
          <cell r="C1442">
            <v>4.603922367</v>
          </cell>
        </row>
        <row r="1443">
          <cell r="A1443">
            <v>45312</v>
          </cell>
          <cell r="B1443">
            <v>5.33E-2</v>
          </cell>
          <cell r="C1443">
            <v>4.603922367</v>
          </cell>
        </row>
        <row r="1444">
          <cell r="A1444">
            <v>45313</v>
          </cell>
          <cell r="B1444">
            <v>5.33E-2</v>
          </cell>
          <cell r="C1444">
            <v>4.603922367</v>
          </cell>
        </row>
        <row r="1445">
          <cell r="A1445">
            <v>45314</v>
          </cell>
          <cell r="B1445">
            <v>5.33E-2</v>
          </cell>
          <cell r="C1445">
            <v>4.603922367</v>
          </cell>
        </row>
        <row r="1446">
          <cell r="A1446">
            <v>45315</v>
          </cell>
          <cell r="B1446">
            <v>5.33E-2</v>
          </cell>
          <cell r="C1446">
            <v>4.603922367</v>
          </cell>
        </row>
        <row r="1447">
          <cell r="A1447">
            <v>45316</v>
          </cell>
          <cell r="B1447">
            <v>5.33E-2</v>
          </cell>
          <cell r="C1447">
            <v>4.603922367</v>
          </cell>
        </row>
        <row r="1448">
          <cell r="A1448">
            <v>45317</v>
          </cell>
          <cell r="B1448">
            <v>5.33E-2</v>
          </cell>
          <cell r="C1448">
            <v>4.603922367</v>
          </cell>
        </row>
        <row r="1449">
          <cell r="A1449">
            <v>45318</v>
          </cell>
          <cell r="B1449">
            <v>5.33E-2</v>
          </cell>
          <cell r="C1449">
            <v>4.603922367</v>
          </cell>
        </row>
        <row r="1450">
          <cell r="A1450">
            <v>45319</v>
          </cell>
          <cell r="B1450">
            <v>5.33E-2</v>
          </cell>
          <cell r="C1450">
            <v>4.603922367</v>
          </cell>
        </row>
        <row r="1451">
          <cell r="A1451">
            <v>45320</v>
          </cell>
          <cell r="B1451">
            <v>5.33E-2</v>
          </cell>
          <cell r="C1451">
            <v>4.603922367</v>
          </cell>
        </row>
        <row r="1452">
          <cell r="A1452">
            <v>45321</v>
          </cell>
          <cell r="B1452">
            <v>5.33E-2</v>
          </cell>
          <cell r="C1452">
            <v>4.603922367</v>
          </cell>
        </row>
        <row r="1453">
          <cell r="A1453">
            <v>45322</v>
          </cell>
          <cell r="B1453">
            <v>5.33E-2</v>
          </cell>
          <cell r="C1453">
            <v>4.603922367</v>
          </cell>
        </row>
        <row r="1454">
          <cell r="A1454">
            <v>45323</v>
          </cell>
          <cell r="B1454">
            <v>5.33E-2</v>
          </cell>
          <cell r="C1454">
            <v>4.4031023979999997</v>
          </cell>
        </row>
        <row r="1455">
          <cell r="A1455">
            <v>45324</v>
          </cell>
          <cell r="B1455">
            <v>5.33E-2</v>
          </cell>
          <cell r="C1455">
            <v>4.4031023979999997</v>
          </cell>
        </row>
        <row r="1456">
          <cell r="A1456">
            <v>45325</v>
          </cell>
          <cell r="B1456">
            <v>5.33E-2</v>
          </cell>
          <cell r="C1456">
            <v>4.4031023979999997</v>
          </cell>
        </row>
        <row r="1457">
          <cell r="A1457">
            <v>45326</v>
          </cell>
          <cell r="B1457">
            <v>5.33E-2</v>
          </cell>
          <cell r="C1457">
            <v>4.4031023979999997</v>
          </cell>
        </row>
        <row r="1458">
          <cell r="A1458">
            <v>45327</v>
          </cell>
          <cell r="B1458">
            <v>5.33E-2</v>
          </cell>
          <cell r="C1458">
            <v>4.4031023979999997</v>
          </cell>
        </row>
        <row r="1459">
          <cell r="A1459">
            <v>45328</v>
          </cell>
          <cell r="B1459">
            <v>5.33E-2</v>
          </cell>
          <cell r="C1459">
            <v>4.4031023979999997</v>
          </cell>
        </row>
        <row r="1460">
          <cell r="A1460">
            <v>45329</v>
          </cell>
          <cell r="B1460">
            <v>5.33E-2</v>
          </cell>
          <cell r="C1460">
            <v>4.4031023979999997</v>
          </cell>
        </row>
        <row r="1461">
          <cell r="A1461">
            <v>45330</v>
          </cell>
          <cell r="B1461">
            <v>5.33E-2</v>
          </cell>
          <cell r="C1461">
            <v>4.4031023979999997</v>
          </cell>
        </row>
        <row r="1462">
          <cell r="A1462">
            <v>45331</v>
          </cell>
          <cell r="B1462">
            <v>5.33E-2</v>
          </cell>
          <cell r="C1462">
            <v>4.4031023979999997</v>
          </cell>
        </row>
        <row r="1463">
          <cell r="A1463">
            <v>45332</v>
          </cell>
          <cell r="B1463">
            <v>5.33E-2</v>
          </cell>
          <cell r="C1463">
            <v>4.4031023979999997</v>
          </cell>
        </row>
        <row r="1464">
          <cell r="A1464">
            <v>45333</v>
          </cell>
          <cell r="B1464">
            <v>5.33E-2</v>
          </cell>
          <cell r="C1464">
            <v>4.4031023979999997</v>
          </cell>
        </row>
        <row r="1465">
          <cell r="A1465">
            <v>45334</v>
          </cell>
          <cell r="B1465">
            <v>5.33E-2</v>
          </cell>
          <cell r="C1465">
            <v>4.4031023979999997</v>
          </cell>
        </row>
        <row r="1466">
          <cell r="A1466">
            <v>45335</v>
          </cell>
          <cell r="B1466">
            <v>5.33E-2</v>
          </cell>
          <cell r="C1466">
            <v>4.4031023979999997</v>
          </cell>
        </row>
        <row r="1467">
          <cell r="A1467">
            <v>45336</v>
          </cell>
          <cell r="B1467">
            <v>5.33E-2</v>
          </cell>
          <cell r="C1467">
            <v>4.4031023979999997</v>
          </cell>
        </row>
        <row r="1468">
          <cell r="A1468">
            <v>45337</v>
          </cell>
          <cell r="B1468">
            <v>5.33E-2</v>
          </cell>
          <cell r="C1468">
            <v>4.4031023979999997</v>
          </cell>
        </row>
        <row r="1469">
          <cell r="A1469">
            <v>45338</v>
          </cell>
          <cell r="B1469">
            <v>5.33E-2</v>
          </cell>
          <cell r="C1469">
            <v>4.4031023979999997</v>
          </cell>
        </row>
        <row r="1470">
          <cell r="A1470">
            <v>45339</v>
          </cell>
          <cell r="B1470">
            <v>5.33E-2</v>
          </cell>
          <cell r="C1470">
            <v>4.4031023979999997</v>
          </cell>
        </row>
        <row r="1471">
          <cell r="A1471">
            <v>45340</v>
          </cell>
          <cell r="B1471">
            <v>5.33E-2</v>
          </cell>
          <cell r="C1471">
            <v>4.4031023979999997</v>
          </cell>
        </row>
        <row r="1472">
          <cell r="A1472">
            <v>45341</v>
          </cell>
          <cell r="B1472">
            <v>5.33E-2</v>
          </cell>
          <cell r="C1472">
            <v>4.4031023979999997</v>
          </cell>
        </row>
        <row r="1473">
          <cell r="A1473">
            <v>45342</v>
          </cell>
          <cell r="B1473">
            <v>5.33E-2</v>
          </cell>
          <cell r="C1473">
            <v>4.4031023979999997</v>
          </cell>
        </row>
        <row r="1474">
          <cell r="A1474">
            <v>45343</v>
          </cell>
          <cell r="B1474">
            <v>5.33E-2</v>
          </cell>
          <cell r="C1474">
            <v>4.4031023979999997</v>
          </cell>
        </row>
        <row r="1475">
          <cell r="A1475">
            <v>45344</v>
          </cell>
          <cell r="B1475">
            <v>5.33E-2</v>
          </cell>
          <cell r="C1475">
            <v>4.4031023979999997</v>
          </cell>
        </row>
        <row r="1476">
          <cell r="A1476">
            <v>45345</v>
          </cell>
          <cell r="B1476">
            <v>5.33E-2</v>
          </cell>
          <cell r="C1476">
            <v>4.4031023979999997</v>
          </cell>
        </row>
        <row r="1477">
          <cell r="A1477">
            <v>45346</v>
          </cell>
          <cell r="B1477">
            <v>5.33E-2</v>
          </cell>
          <cell r="C1477">
            <v>4.4031023979999997</v>
          </cell>
        </row>
        <row r="1478">
          <cell r="A1478">
            <v>45347</v>
          </cell>
          <cell r="B1478">
            <v>5.33E-2</v>
          </cell>
          <cell r="C1478">
            <v>4.4031023979999997</v>
          </cell>
        </row>
        <row r="1479">
          <cell r="A1479">
            <v>45348</v>
          </cell>
          <cell r="B1479">
            <v>5.33E-2</v>
          </cell>
          <cell r="C1479">
            <v>4.4031023979999997</v>
          </cell>
        </row>
        <row r="1480">
          <cell r="A1480">
            <v>45349</v>
          </cell>
          <cell r="B1480">
            <v>5.33E-2</v>
          </cell>
          <cell r="C1480">
            <v>4.4031023979999997</v>
          </cell>
        </row>
        <row r="1481">
          <cell r="A1481">
            <v>45350</v>
          </cell>
          <cell r="B1481">
            <v>5.33E-2</v>
          </cell>
          <cell r="C1481">
            <v>4.4031023979999997</v>
          </cell>
        </row>
        <row r="1482">
          <cell r="A1482">
            <v>45351</v>
          </cell>
          <cell r="B1482">
            <v>5.33E-2</v>
          </cell>
          <cell r="C1482">
            <v>4.4031023979999997</v>
          </cell>
        </row>
        <row r="1483">
          <cell r="A1483">
            <v>45352</v>
          </cell>
          <cell r="B1483">
            <v>5.33E-2</v>
          </cell>
          <cell r="C1483">
            <v>4.5092124939999998</v>
          </cell>
        </row>
        <row r="1484">
          <cell r="A1484">
            <v>45353</v>
          </cell>
          <cell r="B1484">
            <v>5.33E-2</v>
          </cell>
          <cell r="C1484">
            <v>4.5092124939999998</v>
          </cell>
        </row>
        <row r="1485">
          <cell r="A1485">
            <v>45354</v>
          </cell>
          <cell r="B1485">
            <v>5.33E-2</v>
          </cell>
          <cell r="C1485">
            <v>4.5092124939999998</v>
          </cell>
        </row>
        <row r="1486">
          <cell r="A1486">
            <v>45355</v>
          </cell>
          <cell r="B1486">
            <v>5.33E-2</v>
          </cell>
          <cell r="C1486">
            <v>4.5092124939999998</v>
          </cell>
        </row>
        <row r="1487">
          <cell r="A1487">
            <v>45356</v>
          </cell>
          <cell r="B1487">
            <v>5.33E-2</v>
          </cell>
          <cell r="C1487">
            <v>4.5092124939999998</v>
          </cell>
        </row>
        <row r="1488">
          <cell r="A1488">
            <v>45357</v>
          </cell>
          <cell r="B1488">
            <v>5.33E-2</v>
          </cell>
          <cell r="C1488">
            <v>4.5092124939999998</v>
          </cell>
        </row>
        <row r="1489">
          <cell r="A1489">
            <v>45358</v>
          </cell>
          <cell r="B1489">
            <v>5.33E-2</v>
          </cell>
          <cell r="C1489">
            <v>4.5092124939999998</v>
          </cell>
        </row>
        <row r="1490">
          <cell r="A1490">
            <v>45359</v>
          </cell>
          <cell r="B1490">
            <v>5.33E-2</v>
          </cell>
          <cell r="C1490">
            <v>4.5092124939999998</v>
          </cell>
        </row>
        <row r="1491">
          <cell r="A1491">
            <v>45360</v>
          </cell>
          <cell r="B1491">
            <v>5.33E-2</v>
          </cell>
          <cell r="C1491">
            <v>4.5092124939999998</v>
          </cell>
        </row>
        <row r="1492">
          <cell r="A1492">
            <v>45361</v>
          </cell>
          <cell r="B1492">
            <v>5.33E-2</v>
          </cell>
          <cell r="C1492">
            <v>4.5092124939999998</v>
          </cell>
        </row>
        <row r="1493">
          <cell r="A1493">
            <v>45362</v>
          </cell>
          <cell r="B1493">
            <v>5.33E-2</v>
          </cell>
          <cell r="C1493">
            <v>4.5092124939999998</v>
          </cell>
        </row>
        <row r="1494">
          <cell r="A1494">
            <v>45363</v>
          </cell>
          <cell r="B1494">
            <v>5.33E-2</v>
          </cell>
          <cell r="C1494">
            <v>4.5092124939999998</v>
          </cell>
        </row>
        <row r="1495">
          <cell r="A1495">
            <v>45364</v>
          </cell>
          <cell r="B1495">
            <v>5.33E-2</v>
          </cell>
          <cell r="C1495">
            <v>4.5092124939999998</v>
          </cell>
        </row>
        <row r="1496">
          <cell r="A1496">
            <v>45365</v>
          </cell>
          <cell r="B1496">
            <v>5.33E-2</v>
          </cell>
          <cell r="C1496">
            <v>4.5092124939999998</v>
          </cell>
        </row>
        <row r="1497">
          <cell r="A1497">
            <v>45366</v>
          </cell>
          <cell r="B1497">
            <v>5.33E-2</v>
          </cell>
          <cell r="C1497">
            <v>4.5092124939999998</v>
          </cell>
        </row>
        <row r="1498">
          <cell r="A1498">
            <v>45367</v>
          </cell>
          <cell r="B1498">
            <v>5.33E-2</v>
          </cell>
          <cell r="C1498">
            <v>4.5092124939999998</v>
          </cell>
        </row>
        <row r="1499">
          <cell r="A1499">
            <v>45368</v>
          </cell>
          <cell r="B1499">
            <v>5.33E-2</v>
          </cell>
          <cell r="C1499">
            <v>4.5092124939999998</v>
          </cell>
        </row>
        <row r="1500">
          <cell r="A1500">
            <v>45369</v>
          </cell>
          <cell r="B1500">
            <v>5.33E-2</v>
          </cell>
          <cell r="C1500">
            <v>4.5092124939999998</v>
          </cell>
        </row>
        <row r="1501">
          <cell r="A1501">
            <v>45370</v>
          </cell>
          <cell r="B1501">
            <v>5.33E-2</v>
          </cell>
          <cell r="C1501">
            <v>4.5092124939999998</v>
          </cell>
        </row>
        <row r="1502">
          <cell r="A1502">
            <v>45371</v>
          </cell>
          <cell r="B1502">
            <v>5.33E-2</v>
          </cell>
          <cell r="C1502">
            <v>4.5092124939999998</v>
          </cell>
        </row>
        <row r="1503">
          <cell r="A1503">
            <v>45372</v>
          </cell>
          <cell r="B1503">
            <v>5.33E-2</v>
          </cell>
          <cell r="C1503">
            <v>4.5092124939999998</v>
          </cell>
        </row>
        <row r="1504">
          <cell r="A1504">
            <v>45373</v>
          </cell>
          <cell r="B1504">
            <v>5.33E-2</v>
          </cell>
          <cell r="C1504">
            <v>4.5092124939999998</v>
          </cell>
        </row>
        <row r="1505">
          <cell r="A1505">
            <v>45374</v>
          </cell>
          <cell r="B1505">
            <v>5.33E-2</v>
          </cell>
          <cell r="C1505">
            <v>4.5092124939999998</v>
          </cell>
        </row>
        <row r="1506">
          <cell r="A1506">
            <v>45375</v>
          </cell>
          <cell r="B1506">
            <v>5.33E-2</v>
          </cell>
          <cell r="C1506">
            <v>4.5092124939999998</v>
          </cell>
        </row>
        <row r="1507">
          <cell r="A1507">
            <v>45376</v>
          </cell>
          <cell r="B1507">
            <v>5.33E-2</v>
          </cell>
          <cell r="C1507">
            <v>4.5092124939999998</v>
          </cell>
        </row>
        <row r="1508">
          <cell r="A1508">
            <v>45377</v>
          </cell>
          <cell r="B1508">
            <v>5.33E-2</v>
          </cell>
          <cell r="C1508">
            <v>4.5092124939999998</v>
          </cell>
        </row>
        <row r="1509">
          <cell r="A1509">
            <v>45378</v>
          </cell>
          <cell r="B1509">
            <v>5.33E-2</v>
          </cell>
          <cell r="C1509">
            <v>4.5092124939999998</v>
          </cell>
        </row>
        <row r="1510">
          <cell r="A1510">
            <v>45379</v>
          </cell>
          <cell r="B1510">
            <v>5.33E-2</v>
          </cell>
          <cell r="C1510">
            <v>4.5092124939999998</v>
          </cell>
        </row>
        <row r="1511">
          <cell r="A1511">
            <v>45380</v>
          </cell>
          <cell r="B1511">
            <v>5.33E-2</v>
          </cell>
          <cell r="C1511">
            <v>4.5092124939999998</v>
          </cell>
        </row>
        <row r="1512">
          <cell r="A1512">
            <v>45381</v>
          </cell>
          <cell r="B1512">
            <v>5.33E-2</v>
          </cell>
          <cell r="C1512">
            <v>4.5092124939999998</v>
          </cell>
        </row>
        <row r="1513">
          <cell r="A1513">
            <v>45382</v>
          </cell>
          <cell r="B1513">
            <v>5.33E-2</v>
          </cell>
          <cell r="C1513">
            <v>4.5092124939999998</v>
          </cell>
        </row>
        <row r="1514">
          <cell r="A1514">
            <v>45383</v>
          </cell>
          <cell r="B1514">
            <v>5.33E-2</v>
          </cell>
          <cell r="C1514">
            <v>4.4123945239999998</v>
          </cell>
        </row>
        <row r="1515">
          <cell r="A1515">
            <v>45384</v>
          </cell>
          <cell r="B1515">
            <v>5.33E-2</v>
          </cell>
          <cell r="C1515">
            <v>4.4123945239999998</v>
          </cell>
        </row>
        <row r="1516">
          <cell r="A1516">
            <v>45385</v>
          </cell>
          <cell r="B1516">
            <v>5.33E-2</v>
          </cell>
          <cell r="C1516">
            <v>4.4123945239999998</v>
          </cell>
        </row>
        <row r="1517">
          <cell r="A1517">
            <v>45386</v>
          </cell>
          <cell r="B1517">
            <v>5.33E-2</v>
          </cell>
          <cell r="C1517">
            <v>4.4123945239999998</v>
          </cell>
        </row>
        <row r="1518">
          <cell r="A1518">
            <v>45387</v>
          </cell>
          <cell r="B1518">
            <v>5.33E-2</v>
          </cell>
          <cell r="C1518">
            <v>4.4123945239999998</v>
          </cell>
        </row>
        <row r="1519">
          <cell r="A1519">
            <v>45388</v>
          </cell>
          <cell r="B1519">
            <v>5.33E-2</v>
          </cell>
          <cell r="C1519">
            <v>4.4123945239999998</v>
          </cell>
        </row>
        <row r="1520">
          <cell r="A1520">
            <v>45389</v>
          </cell>
          <cell r="B1520">
            <v>5.33E-2</v>
          </cell>
          <cell r="C1520">
            <v>4.4123945239999998</v>
          </cell>
        </row>
        <row r="1521">
          <cell r="A1521">
            <v>45390</v>
          </cell>
          <cell r="B1521">
            <v>5.33E-2</v>
          </cell>
          <cell r="C1521">
            <v>4.4123945239999998</v>
          </cell>
        </row>
        <row r="1522">
          <cell r="A1522">
            <v>45391</v>
          </cell>
          <cell r="B1522">
            <v>5.33E-2</v>
          </cell>
          <cell r="C1522">
            <v>4.4123945239999998</v>
          </cell>
        </row>
        <row r="1523">
          <cell r="A1523">
            <v>45392</v>
          </cell>
          <cell r="B1523">
            <v>5.33E-2</v>
          </cell>
          <cell r="C1523">
            <v>4.4123945239999998</v>
          </cell>
        </row>
        <row r="1524">
          <cell r="A1524">
            <v>45393</v>
          </cell>
          <cell r="B1524">
            <v>5.33E-2</v>
          </cell>
          <cell r="C1524">
            <v>4.4123945239999998</v>
          </cell>
        </row>
        <row r="1525">
          <cell r="A1525">
            <v>45394</v>
          </cell>
          <cell r="B1525">
            <v>5.33E-2</v>
          </cell>
          <cell r="C1525">
            <v>4.4123945239999998</v>
          </cell>
        </row>
        <row r="1526">
          <cell r="A1526">
            <v>45395</v>
          </cell>
          <cell r="B1526">
            <v>5.33E-2</v>
          </cell>
          <cell r="C1526">
            <v>4.4123945239999998</v>
          </cell>
        </row>
        <row r="1527">
          <cell r="A1527">
            <v>45396</v>
          </cell>
          <cell r="B1527">
            <v>5.33E-2</v>
          </cell>
          <cell r="C1527">
            <v>4.4123945239999998</v>
          </cell>
        </row>
        <row r="1528">
          <cell r="A1528">
            <v>45397</v>
          </cell>
          <cell r="B1528">
            <v>5.33E-2</v>
          </cell>
          <cell r="C1528">
            <v>4.4123945239999998</v>
          </cell>
        </row>
        <row r="1529">
          <cell r="A1529">
            <v>45398</v>
          </cell>
          <cell r="B1529">
            <v>5.33E-2</v>
          </cell>
          <cell r="C1529">
            <v>4.4123945239999998</v>
          </cell>
        </row>
        <row r="1530">
          <cell r="A1530">
            <v>45399</v>
          </cell>
          <cell r="B1530">
            <v>5.33E-2</v>
          </cell>
          <cell r="C1530">
            <v>4.4123945239999998</v>
          </cell>
        </row>
        <row r="1531">
          <cell r="A1531">
            <v>45400</v>
          </cell>
          <cell r="B1531">
            <v>5.33E-2</v>
          </cell>
          <cell r="C1531">
            <v>4.4123945239999998</v>
          </cell>
        </row>
        <row r="1532">
          <cell r="A1532">
            <v>45401</v>
          </cell>
          <cell r="B1532">
            <v>5.33E-2</v>
          </cell>
          <cell r="C1532">
            <v>4.4123945239999998</v>
          </cell>
        </row>
        <row r="1533">
          <cell r="A1533">
            <v>45402</v>
          </cell>
          <cell r="B1533">
            <v>5.33E-2</v>
          </cell>
          <cell r="C1533">
            <v>4.4123945239999998</v>
          </cell>
        </row>
        <row r="1534">
          <cell r="A1534">
            <v>45403</v>
          </cell>
          <cell r="B1534">
            <v>5.33E-2</v>
          </cell>
          <cell r="C1534">
            <v>4.4123945239999998</v>
          </cell>
        </row>
        <row r="1535">
          <cell r="A1535">
            <v>45404</v>
          </cell>
          <cell r="B1535">
            <v>5.33E-2</v>
          </cell>
          <cell r="C1535">
            <v>4.4123945239999998</v>
          </cell>
        </row>
        <row r="1536">
          <cell r="A1536">
            <v>45405</v>
          </cell>
          <cell r="B1536">
            <v>5.33E-2</v>
          </cell>
          <cell r="C1536">
            <v>4.4123945239999998</v>
          </cell>
        </row>
        <row r="1537">
          <cell r="A1537">
            <v>45406</v>
          </cell>
          <cell r="B1537">
            <v>5.33E-2</v>
          </cell>
          <cell r="C1537">
            <v>4.4123945239999998</v>
          </cell>
        </row>
        <row r="1538">
          <cell r="A1538">
            <v>45407</v>
          </cell>
          <cell r="B1538">
            <v>5.33E-2</v>
          </cell>
          <cell r="C1538">
            <v>4.4123945239999998</v>
          </cell>
        </row>
        <row r="1539">
          <cell r="A1539">
            <v>45408</v>
          </cell>
          <cell r="B1539">
            <v>5.33E-2</v>
          </cell>
          <cell r="C1539">
            <v>4.4123945239999998</v>
          </cell>
        </row>
        <row r="1540">
          <cell r="A1540">
            <v>45409</v>
          </cell>
          <cell r="B1540">
            <v>5.33E-2</v>
          </cell>
          <cell r="C1540">
            <v>4.4123945239999998</v>
          </cell>
        </row>
        <row r="1541">
          <cell r="A1541">
            <v>45410</v>
          </cell>
          <cell r="B1541">
            <v>5.33E-2</v>
          </cell>
          <cell r="C1541">
            <v>4.4123945239999998</v>
          </cell>
        </row>
        <row r="1542">
          <cell r="A1542">
            <v>45411</v>
          </cell>
          <cell r="B1542">
            <v>5.33E-2</v>
          </cell>
          <cell r="C1542">
            <v>4.4123945239999998</v>
          </cell>
        </row>
        <row r="1543">
          <cell r="A1543">
            <v>45412</v>
          </cell>
          <cell r="B1543">
            <v>5.33E-2</v>
          </cell>
          <cell r="C1543">
            <v>4.4123945239999998</v>
          </cell>
        </row>
        <row r="1544">
          <cell r="A1544">
            <v>45413</v>
          </cell>
          <cell r="B1544">
            <v>5.33E-2</v>
          </cell>
          <cell r="C1544">
            <v>4.3020234110000004</v>
          </cell>
        </row>
        <row r="1545">
          <cell r="A1545">
            <v>45414</v>
          </cell>
          <cell r="B1545">
            <v>5.33E-2</v>
          </cell>
          <cell r="C1545">
            <v>4.3020234110000004</v>
          </cell>
        </row>
        <row r="1546">
          <cell r="A1546">
            <v>45415</v>
          </cell>
          <cell r="B1546">
            <v>5.33E-2</v>
          </cell>
          <cell r="C1546">
            <v>4.3020234110000004</v>
          </cell>
        </row>
        <row r="1547">
          <cell r="A1547">
            <v>45416</v>
          </cell>
          <cell r="B1547">
            <v>5.33E-2</v>
          </cell>
          <cell r="C1547">
            <v>4.3020234110000004</v>
          </cell>
        </row>
        <row r="1548">
          <cell r="A1548">
            <v>45417</v>
          </cell>
          <cell r="B1548">
            <v>5.33E-2</v>
          </cell>
          <cell r="C1548">
            <v>4.3020234110000004</v>
          </cell>
        </row>
        <row r="1549">
          <cell r="A1549">
            <v>45418</v>
          </cell>
          <cell r="B1549">
            <v>5.33E-2</v>
          </cell>
          <cell r="C1549">
            <v>4.3020234110000004</v>
          </cell>
        </row>
        <row r="1550">
          <cell r="A1550">
            <v>45419</v>
          </cell>
          <cell r="B1550">
            <v>5.33E-2</v>
          </cell>
          <cell r="C1550">
            <v>4.3020234110000004</v>
          </cell>
        </row>
        <row r="1551">
          <cell r="A1551">
            <v>45420</v>
          </cell>
          <cell r="B1551">
            <v>5.33E-2</v>
          </cell>
          <cell r="C1551">
            <v>4.3020234110000004</v>
          </cell>
        </row>
        <row r="1552">
          <cell r="A1552">
            <v>45421</v>
          </cell>
          <cell r="B1552">
            <v>5.33E-2</v>
          </cell>
          <cell r="C1552">
            <v>4.3020234110000004</v>
          </cell>
        </row>
        <row r="1553">
          <cell r="A1553">
            <v>45422</v>
          </cell>
          <cell r="B1553">
            <v>5.33E-2</v>
          </cell>
          <cell r="C1553">
            <v>4.3020234110000004</v>
          </cell>
        </row>
        <row r="1554">
          <cell r="A1554">
            <v>45423</v>
          </cell>
          <cell r="B1554">
            <v>5.33E-2</v>
          </cell>
          <cell r="C1554">
            <v>4.3020234110000004</v>
          </cell>
        </row>
        <row r="1555">
          <cell r="A1555">
            <v>45424</v>
          </cell>
          <cell r="B1555">
            <v>5.33E-2</v>
          </cell>
          <cell r="C1555">
            <v>4.3020234110000004</v>
          </cell>
        </row>
        <row r="1556">
          <cell r="A1556">
            <v>45425</v>
          </cell>
          <cell r="B1556">
            <v>5.33E-2</v>
          </cell>
          <cell r="C1556">
            <v>4.3020234110000004</v>
          </cell>
        </row>
        <row r="1557">
          <cell r="A1557">
            <v>45426</v>
          </cell>
          <cell r="B1557">
            <v>5.33E-2</v>
          </cell>
          <cell r="C1557">
            <v>4.3020234110000004</v>
          </cell>
        </row>
        <row r="1558">
          <cell r="A1558">
            <v>45427</v>
          </cell>
          <cell r="B1558">
            <v>5.33E-2</v>
          </cell>
          <cell r="C1558">
            <v>4.3020234110000004</v>
          </cell>
        </row>
        <row r="1559">
          <cell r="A1559">
            <v>45428</v>
          </cell>
          <cell r="B1559">
            <v>5.33E-2</v>
          </cell>
          <cell r="C1559">
            <v>4.3020234110000004</v>
          </cell>
        </row>
        <row r="1560">
          <cell r="A1560">
            <v>45429</v>
          </cell>
          <cell r="B1560">
            <v>5.33E-2</v>
          </cell>
          <cell r="C1560">
            <v>4.3020234110000004</v>
          </cell>
        </row>
        <row r="1561">
          <cell r="A1561">
            <v>45430</v>
          </cell>
          <cell r="B1561">
            <v>5.33E-2</v>
          </cell>
          <cell r="C1561">
            <v>4.3020234110000004</v>
          </cell>
        </row>
        <row r="1562">
          <cell r="A1562">
            <v>45431</v>
          </cell>
          <cell r="B1562">
            <v>5.33E-2</v>
          </cell>
          <cell r="C1562">
            <v>4.3020234110000004</v>
          </cell>
        </row>
        <row r="1563">
          <cell r="A1563">
            <v>45432</v>
          </cell>
          <cell r="B1563">
            <v>5.33E-2</v>
          </cell>
          <cell r="C1563">
            <v>4.3020234110000004</v>
          </cell>
        </row>
        <row r="1564">
          <cell r="A1564">
            <v>45433</v>
          </cell>
          <cell r="B1564">
            <v>5.33E-2</v>
          </cell>
          <cell r="C1564">
            <v>4.3020234110000004</v>
          </cell>
        </row>
        <row r="1565">
          <cell r="A1565">
            <v>45434</v>
          </cell>
          <cell r="B1565">
            <v>5.33E-2</v>
          </cell>
          <cell r="C1565">
            <v>4.3020234110000004</v>
          </cell>
        </row>
        <row r="1566">
          <cell r="A1566">
            <v>45435</v>
          </cell>
          <cell r="B1566">
            <v>5.33E-2</v>
          </cell>
          <cell r="C1566">
            <v>4.3020234110000004</v>
          </cell>
        </row>
        <row r="1567">
          <cell r="A1567">
            <v>45436</v>
          </cell>
          <cell r="B1567">
            <v>5.33E-2</v>
          </cell>
          <cell r="C1567">
            <v>4.3020234110000004</v>
          </cell>
        </row>
        <row r="1568">
          <cell r="A1568">
            <v>45437</v>
          </cell>
          <cell r="B1568">
            <v>5.33E-2</v>
          </cell>
          <cell r="C1568">
            <v>4.3020234110000004</v>
          </cell>
        </row>
        <row r="1569">
          <cell r="A1569">
            <v>45438</v>
          </cell>
          <cell r="B1569">
            <v>5.33E-2</v>
          </cell>
          <cell r="C1569">
            <v>4.3020234110000004</v>
          </cell>
        </row>
        <row r="1570">
          <cell r="A1570">
            <v>45439</v>
          </cell>
          <cell r="B1570">
            <v>5.33E-2</v>
          </cell>
          <cell r="C1570">
            <v>4.3020234110000004</v>
          </cell>
        </row>
        <row r="1571">
          <cell r="A1571">
            <v>45440</v>
          </cell>
          <cell r="B1571">
            <v>5.33E-2</v>
          </cell>
          <cell r="C1571">
            <v>4.3020234110000004</v>
          </cell>
        </row>
        <row r="1572">
          <cell r="A1572">
            <v>45441</v>
          </cell>
          <cell r="B1572">
            <v>5.33E-2</v>
          </cell>
          <cell r="C1572">
            <v>4.3020234110000004</v>
          </cell>
        </row>
        <row r="1573">
          <cell r="A1573">
            <v>45442</v>
          </cell>
          <cell r="B1573">
            <v>5.33E-2</v>
          </cell>
          <cell r="C1573">
            <v>4.3020234110000004</v>
          </cell>
        </row>
        <row r="1574">
          <cell r="A1574">
            <v>45443</v>
          </cell>
          <cell r="B1574">
            <v>5.33E-2</v>
          </cell>
          <cell r="C1574">
            <v>4.3020234110000004</v>
          </cell>
        </row>
        <row r="1575">
          <cell r="A1575">
            <v>45444</v>
          </cell>
          <cell r="B1575">
            <v>5.33E-2</v>
          </cell>
          <cell r="C1575">
            <v>4.2268757819999996</v>
          </cell>
        </row>
        <row r="1576">
          <cell r="A1576">
            <v>45445</v>
          </cell>
          <cell r="B1576">
            <v>5.33E-2</v>
          </cell>
          <cell r="C1576">
            <v>4.2268757819999996</v>
          </cell>
        </row>
        <row r="1577">
          <cell r="A1577">
            <v>45446</v>
          </cell>
          <cell r="B1577">
            <v>5.33E-2</v>
          </cell>
          <cell r="C1577">
            <v>4.2268757819999996</v>
          </cell>
        </row>
        <row r="1578">
          <cell r="A1578">
            <v>45447</v>
          </cell>
          <cell r="B1578">
            <v>5.33E-2</v>
          </cell>
          <cell r="C1578">
            <v>4.2268757819999996</v>
          </cell>
        </row>
        <row r="1579">
          <cell r="A1579">
            <v>45448</v>
          </cell>
          <cell r="B1579">
            <v>5.33E-2</v>
          </cell>
          <cell r="C1579">
            <v>4.2268757819999996</v>
          </cell>
        </row>
        <row r="1580">
          <cell r="A1580">
            <v>45449</v>
          </cell>
          <cell r="B1580">
            <v>5.33E-2</v>
          </cell>
          <cell r="C1580">
            <v>4.2268757819999996</v>
          </cell>
        </row>
        <row r="1581">
          <cell r="A1581">
            <v>45450</v>
          </cell>
          <cell r="B1581">
            <v>5.33E-2</v>
          </cell>
          <cell r="C1581">
            <v>4.2268757819999996</v>
          </cell>
        </row>
        <row r="1582">
          <cell r="A1582">
            <v>45451</v>
          </cell>
          <cell r="B1582">
            <v>5.33E-2</v>
          </cell>
          <cell r="C1582">
            <v>4.2268757819999996</v>
          </cell>
        </row>
        <row r="1583">
          <cell r="A1583">
            <v>45452</v>
          </cell>
          <cell r="B1583">
            <v>5.33E-2</v>
          </cell>
          <cell r="C1583">
            <v>4.2268757819999996</v>
          </cell>
        </row>
        <row r="1584">
          <cell r="A1584">
            <v>45453</v>
          </cell>
          <cell r="B1584">
            <v>5.33E-2</v>
          </cell>
          <cell r="C1584">
            <v>4.2268757819999996</v>
          </cell>
        </row>
        <row r="1585">
          <cell r="A1585">
            <v>45454</v>
          </cell>
          <cell r="B1585">
            <v>5.33E-2</v>
          </cell>
          <cell r="C1585">
            <v>4.2268757819999996</v>
          </cell>
        </row>
        <row r="1586">
          <cell r="A1586">
            <v>45455</v>
          </cell>
          <cell r="B1586">
            <v>5.33E-2</v>
          </cell>
          <cell r="C1586">
            <v>4.2268757819999996</v>
          </cell>
        </row>
        <row r="1587">
          <cell r="A1587">
            <v>45456</v>
          </cell>
          <cell r="B1587">
            <v>5.33E-2</v>
          </cell>
          <cell r="C1587">
            <v>4.2268757819999996</v>
          </cell>
        </row>
        <row r="1588">
          <cell r="A1588">
            <v>45457</v>
          </cell>
          <cell r="B1588">
            <v>5.33E-2</v>
          </cell>
          <cell r="C1588">
            <v>4.2268757819999996</v>
          </cell>
        </row>
        <row r="1589">
          <cell r="A1589">
            <v>45458</v>
          </cell>
          <cell r="B1589">
            <v>5.33E-2</v>
          </cell>
          <cell r="C1589">
            <v>4.2268757819999996</v>
          </cell>
        </row>
        <row r="1590">
          <cell r="A1590">
            <v>45459</v>
          </cell>
          <cell r="B1590">
            <v>5.33E-2</v>
          </cell>
          <cell r="C1590">
            <v>4.2268757819999996</v>
          </cell>
        </row>
        <row r="1591">
          <cell r="A1591">
            <v>45460</v>
          </cell>
          <cell r="B1591">
            <v>5.33E-2</v>
          </cell>
          <cell r="C1591">
            <v>4.2268757819999996</v>
          </cell>
        </row>
        <row r="1592">
          <cell r="A1592">
            <v>45461</v>
          </cell>
          <cell r="B1592">
            <v>5.33E-2</v>
          </cell>
          <cell r="C1592">
            <v>4.2268757819999996</v>
          </cell>
        </row>
        <row r="1593">
          <cell r="A1593">
            <v>45462</v>
          </cell>
          <cell r="B1593">
            <v>5.33E-2</v>
          </cell>
          <cell r="C1593">
            <v>4.2268757819999996</v>
          </cell>
        </row>
        <row r="1594">
          <cell r="A1594">
            <v>45463</v>
          </cell>
          <cell r="B1594">
            <v>5.33E-2</v>
          </cell>
          <cell r="C1594">
            <v>4.2268757819999996</v>
          </cell>
        </row>
        <row r="1595">
          <cell r="A1595">
            <v>45464</v>
          </cell>
          <cell r="B1595">
            <v>5.33E-2</v>
          </cell>
          <cell r="C1595">
            <v>4.2268757819999996</v>
          </cell>
        </row>
        <row r="1596">
          <cell r="A1596">
            <v>45465</v>
          </cell>
          <cell r="B1596">
            <v>5.33E-2</v>
          </cell>
          <cell r="C1596">
            <v>4.2268757819999996</v>
          </cell>
        </row>
        <row r="1597">
          <cell r="A1597">
            <v>45466</v>
          </cell>
          <cell r="B1597">
            <v>5.33E-2</v>
          </cell>
          <cell r="C1597">
            <v>4.2268757819999996</v>
          </cell>
        </row>
        <row r="1598">
          <cell r="A1598">
            <v>45467</v>
          </cell>
          <cell r="B1598">
            <v>5.33E-2</v>
          </cell>
          <cell r="C1598">
            <v>4.2268757819999996</v>
          </cell>
        </row>
        <row r="1599">
          <cell r="A1599">
            <v>45468</v>
          </cell>
          <cell r="B1599">
            <v>5.33E-2</v>
          </cell>
          <cell r="C1599">
            <v>4.2268757819999996</v>
          </cell>
        </row>
        <row r="1600">
          <cell r="A1600">
            <v>45469</v>
          </cell>
          <cell r="B1600">
            <v>5.33E-2</v>
          </cell>
          <cell r="C1600">
            <v>4.2268757819999996</v>
          </cell>
        </row>
        <row r="1601">
          <cell r="A1601">
            <v>45470</v>
          </cell>
          <cell r="B1601">
            <v>5.33E-2</v>
          </cell>
          <cell r="C1601">
            <v>4.2268757819999996</v>
          </cell>
        </row>
        <row r="1602">
          <cell r="A1602">
            <v>45471</v>
          </cell>
          <cell r="B1602">
            <v>5.33E-2</v>
          </cell>
          <cell r="C1602">
            <v>4.2268757819999996</v>
          </cell>
        </row>
        <row r="1603">
          <cell r="A1603">
            <v>45472</v>
          </cell>
          <cell r="B1603">
            <v>5.33E-2</v>
          </cell>
          <cell r="C1603">
            <v>4.2268757819999996</v>
          </cell>
        </row>
        <row r="1604">
          <cell r="A1604">
            <v>45473</v>
          </cell>
          <cell r="B1604">
            <v>5.33E-2</v>
          </cell>
          <cell r="C1604">
            <v>4.2268757819999996</v>
          </cell>
        </row>
        <row r="1605">
          <cell r="A1605">
            <v>45474</v>
          </cell>
          <cell r="B1605">
            <v>5.33E-2</v>
          </cell>
          <cell r="C1605">
            <v>4.1649508480000001</v>
          </cell>
        </row>
        <row r="1606">
          <cell r="A1606">
            <v>45475</v>
          </cell>
          <cell r="B1606">
            <v>5.33E-2</v>
          </cell>
          <cell r="C1606">
            <v>4.1649508480000001</v>
          </cell>
        </row>
        <row r="1607">
          <cell r="A1607">
            <v>45476</v>
          </cell>
          <cell r="B1607">
            <v>5.33E-2</v>
          </cell>
          <cell r="C1607">
            <v>4.1649508480000001</v>
          </cell>
        </row>
        <row r="1608">
          <cell r="A1608">
            <v>45477</v>
          </cell>
          <cell r="B1608">
            <v>5.33E-2</v>
          </cell>
          <cell r="C1608">
            <v>4.1649508480000001</v>
          </cell>
        </row>
        <row r="1609">
          <cell r="A1609">
            <v>45478</v>
          </cell>
          <cell r="B1609">
            <v>5.33E-2</v>
          </cell>
          <cell r="C1609">
            <v>4.1649508480000001</v>
          </cell>
        </row>
        <row r="1610">
          <cell r="A1610">
            <v>45479</v>
          </cell>
          <cell r="B1610">
            <v>5.33E-2</v>
          </cell>
          <cell r="C1610">
            <v>4.1649508480000001</v>
          </cell>
        </row>
        <row r="1611">
          <cell r="A1611">
            <v>45480</v>
          </cell>
          <cell r="B1611">
            <v>5.33E-2</v>
          </cell>
          <cell r="C1611">
            <v>4.1649508480000001</v>
          </cell>
        </row>
        <row r="1612">
          <cell r="A1612">
            <v>45481</v>
          </cell>
          <cell r="B1612">
            <v>5.33E-2</v>
          </cell>
          <cell r="C1612">
            <v>4.1649508480000001</v>
          </cell>
        </row>
        <row r="1613">
          <cell r="A1613">
            <v>45482</v>
          </cell>
          <cell r="B1613">
            <v>5.33E-2</v>
          </cell>
          <cell r="C1613">
            <v>4.1649508480000001</v>
          </cell>
        </row>
        <row r="1614">
          <cell r="A1614">
            <v>45483</v>
          </cell>
          <cell r="B1614">
            <v>5.33E-2</v>
          </cell>
          <cell r="C1614">
            <v>4.1649508480000001</v>
          </cell>
        </row>
        <row r="1615">
          <cell r="A1615">
            <v>45484</v>
          </cell>
          <cell r="B1615">
            <v>5.33E-2</v>
          </cell>
          <cell r="C1615">
            <v>4.1649508480000001</v>
          </cell>
        </row>
        <row r="1616">
          <cell r="A1616">
            <v>45485</v>
          </cell>
          <cell r="B1616">
            <v>5.33E-2</v>
          </cell>
          <cell r="C1616">
            <v>4.1649508480000001</v>
          </cell>
        </row>
        <row r="1617">
          <cell r="A1617">
            <v>45486</v>
          </cell>
          <cell r="B1617">
            <v>5.33E-2</v>
          </cell>
          <cell r="C1617">
            <v>4.1649508480000001</v>
          </cell>
        </row>
        <row r="1618">
          <cell r="A1618">
            <v>45487</v>
          </cell>
          <cell r="B1618">
            <v>5.33E-2</v>
          </cell>
          <cell r="C1618">
            <v>4.1649508480000001</v>
          </cell>
        </row>
        <row r="1619">
          <cell r="A1619">
            <v>45488</v>
          </cell>
          <cell r="B1619">
            <v>5.33E-2</v>
          </cell>
          <cell r="C1619">
            <v>4.1649508480000001</v>
          </cell>
        </row>
        <row r="1620">
          <cell r="A1620">
            <v>45489</v>
          </cell>
          <cell r="B1620">
            <v>5.33E-2</v>
          </cell>
          <cell r="C1620">
            <v>4.1649508480000001</v>
          </cell>
        </row>
        <row r="1621">
          <cell r="A1621">
            <v>45490</v>
          </cell>
          <cell r="B1621">
            <v>5.33E-2</v>
          </cell>
          <cell r="C1621">
            <v>4.1649508480000001</v>
          </cell>
        </row>
        <row r="1622">
          <cell r="A1622">
            <v>45491</v>
          </cell>
          <cell r="B1622">
            <v>5.33E-2</v>
          </cell>
          <cell r="C1622">
            <v>4.1649508480000001</v>
          </cell>
        </row>
        <row r="1623">
          <cell r="A1623">
            <v>45492</v>
          </cell>
          <cell r="B1623">
            <v>5.33E-2</v>
          </cell>
          <cell r="C1623">
            <v>4.1649508480000001</v>
          </cell>
        </row>
        <row r="1624">
          <cell r="A1624">
            <v>45493</v>
          </cell>
          <cell r="B1624">
            <v>5.33E-2</v>
          </cell>
          <cell r="C1624">
            <v>4.1649508480000001</v>
          </cell>
        </row>
        <row r="1625">
          <cell r="A1625">
            <v>45494</v>
          </cell>
          <cell r="B1625">
            <v>5.33E-2</v>
          </cell>
          <cell r="C1625">
            <v>4.1649508480000001</v>
          </cell>
        </row>
        <row r="1626">
          <cell r="A1626">
            <v>45495</v>
          </cell>
          <cell r="B1626">
            <v>5.33E-2</v>
          </cell>
          <cell r="C1626">
            <v>4.1649508480000001</v>
          </cell>
        </row>
        <row r="1627">
          <cell r="A1627">
            <v>45496</v>
          </cell>
          <cell r="B1627">
            <v>5.33E-2</v>
          </cell>
          <cell r="C1627">
            <v>4.1649508480000001</v>
          </cell>
        </row>
        <row r="1628">
          <cell r="A1628">
            <v>45497</v>
          </cell>
          <cell r="B1628">
            <v>5.33E-2</v>
          </cell>
          <cell r="C1628">
            <v>4.1649508480000001</v>
          </cell>
        </row>
        <row r="1629">
          <cell r="A1629">
            <v>45498</v>
          </cell>
          <cell r="B1629">
            <v>5.33E-2</v>
          </cell>
          <cell r="C1629">
            <v>4.1649508480000001</v>
          </cell>
        </row>
        <row r="1630">
          <cell r="A1630">
            <v>45499</v>
          </cell>
          <cell r="B1630">
            <v>5.33E-2</v>
          </cell>
          <cell r="C1630">
            <v>4.1649508480000001</v>
          </cell>
        </row>
        <row r="1631">
          <cell r="A1631">
            <v>45500</v>
          </cell>
          <cell r="B1631">
            <v>5.33E-2</v>
          </cell>
          <cell r="C1631">
            <v>4.1649508480000001</v>
          </cell>
        </row>
        <row r="1632">
          <cell r="A1632">
            <v>45501</v>
          </cell>
          <cell r="B1632">
            <v>5.33E-2</v>
          </cell>
          <cell r="C1632">
            <v>4.1649508480000001</v>
          </cell>
        </row>
        <row r="1633">
          <cell r="A1633">
            <v>45502</v>
          </cell>
          <cell r="B1633">
            <v>5.33E-2</v>
          </cell>
          <cell r="C1633">
            <v>4.1649508480000001</v>
          </cell>
        </row>
        <row r="1634">
          <cell r="A1634">
            <v>45503</v>
          </cell>
          <cell r="B1634">
            <v>5.33E-2</v>
          </cell>
          <cell r="C1634">
            <v>4.1649508480000001</v>
          </cell>
        </row>
        <row r="1635">
          <cell r="A1635">
            <v>45504</v>
          </cell>
          <cell r="B1635">
            <v>5.33E-2</v>
          </cell>
          <cell r="C1635">
            <v>4.1649508480000001</v>
          </cell>
        </row>
        <row r="1636">
          <cell r="A1636">
            <v>45505</v>
          </cell>
          <cell r="B1636">
            <v>5.33E-2</v>
          </cell>
          <cell r="C1636">
            <v>4.1037058829999999</v>
          </cell>
        </row>
        <row r="1637">
          <cell r="A1637">
            <v>45506</v>
          </cell>
          <cell r="B1637">
            <v>5.33E-2</v>
          </cell>
          <cell r="C1637">
            <v>4.1037058829999999</v>
          </cell>
        </row>
        <row r="1638">
          <cell r="A1638">
            <v>45507</v>
          </cell>
          <cell r="B1638">
            <v>5.33E-2</v>
          </cell>
          <cell r="C1638">
            <v>4.1037058829999999</v>
          </cell>
        </row>
        <row r="1639">
          <cell r="A1639">
            <v>45508</v>
          </cell>
          <cell r="B1639">
            <v>5.33E-2</v>
          </cell>
          <cell r="C1639">
            <v>4.1037058829999999</v>
          </cell>
        </row>
        <row r="1640">
          <cell r="A1640">
            <v>45509</v>
          </cell>
          <cell r="B1640">
            <v>5.33E-2</v>
          </cell>
          <cell r="C1640">
            <v>4.1037058829999999</v>
          </cell>
        </row>
        <row r="1641">
          <cell r="A1641">
            <v>45510</v>
          </cell>
          <cell r="B1641">
            <v>5.33E-2</v>
          </cell>
          <cell r="C1641">
            <v>4.1037058829999999</v>
          </cell>
        </row>
        <row r="1642">
          <cell r="A1642">
            <v>45511</v>
          </cell>
          <cell r="B1642">
            <v>5.33E-2</v>
          </cell>
          <cell r="C1642">
            <v>4.1037058829999999</v>
          </cell>
        </row>
        <row r="1643">
          <cell r="A1643">
            <v>45512</v>
          </cell>
          <cell r="B1643">
            <v>5.33E-2</v>
          </cell>
          <cell r="C1643">
            <v>4.1037058829999999</v>
          </cell>
        </row>
        <row r="1644">
          <cell r="A1644">
            <v>45513</v>
          </cell>
          <cell r="B1644">
            <v>5.33E-2</v>
          </cell>
          <cell r="C1644">
            <v>4.1037058829999999</v>
          </cell>
        </row>
        <row r="1645">
          <cell r="A1645">
            <v>45514</v>
          </cell>
          <cell r="B1645">
            <v>5.33E-2</v>
          </cell>
          <cell r="C1645">
            <v>4.1037058829999999</v>
          </cell>
        </row>
        <row r="1646">
          <cell r="A1646">
            <v>45515</v>
          </cell>
          <cell r="B1646">
            <v>5.33E-2</v>
          </cell>
          <cell r="C1646">
            <v>4.1037058829999999</v>
          </cell>
        </row>
        <row r="1647">
          <cell r="A1647">
            <v>45516</v>
          </cell>
          <cell r="B1647">
            <v>5.33E-2</v>
          </cell>
          <cell r="C1647">
            <v>4.1037058829999999</v>
          </cell>
        </row>
        <row r="1648">
          <cell r="A1648">
            <v>45517</v>
          </cell>
          <cell r="B1648">
            <v>5.33E-2</v>
          </cell>
          <cell r="C1648">
            <v>4.1037058829999999</v>
          </cell>
        </row>
        <row r="1649">
          <cell r="A1649">
            <v>45518</v>
          </cell>
          <cell r="B1649">
            <v>5.33E-2</v>
          </cell>
          <cell r="C1649">
            <v>4.1037058829999999</v>
          </cell>
        </row>
        <row r="1650">
          <cell r="A1650">
            <v>45519</v>
          </cell>
          <cell r="B1650">
            <v>5.33E-2</v>
          </cell>
          <cell r="C1650">
            <v>4.1037058829999999</v>
          </cell>
        </row>
        <row r="1651">
          <cell r="A1651">
            <v>45520</v>
          </cell>
          <cell r="B1651">
            <v>5.33E-2</v>
          </cell>
          <cell r="C1651">
            <v>4.1037058829999999</v>
          </cell>
        </row>
        <row r="1652">
          <cell r="A1652">
            <v>45521</v>
          </cell>
          <cell r="B1652">
            <v>5.33E-2</v>
          </cell>
          <cell r="C1652">
            <v>4.1037058829999999</v>
          </cell>
        </row>
        <row r="1653">
          <cell r="A1653">
            <v>45522</v>
          </cell>
          <cell r="B1653">
            <v>5.33E-2</v>
          </cell>
          <cell r="C1653">
            <v>4.1037058829999999</v>
          </cell>
        </row>
        <row r="1654">
          <cell r="A1654">
            <v>45523</v>
          </cell>
          <cell r="B1654">
            <v>5.33E-2</v>
          </cell>
          <cell r="C1654">
            <v>4.1037058829999999</v>
          </cell>
        </row>
        <row r="1655">
          <cell r="A1655">
            <v>45524</v>
          </cell>
          <cell r="B1655">
            <v>5.33E-2</v>
          </cell>
          <cell r="C1655">
            <v>4.1037058829999999</v>
          </cell>
        </row>
        <row r="1656">
          <cell r="A1656">
            <v>45525</v>
          </cell>
          <cell r="B1656">
            <v>5.33E-2</v>
          </cell>
          <cell r="C1656">
            <v>4.1037058829999999</v>
          </cell>
        </row>
        <row r="1657">
          <cell r="A1657">
            <v>45526</v>
          </cell>
          <cell r="B1657">
            <v>5.33E-2</v>
          </cell>
          <cell r="C1657">
            <v>4.1037058829999999</v>
          </cell>
        </row>
        <row r="1658">
          <cell r="A1658">
            <v>45527</v>
          </cell>
          <cell r="B1658">
            <v>5.33E-2</v>
          </cell>
          <cell r="C1658">
            <v>4.1037058829999999</v>
          </cell>
        </row>
        <row r="1659">
          <cell r="A1659">
            <v>45528</v>
          </cell>
          <cell r="B1659">
            <v>5.33E-2</v>
          </cell>
          <cell r="C1659">
            <v>4.1037058829999999</v>
          </cell>
        </row>
        <row r="1660">
          <cell r="A1660">
            <v>45529</v>
          </cell>
          <cell r="B1660">
            <v>5.33E-2</v>
          </cell>
          <cell r="C1660">
            <v>4.1037058829999999</v>
          </cell>
        </row>
        <row r="1661">
          <cell r="A1661">
            <v>45530</v>
          </cell>
          <cell r="B1661">
            <v>5.33E-2</v>
          </cell>
          <cell r="C1661">
            <v>4.1037058829999999</v>
          </cell>
        </row>
        <row r="1662">
          <cell r="A1662">
            <v>45531</v>
          </cell>
          <cell r="B1662">
            <v>5.33E-2</v>
          </cell>
          <cell r="C1662">
            <v>4.1037058829999999</v>
          </cell>
        </row>
        <row r="1663">
          <cell r="A1663">
            <v>45532</v>
          </cell>
          <cell r="B1663">
            <v>5.33E-2</v>
          </cell>
          <cell r="C1663">
            <v>4.1037058829999999</v>
          </cell>
        </row>
        <row r="1664">
          <cell r="A1664">
            <v>45533</v>
          </cell>
          <cell r="B1664">
            <v>5.33E-2</v>
          </cell>
          <cell r="C1664">
            <v>4.1037058829999999</v>
          </cell>
        </row>
        <row r="1665">
          <cell r="A1665">
            <v>45534</v>
          </cell>
          <cell r="B1665">
            <v>5.33E-2</v>
          </cell>
          <cell r="C1665">
            <v>4.1037058829999999</v>
          </cell>
        </row>
        <row r="1666">
          <cell r="A1666">
            <v>45535</v>
          </cell>
          <cell r="B1666">
            <v>5.33E-2</v>
          </cell>
          <cell r="C1666">
            <v>4.1037058829999999</v>
          </cell>
        </row>
        <row r="1667">
          <cell r="A1667">
            <v>45536</v>
          </cell>
          <cell r="B1667">
            <v>5.33E-2</v>
          </cell>
          <cell r="C1667">
            <v>4.0108733179999998</v>
          </cell>
        </row>
        <row r="1668">
          <cell r="A1668">
            <v>45537</v>
          </cell>
          <cell r="B1668">
            <v>5.33E-2</v>
          </cell>
          <cell r="C1668">
            <v>4.0108733179999998</v>
          </cell>
        </row>
        <row r="1669">
          <cell r="A1669">
            <v>45538</v>
          </cell>
          <cell r="B1669">
            <v>5.33E-2</v>
          </cell>
          <cell r="C1669">
            <v>4.0108733179999998</v>
          </cell>
        </row>
        <row r="1670">
          <cell r="A1670">
            <v>45539</v>
          </cell>
          <cell r="B1670">
            <v>5.33E-2</v>
          </cell>
          <cell r="C1670">
            <v>4.0108733179999998</v>
          </cell>
        </row>
        <row r="1671">
          <cell r="A1671">
            <v>45540</v>
          </cell>
          <cell r="B1671">
            <v>5.33E-2</v>
          </cell>
          <cell r="C1671">
            <v>4.0108733179999998</v>
          </cell>
        </row>
        <row r="1672">
          <cell r="A1672">
            <v>45541</v>
          </cell>
          <cell r="B1672">
            <v>5.33E-2</v>
          </cell>
          <cell r="C1672">
            <v>4.0108733179999998</v>
          </cell>
        </row>
        <row r="1673">
          <cell r="A1673">
            <v>45542</v>
          </cell>
          <cell r="B1673">
            <v>5.33E-2</v>
          </cell>
          <cell r="C1673">
            <v>4.0108733179999998</v>
          </cell>
        </row>
        <row r="1674">
          <cell r="A1674">
            <v>45543</v>
          </cell>
          <cell r="B1674">
            <v>5.33E-2</v>
          </cell>
          <cell r="C1674">
            <v>4.0108733179999998</v>
          </cell>
        </row>
        <row r="1675">
          <cell r="A1675">
            <v>45544</v>
          </cell>
          <cell r="B1675">
            <v>5.33E-2</v>
          </cell>
          <cell r="C1675">
            <v>4.0108733179999998</v>
          </cell>
        </row>
        <row r="1676">
          <cell r="A1676">
            <v>45545</v>
          </cell>
          <cell r="B1676">
            <v>5.33E-2</v>
          </cell>
          <cell r="C1676">
            <v>4.0108733179999998</v>
          </cell>
        </row>
        <row r="1677">
          <cell r="A1677">
            <v>45546</v>
          </cell>
          <cell r="B1677">
            <v>5.33E-2</v>
          </cell>
          <cell r="C1677">
            <v>4.0108733179999998</v>
          </cell>
        </row>
        <row r="1678">
          <cell r="A1678">
            <v>45547</v>
          </cell>
          <cell r="B1678">
            <v>5.33E-2</v>
          </cell>
          <cell r="C1678">
            <v>4.0108733179999998</v>
          </cell>
        </row>
        <row r="1679">
          <cell r="A1679">
            <v>45548</v>
          </cell>
          <cell r="B1679">
            <v>5.33E-2</v>
          </cell>
          <cell r="C1679">
            <v>4.0108733179999998</v>
          </cell>
        </row>
        <row r="1680">
          <cell r="A1680">
            <v>45549</v>
          </cell>
          <cell r="B1680">
            <v>5.33E-2</v>
          </cell>
          <cell r="C1680">
            <v>4.0108733179999998</v>
          </cell>
        </row>
        <row r="1681">
          <cell r="A1681">
            <v>45550</v>
          </cell>
          <cell r="B1681">
            <v>5.33E-2</v>
          </cell>
          <cell r="C1681">
            <v>4.0108733179999998</v>
          </cell>
        </row>
        <row r="1682">
          <cell r="A1682">
            <v>45551</v>
          </cell>
          <cell r="B1682">
            <v>5.33E-2</v>
          </cell>
          <cell r="C1682">
            <v>4.0108733179999998</v>
          </cell>
        </row>
        <row r="1683">
          <cell r="A1683">
            <v>45552</v>
          </cell>
          <cell r="B1683">
            <v>5.33E-2</v>
          </cell>
          <cell r="C1683">
            <v>4.0108733179999998</v>
          </cell>
        </row>
        <row r="1684">
          <cell r="A1684">
            <v>45553</v>
          </cell>
          <cell r="B1684">
            <v>5.33E-2</v>
          </cell>
          <cell r="C1684">
            <v>4.0108733179999998</v>
          </cell>
        </row>
        <row r="1685">
          <cell r="A1685">
            <v>45554</v>
          </cell>
          <cell r="B1685">
            <v>4.8300000000000003E-2</v>
          </cell>
          <cell r="C1685">
            <v>4.0108733179999998</v>
          </cell>
        </row>
        <row r="1686">
          <cell r="A1686">
            <v>45555</v>
          </cell>
          <cell r="B1686">
            <v>4.8300000000000003E-2</v>
          </cell>
          <cell r="C1686">
            <v>4.0108733179999998</v>
          </cell>
        </row>
        <row r="1687">
          <cell r="A1687">
            <v>45556</v>
          </cell>
          <cell r="B1687">
            <v>4.8300000000000003E-2</v>
          </cell>
          <cell r="C1687">
            <v>4.0108733179999998</v>
          </cell>
        </row>
        <row r="1688">
          <cell r="A1688">
            <v>45557</v>
          </cell>
          <cell r="B1688">
            <v>4.8300000000000003E-2</v>
          </cell>
          <cell r="C1688">
            <v>4.0108733179999998</v>
          </cell>
        </row>
        <row r="1689">
          <cell r="A1689">
            <v>45558</v>
          </cell>
          <cell r="B1689">
            <v>4.8300000000000003E-2</v>
          </cell>
          <cell r="C1689">
            <v>4.0108733179999998</v>
          </cell>
        </row>
        <row r="1690">
          <cell r="A1690">
            <v>45559</v>
          </cell>
          <cell r="B1690">
            <v>4.8300000000000003E-2</v>
          </cell>
          <cell r="C1690">
            <v>4.0108733179999998</v>
          </cell>
        </row>
        <row r="1691">
          <cell r="A1691">
            <v>45560</v>
          </cell>
          <cell r="B1691">
            <v>4.8300000000000003E-2</v>
          </cell>
          <cell r="C1691">
            <v>4.0108733179999998</v>
          </cell>
        </row>
        <row r="1692">
          <cell r="A1692">
            <v>45561</v>
          </cell>
          <cell r="B1692">
            <v>4.8300000000000003E-2</v>
          </cell>
          <cell r="C1692">
            <v>4.0108733179999998</v>
          </cell>
        </row>
        <row r="1693">
          <cell r="A1693">
            <v>45562</v>
          </cell>
          <cell r="B1693">
            <v>4.8300000000000003E-2</v>
          </cell>
          <cell r="C1693">
            <v>4.0108733179999998</v>
          </cell>
        </row>
        <row r="1694">
          <cell r="A1694">
            <v>45563</v>
          </cell>
          <cell r="B1694">
            <v>4.8300000000000003E-2</v>
          </cell>
          <cell r="C1694">
            <v>4.0108733179999998</v>
          </cell>
        </row>
        <row r="1695">
          <cell r="A1695">
            <v>45564</v>
          </cell>
          <cell r="B1695">
            <v>4.8300000000000003E-2</v>
          </cell>
          <cell r="C1695">
            <v>4.0108733179999998</v>
          </cell>
        </row>
        <row r="1696">
          <cell r="A1696">
            <v>45565</v>
          </cell>
          <cell r="B1696">
            <v>4.8300000000000003E-2</v>
          </cell>
          <cell r="C1696">
            <v>4.0108733179999998</v>
          </cell>
        </row>
        <row r="1697">
          <cell r="A1697">
            <v>45566</v>
          </cell>
          <cell r="B1697">
            <v>4.8300000000000003E-2</v>
          </cell>
          <cell r="C1697">
            <v>3.965451002</v>
          </cell>
        </row>
        <row r="1698">
          <cell r="A1698">
            <v>45567</v>
          </cell>
          <cell r="B1698">
            <v>4.8300000000000003E-2</v>
          </cell>
          <cell r="C1698">
            <v>3.965451002</v>
          </cell>
        </row>
        <row r="1699">
          <cell r="A1699">
            <v>45568</v>
          </cell>
          <cell r="B1699">
            <v>4.8300000000000003E-2</v>
          </cell>
          <cell r="C1699">
            <v>3.965451002</v>
          </cell>
        </row>
        <row r="1700">
          <cell r="A1700">
            <v>45569</v>
          </cell>
          <cell r="B1700">
            <v>4.8300000000000003E-2</v>
          </cell>
          <cell r="C1700">
            <v>3.965451002</v>
          </cell>
        </row>
        <row r="1701">
          <cell r="A1701">
            <v>45570</v>
          </cell>
          <cell r="B1701">
            <v>4.8300000000000003E-2</v>
          </cell>
          <cell r="C1701">
            <v>3.965451002</v>
          </cell>
        </row>
        <row r="1702">
          <cell r="A1702">
            <v>45571</v>
          </cell>
          <cell r="B1702">
            <v>4.8300000000000003E-2</v>
          </cell>
          <cell r="C1702">
            <v>3.965451002</v>
          </cell>
        </row>
        <row r="1703">
          <cell r="A1703">
            <v>45572</v>
          </cell>
          <cell r="B1703">
            <v>4.8300000000000003E-2</v>
          </cell>
          <cell r="C1703">
            <v>3.965451002</v>
          </cell>
        </row>
        <row r="1704">
          <cell r="A1704">
            <v>45573</v>
          </cell>
          <cell r="B1704">
            <v>4.8300000000000003E-2</v>
          </cell>
          <cell r="C1704">
            <v>3.965451002</v>
          </cell>
        </row>
        <row r="1705">
          <cell r="A1705">
            <v>45574</v>
          </cell>
          <cell r="B1705">
            <v>4.8300000000000003E-2</v>
          </cell>
          <cell r="C1705">
            <v>3.965451002</v>
          </cell>
        </row>
        <row r="1706">
          <cell r="A1706">
            <v>45575</v>
          </cell>
          <cell r="B1706">
            <v>4.8300000000000003E-2</v>
          </cell>
          <cell r="C1706">
            <v>3.965451002</v>
          </cell>
        </row>
        <row r="1707">
          <cell r="A1707">
            <v>45576</v>
          </cell>
          <cell r="B1707">
            <v>4.8300000000000003E-2</v>
          </cell>
          <cell r="C1707">
            <v>3.965451002</v>
          </cell>
        </row>
        <row r="1708">
          <cell r="A1708">
            <v>45577</v>
          </cell>
          <cell r="B1708">
            <v>4.8300000000000003E-2</v>
          </cell>
          <cell r="C1708">
            <v>3.965451002</v>
          </cell>
        </row>
        <row r="1709">
          <cell r="A1709">
            <v>45578</v>
          </cell>
          <cell r="B1709">
            <v>4.8300000000000003E-2</v>
          </cell>
          <cell r="C1709">
            <v>3.965451002</v>
          </cell>
        </row>
        <row r="1710">
          <cell r="A1710">
            <v>45579</v>
          </cell>
          <cell r="B1710">
            <v>4.8300000000000003E-2</v>
          </cell>
          <cell r="C1710">
            <v>3.965451002</v>
          </cell>
        </row>
        <row r="1711">
          <cell r="A1711">
            <v>45580</v>
          </cell>
          <cell r="B1711">
            <v>4.8300000000000003E-2</v>
          </cell>
          <cell r="C1711">
            <v>3.965451002</v>
          </cell>
        </row>
        <row r="1712">
          <cell r="A1712">
            <v>45581</v>
          </cell>
          <cell r="B1712">
            <v>4.8300000000000003E-2</v>
          </cell>
          <cell r="C1712">
            <v>3.965451002</v>
          </cell>
        </row>
        <row r="1713">
          <cell r="A1713">
            <v>45582</v>
          </cell>
          <cell r="B1713">
            <v>4.8300000000000003E-2</v>
          </cell>
          <cell r="C1713">
            <v>3.965451002</v>
          </cell>
        </row>
        <row r="1714">
          <cell r="A1714">
            <v>45583</v>
          </cell>
          <cell r="B1714">
            <v>4.8300000000000003E-2</v>
          </cell>
          <cell r="C1714">
            <v>3.965451002</v>
          </cell>
        </row>
        <row r="1715">
          <cell r="A1715">
            <v>45584</v>
          </cell>
          <cell r="B1715">
            <v>4.8300000000000003E-2</v>
          </cell>
          <cell r="C1715">
            <v>3.965451002</v>
          </cell>
        </row>
        <row r="1716">
          <cell r="A1716">
            <v>45585</v>
          </cell>
          <cell r="B1716">
            <v>4.8300000000000003E-2</v>
          </cell>
          <cell r="C1716">
            <v>3.965451002</v>
          </cell>
        </row>
        <row r="1717">
          <cell r="A1717">
            <v>45586</v>
          </cell>
          <cell r="B1717">
            <v>4.8300000000000003E-2</v>
          </cell>
          <cell r="C1717">
            <v>3.965451002</v>
          </cell>
        </row>
        <row r="1718">
          <cell r="A1718">
            <v>45587</v>
          </cell>
          <cell r="B1718">
            <v>4.8300000000000003E-2</v>
          </cell>
          <cell r="C1718">
            <v>3.965451002</v>
          </cell>
        </row>
        <row r="1719">
          <cell r="A1719">
            <v>45588</v>
          </cell>
          <cell r="B1719">
            <v>4.8300000000000003E-2</v>
          </cell>
          <cell r="C1719">
            <v>3.965451002</v>
          </cell>
        </row>
        <row r="1720">
          <cell r="A1720">
            <v>45589</v>
          </cell>
          <cell r="B1720">
            <v>4.8300000000000003E-2</v>
          </cell>
          <cell r="C1720">
            <v>3.965451002</v>
          </cell>
        </row>
        <row r="1721">
          <cell r="A1721">
            <v>45590</v>
          </cell>
          <cell r="B1721">
            <v>4.8300000000000003E-2</v>
          </cell>
          <cell r="C1721">
            <v>3.965451002</v>
          </cell>
        </row>
        <row r="1722">
          <cell r="A1722">
            <v>45591</v>
          </cell>
          <cell r="B1722">
            <v>4.8300000000000003E-2</v>
          </cell>
          <cell r="C1722">
            <v>3.965451002</v>
          </cell>
        </row>
        <row r="1723">
          <cell r="A1723">
            <v>45592</v>
          </cell>
          <cell r="B1723">
            <v>4.8300000000000003E-2</v>
          </cell>
          <cell r="C1723">
            <v>3.965451002</v>
          </cell>
        </row>
        <row r="1724">
          <cell r="A1724">
            <v>45593</v>
          </cell>
          <cell r="B1724">
            <v>4.8300000000000003E-2</v>
          </cell>
          <cell r="C1724">
            <v>3.965451002</v>
          </cell>
        </row>
        <row r="1725">
          <cell r="A1725">
            <v>45594</v>
          </cell>
          <cell r="B1725">
            <v>4.8300000000000003E-2</v>
          </cell>
          <cell r="C1725">
            <v>3.965451002</v>
          </cell>
        </row>
        <row r="1726">
          <cell r="A1726">
            <v>45595</v>
          </cell>
          <cell r="B1726">
            <v>4.8300000000000003E-2</v>
          </cell>
          <cell r="C1726">
            <v>3.965451002</v>
          </cell>
        </row>
        <row r="1727">
          <cell r="A1727">
            <v>45596</v>
          </cell>
          <cell r="B1727">
            <v>4.8300000000000003E-2</v>
          </cell>
          <cell r="C1727">
            <v>3.965451002</v>
          </cell>
        </row>
        <row r="1728">
          <cell r="A1728">
            <v>45597</v>
          </cell>
          <cell r="B1728">
            <v>4.8300000000000003E-2</v>
          </cell>
          <cell r="C1728">
            <v>3.8745455739999999</v>
          </cell>
        </row>
        <row r="1729">
          <cell r="A1729">
            <v>45598</v>
          </cell>
          <cell r="B1729">
            <v>4.8300000000000003E-2</v>
          </cell>
          <cell r="C1729">
            <v>3.8745455739999999</v>
          </cell>
        </row>
        <row r="1730">
          <cell r="A1730">
            <v>45599</v>
          </cell>
          <cell r="B1730">
            <v>4.8300000000000003E-2</v>
          </cell>
          <cell r="C1730">
            <v>3.8745455739999999</v>
          </cell>
        </row>
        <row r="1731">
          <cell r="A1731">
            <v>45600</v>
          </cell>
          <cell r="B1731">
            <v>4.8300000000000003E-2</v>
          </cell>
          <cell r="C1731">
            <v>3.8745455739999999</v>
          </cell>
        </row>
        <row r="1732">
          <cell r="A1732">
            <v>45601</v>
          </cell>
          <cell r="B1732">
            <v>4.8300000000000003E-2</v>
          </cell>
          <cell r="C1732">
            <v>3.8745455739999999</v>
          </cell>
        </row>
        <row r="1733">
          <cell r="A1733">
            <v>45602</v>
          </cell>
          <cell r="B1733">
            <v>4.8300000000000003E-2</v>
          </cell>
          <cell r="C1733">
            <v>3.8745455739999999</v>
          </cell>
        </row>
        <row r="1734">
          <cell r="A1734">
            <v>45603</v>
          </cell>
          <cell r="B1734">
            <v>4.8300000000000003E-2</v>
          </cell>
          <cell r="C1734">
            <v>3.8745455739999999</v>
          </cell>
        </row>
        <row r="1735">
          <cell r="A1735">
            <v>45604</v>
          </cell>
          <cell r="B1735">
            <v>4.58E-2</v>
          </cell>
          <cell r="C1735">
            <v>3.8745455739999999</v>
          </cell>
        </row>
        <row r="1736">
          <cell r="A1736">
            <v>45605</v>
          </cell>
          <cell r="B1736">
            <v>4.58E-2</v>
          </cell>
          <cell r="C1736">
            <v>3.8745455739999999</v>
          </cell>
        </row>
        <row r="1737">
          <cell r="A1737">
            <v>45606</v>
          </cell>
          <cell r="B1737">
            <v>4.58E-2</v>
          </cell>
          <cell r="C1737">
            <v>3.8745455739999999</v>
          </cell>
        </row>
        <row r="1738">
          <cell r="A1738">
            <v>45607</v>
          </cell>
          <cell r="B1738">
            <v>4.58E-2</v>
          </cell>
          <cell r="C1738">
            <v>3.8745455739999999</v>
          </cell>
        </row>
        <row r="1739">
          <cell r="A1739">
            <v>45608</v>
          </cell>
          <cell r="B1739">
            <v>4.58E-2</v>
          </cell>
          <cell r="C1739">
            <v>3.8745455739999999</v>
          </cell>
        </row>
        <row r="1740">
          <cell r="A1740">
            <v>45609</v>
          </cell>
          <cell r="B1740">
            <v>4.58E-2</v>
          </cell>
          <cell r="C1740">
            <v>3.8745455739999999</v>
          </cell>
        </row>
        <row r="1741">
          <cell r="A1741">
            <v>45610</v>
          </cell>
          <cell r="B1741">
            <v>4.58E-2</v>
          </cell>
          <cell r="C1741">
            <v>3.8745455739999999</v>
          </cell>
        </row>
        <row r="1742">
          <cell r="A1742">
            <v>45611</v>
          </cell>
          <cell r="B1742">
            <v>4.58E-2</v>
          </cell>
          <cell r="C1742">
            <v>3.8745455739999999</v>
          </cell>
        </row>
        <row r="1743">
          <cell r="A1743">
            <v>45612</v>
          </cell>
          <cell r="B1743">
            <v>4.58E-2</v>
          </cell>
          <cell r="C1743">
            <v>3.8745455739999999</v>
          </cell>
        </row>
        <row r="1744">
          <cell r="A1744">
            <v>45613</v>
          </cell>
          <cell r="B1744">
            <v>4.58E-2</v>
          </cell>
          <cell r="C1744">
            <v>3.8745455739999999</v>
          </cell>
        </row>
        <row r="1745">
          <cell r="A1745">
            <v>45614</v>
          </cell>
          <cell r="B1745">
            <v>4.58E-2</v>
          </cell>
          <cell r="C1745">
            <v>3.8745455739999999</v>
          </cell>
        </row>
        <row r="1746">
          <cell r="A1746">
            <v>45615</v>
          </cell>
          <cell r="B1746">
            <v>4.58E-2</v>
          </cell>
          <cell r="C1746">
            <v>3.8745455739999999</v>
          </cell>
        </row>
        <row r="1747">
          <cell r="A1747">
            <v>45616</v>
          </cell>
          <cell r="B1747">
            <v>4.58E-2</v>
          </cell>
          <cell r="C1747">
            <v>3.8745455739999999</v>
          </cell>
        </row>
        <row r="1748">
          <cell r="A1748">
            <v>45617</v>
          </cell>
          <cell r="B1748">
            <v>4.58E-2</v>
          </cell>
          <cell r="C1748">
            <v>3.8745455739999999</v>
          </cell>
        </row>
        <row r="1749">
          <cell r="A1749">
            <v>45618</v>
          </cell>
          <cell r="B1749">
            <v>4.58E-2</v>
          </cell>
          <cell r="C1749">
            <v>3.8745455739999999</v>
          </cell>
        </row>
        <row r="1750">
          <cell r="A1750">
            <v>45619</v>
          </cell>
          <cell r="B1750">
            <v>4.58E-2</v>
          </cell>
          <cell r="C1750">
            <v>3.8745455739999999</v>
          </cell>
        </row>
        <row r="1751">
          <cell r="A1751">
            <v>45620</v>
          </cell>
          <cell r="B1751">
            <v>4.58E-2</v>
          </cell>
          <cell r="C1751">
            <v>3.8745455739999999</v>
          </cell>
        </row>
        <row r="1752">
          <cell r="A1752">
            <v>45621</v>
          </cell>
          <cell r="B1752">
            <v>4.58E-2</v>
          </cell>
          <cell r="C1752">
            <v>3.8745455739999999</v>
          </cell>
        </row>
        <row r="1753">
          <cell r="A1753">
            <v>45622</v>
          </cell>
          <cell r="B1753">
            <v>4.58E-2</v>
          </cell>
          <cell r="C1753">
            <v>3.8745455739999999</v>
          </cell>
        </row>
        <row r="1754">
          <cell r="A1754">
            <v>45623</v>
          </cell>
          <cell r="B1754">
            <v>4.58E-2</v>
          </cell>
          <cell r="C1754">
            <v>3.8745455739999999</v>
          </cell>
        </row>
        <row r="1755">
          <cell r="A1755">
            <v>45624</v>
          </cell>
          <cell r="B1755">
            <v>4.58E-2</v>
          </cell>
          <cell r="C1755">
            <v>3.8745455739999999</v>
          </cell>
        </row>
        <row r="1756">
          <cell r="A1756">
            <v>45625</v>
          </cell>
          <cell r="B1756">
            <v>4.58E-2</v>
          </cell>
          <cell r="C1756">
            <v>3.8745455739999999</v>
          </cell>
        </row>
        <row r="1757">
          <cell r="A1757">
            <v>45626</v>
          </cell>
          <cell r="B1757">
            <v>4.58E-2</v>
          </cell>
          <cell r="C1757">
            <v>3.8745455739999999</v>
          </cell>
        </row>
        <row r="1758">
          <cell r="A1758">
            <v>45627</v>
          </cell>
          <cell r="B1758">
            <v>4.58E-2</v>
          </cell>
          <cell r="C1758">
            <v>3.7500038149999999</v>
          </cell>
        </row>
        <row r="1759">
          <cell r="A1759">
            <v>45628</v>
          </cell>
          <cell r="B1759">
            <v>4.58E-2</v>
          </cell>
          <cell r="C1759">
            <v>3.7500038149999999</v>
          </cell>
        </row>
        <row r="1760">
          <cell r="A1760">
            <v>45629</v>
          </cell>
          <cell r="B1760">
            <v>4.58E-2</v>
          </cell>
          <cell r="C1760">
            <v>3.7500038149999999</v>
          </cell>
        </row>
        <row r="1761">
          <cell r="A1761">
            <v>45630</v>
          </cell>
          <cell r="B1761">
            <v>4.58E-2</v>
          </cell>
          <cell r="C1761">
            <v>3.7500038149999999</v>
          </cell>
        </row>
        <row r="1762">
          <cell r="A1762">
            <v>45631</v>
          </cell>
          <cell r="B1762">
            <v>4.58E-2</v>
          </cell>
          <cell r="C1762">
            <v>3.7500038149999999</v>
          </cell>
        </row>
        <row r="1763">
          <cell r="A1763">
            <v>45632</v>
          </cell>
          <cell r="B1763">
            <v>4.58E-2</v>
          </cell>
          <cell r="C1763">
            <v>3.7500038149999999</v>
          </cell>
        </row>
        <row r="1764">
          <cell r="A1764">
            <v>45633</v>
          </cell>
          <cell r="B1764">
            <v>4.58E-2</v>
          </cell>
          <cell r="C1764">
            <v>3.7500038149999999</v>
          </cell>
        </row>
        <row r="1765">
          <cell r="A1765">
            <v>45634</v>
          </cell>
          <cell r="B1765">
            <v>4.58E-2</v>
          </cell>
          <cell r="C1765">
            <v>3.7500038149999999</v>
          </cell>
        </row>
        <row r="1766">
          <cell r="A1766">
            <v>45635</v>
          </cell>
          <cell r="B1766">
            <v>4.58E-2</v>
          </cell>
          <cell r="C1766">
            <v>3.7500038149999999</v>
          </cell>
        </row>
        <row r="1767">
          <cell r="A1767">
            <v>45636</v>
          </cell>
          <cell r="B1767">
            <v>4.58E-2</v>
          </cell>
          <cell r="C1767">
            <v>3.7500038149999999</v>
          </cell>
        </row>
        <row r="1768">
          <cell r="A1768">
            <v>45637</v>
          </cell>
          <cell r="B1768">
            <v>4.58E-2</v>
          </cell>
          <cell r="C1768">
            <v>3.7500038149999999</v>
          </cell>
        </row>
        <row r="1769">
          <cell r="A1769">
            <v>45638</v>
          </cell>
          <cell r="B1769">
            <v>4.58E-2</v>
          </cell>
          <cell r="C1769">
            <v>3.7500038149999999</v>
          </cell>
        </row>
        <row r="1770">
          <cell r="A1770">
            <v>45639</v>
          </cell>
          <cell r="B1770">
            <v>4.58E-2</v>
          </cell>
          <cell r="C1770">
            <v>3.7500038149999999</v>
          </cell>
        </row>
        <row r="1771">
          <cell r="A1771">
            <v>45640</v>
          </cell>
          <cell r="B1771">
            <v>4.58E-2</v>
          </cell>
          <cell r="C1771">
            <v>3.7500038149999999</v>
          </cell>
        </row>
        <row r="1772">
          <cell r="A1772">
            <v>45641</v>
          </cell>
          <cell r="B1772">
            <v>4.58E-2</v>
          </cell>
          <cell r="C1772">
            <v>3.7500038149999999</v>
          </cell>
        </row>
        <row r="1773">
          <cell r="A1773">
            <v>45642</v>
          </cell>
          <cell r="B1773">
            <v>4.58E-2</v>
          </cell>
          <cell r="C1773">
            <v>3.7500038149999999</v>
          </cell>
        </row>
        <row r="1774">
          <cell r="A1774">
            <v>45643</v>
          </cell>
          <cell r="B1774">
            <v>4.58E-2</v>
          </cell>
          <cell r="C1774">
            <v>3.7500038149999999</v>
          </cell>
        </row>
        <row r="1775">
          <cell r="A1775">
            <v>45644</v>
          </cell>
          <cell r="B1775">
            <v>4.58E-2</v>
          </cell>
          <cell r="C1775">
            <v>3.7500038149999999</v>
          </cell>
        </row>
        <row r="1776">
          <cell r="A1776">
            <v>45645</v>
          </cell>
          <cell r="B1776">
            <v>4.3299999999999998E-2</v>
          </cell>
          <cell r="C1776">
            <v>3.7500038149999999</v>
          </cell>
        </row>
        <row r="1777">
          <cell r="A1777">
            <v>45646</v>
          </cell>
          <cell r="B1777">
            <v>4.3299999999999998E-2</v>
          </cell>
          <cell r="C1777">
            <v>3.7500038149999999</v>
          </cell>
        </row>
        <row r="1778">
          <cell r="A1778">
            <v>45647</v>
          </cell>
          <cell r="B1778">
            <v>4.3299999999999998E-2</v>
          </cell>
          <cell r="C1778">
            <v>3.7500038149999999</v>
          </cell>
        </row>
        <row r="1779">
          <cell r="A1779">
            <v>45648</v>
          </cell>
          <cell r="B1779">
            <v>4.3299999999999998E-2</v>
          </cell>
          <cell r="C1779">
            <v>3.7500038149999999</v>
          </cell>
        </row>
        <row r="1780">
          <cell r="A1780">
            <v>45649</v>
          </cell>
          <cell r="B1780">
            <v>4.3299999999999998E-2</v>
          </cell>
          <cell r="C1780">
            <v>3.7500038149999999</v>
          </cell>
        </row>
        <row r="1781">
          <cell r="A1781">
            <v>45650</v>
          </cell>
          <cell r="B1781">
            <v>4.3299999999999998E-2</v>
          </cell>
          <cell r="C1781">
            <v>3.7500038149999999</v>
          </cell>
        </row>
        <row r="1782">
          <cell r="A1782">
            <v>45651</v>
          </cell>
          <cell r="B1782">
            <v>4.3299999999999998E-2</v>
          </cell>
          <cell r="C1782">
            <v>3.7500038149999999</v>
          </cell>
        </row>
        <row r="1783">
          <cell r="A1783">
            <v>45652</v>
          </cell>
          <cell r="B1783">
            <v>4.3299999999999998E-2</v>
          </cell>
          <cell r="C1783">
            <v>3.7500038149999999</v>
          </cell>
        </row>
        <row r="1784">
          <cell r="A1784">
            <v>45653</v>
          </cell>
          <cell r="B1784">
            <v>4.3299999999999998E-2</v>
          </cell>
          <cell r="C1784">
            <v>3.7500038149999999</v>
          </cell>
        </row>
        <row r="1785">
          <cell r="A1785">
            <v>45654</v>
          </cell>
          <cell r="B1785">
            <v>4.3299999999999998E-2</v>
          </cell>
          <cell r="C1785">
            <v>3.7500038149999999</v>
          </cell>
        </row>
        <row r="1786">
          <cell r="A1786">
            <v>45655</v>
          </cell>
          <cell r="B1786">
            <v>4.3299999999999998E-2</v>
          </cell>
          <cell r="C1786">
            <v>3.7500038149999999</v>
          </cell>
        </row>
        <row r="1787">
          <cell r="A1787">
            <v>45656</v>
          </cell>
          <cell r="B1787">
            <v>4.3299999999999998E-2</v>
          </cell>
          <cell r="C1787">
            <v>3.7500038149999999</v>
          </cell>
        </row>
        <row r="1788">
          <cell r="A1788">
            <v>45657</v>
          </cell>
          <cell r="B1788">
            <v>4.3299999999999998E-2</v>
          </cell>
          <cell r="C1788">
            <v>3.7500038149999999</v>
          </cell>
        </row>
      </sheetData>
      <sheetData sheetId="3">
        <row r="2">
          <cell r="C2" t="str">
            <v>Trung Quốc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051C-96CF-4D4F-8A4F-DE19B830E52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4DB0-AF66-45FF-970E-0641F7EB807D}">
  <dimension ref="A3:K56"/>
  <sheetViews>
    <sheetView workbookViewId="0">
      <selection activeCell="E10" sqref="E10:F10"/>
    </sheetView>
  </sheetViews>
  <sheetFormatPr defaultColWidth="9.1328125" defaultRowHeight="14.25" x14ac:dyDescent="0.45"/>
  <cols>
    <col min="1" max="1" width="30" style="83" customWidth="1"/>
    <col min="2" max="6" width="20" style="83" customWidth="1"/>
    <col min="7" max="11" width="17.19921875" style="83" customWidth="1"/>
    <col min="12" max="16384" width="9.1328125" style="83"/>
  </cols>
  <sheetData>
    <row r="3" spans="1:11" ht="25.15" x14ac:dyDescent="0.7">
      <c r="C3" s="84" t="s">
        <v>365</v>
      </c>
      <c r="F3" s="85"/>
      <c r="G3" s="85"/>
      <c r="H3" s="85"/>
    </row>
    <row r="4" spans="1:11" ht="15.4" x14ac:dyDescent="0.45">
      <c r="B4" s="86" t="s">
        <v>362</v>
      </c>
      <c r="C4" s="87"/>
      <c r="D4" s="88" t="s">
        <v>95</v>
      </c>
      <c r="F4" s="87"/>
      <c r="G4" s="87"/>
      <c r="H4" s="87"/>
    </row>
    <row r="6" spans="1:11" ht="26.25" x14ac:dyDescent="0.45">
      <c r="A6" s="89" t="s">
        <v>366</v>
      </c>
      <c r="B6" s="89" t="s">
        <v>96</v>
      </c>
      <c r="C6" s="89" t="s">
        <v>97</v>
      </c>
      <c r="D6" s="89" t="s">
        <v>98</v>
      </c>
      <c r="E6" s="89" t="s">
        <v>99</v>
      </c>
      <c r="F6" s="89" t="s">
        <v>363</v>
      </c>
      <c r="G6" s="177">
        <v>2025</v>
      </c>
      <c r="H6" s="177">
        <v>2026</v>
      </c>
      <c r="I6" s="177">
        <v>2027</v>
      </c>
      <c r="J6" s="177">
        <v>2028</v>
      </c>
      <c r="K6" s="177">
        <v>2029</v>
      </c>
    </row>
    <row r="7" spans="1:11" ht="26.65" x14ac:dyDescent="0.45">
      <c r="A7" s="90" t="s">
        <v>367</v>
      </c>
      <c r="B7" s="91"/>
      <c r="C7" s="91"/>
      <c r="D7" s="91"/>
      <c r="E7" s="91"/>
      <c r="F7" s="91"/>
    </row>
    <row r="8" spans="1:11" x14ac:dyDescent="0.45">
      <c r="A8" s="90" t="s">
        <v>368</v>
      </c>
      <c r="B8" s="91">
        <v>513</v>
      </c>
      <c r="C8" s="91">
        <v>806</v>
      </c>
      <c r="D8" s="91">
        <v>1308</v>
      </c>
      <c r="E8" s="91">
        <v>3147</v>
      </c>
      <c r="F8" s="91">
        <v>2080</v>
      </c>
    </row>
    <row r="9" spans="1:11" x14ac:dyDescent="0.45">
      <c r="A9" s="90" t="s">
        <v>369</v>
      </c>
      <c r="B9" s="91"/>
      <c r="C9" s="91"/>
      <c r="D9" s="91"/>
      <c r="E9" s="91"/>
      <c r="F9" s="91"/>
    </row>
    <row r="10" spans="1:11" x14ac:dyDescent="0.45">
      <c r="A10" s="93" t="s">
        <v>370</v>
      </c>
      <c r="B10" s="94">
        <v>408</v>
      </c>
      <c r="C10" s="94">
        <v>380</v>
      </c>
      <c r="D10" s="94">
        <v>393</v>
      </c>
      <c r="E10" s="94">
        <v>396</v>
      </c>
      <c r="F10" s="94">
        <v>406</v>
      </c>
    </row>
    <row r="11" spans="1:11" x14ac:dyDescent="0.45">
      <c r="A11" s="93" t="s">
        <v>371</v>
      </c>
      <c r="B11" s="94">
        <v>-71</v>
      </c>
      <c r="C11" s="94">
        <v>101</v>
      </c>
      <c r="D11" s="94">
        <v>-26</v>
      </c>
      <c r="E11" s="94">
        <v>-22</v>
      </c>
      <c r="F11" s="94">
        <v>124</v>
      </c>
    </row>
    <row r="12" spans="1:11" ht="39" x14ac:dyDescent="0.45">
      <c r="A12" s="93" t="s">
        <v>372</v>
      </c>
      <c r="B12" s="94"/>
      <c r="C12" s="94">
        <v>-1</v>
      </c>
      <c r="D12" s="94">
        <v>7</v>
      </c>
      <c r="E12" s="94">
        <v>-3</v>
      </c>
      <c r="F12" s="94">
        <v>-4</v>
      </c>
    </row>
    <row r="13" spans="1:11" x14ac:dyDescent="0.45">
      <c r="A13" s="93" t="s">
        <v>373</v>
      </c>
      <c r="B13" s="94">
        <v>-134</v>
      </c>
      <c r="C13" s="94">
        <v>-194</v>
      </c>
      <c r="D13" s="94">
        <v>-412</v>
      </c>
      <c r="E13" s="94">
        <v>-2213</v>
      </c>
      <c r="F13" s="94">
        <v>-801</v>
      </c>
    </row>
    <row r="14" spans="1:11" x14ac:dyDescent="0.45">
      <c r="A14" s="93" t="s">
        <v>374</v>
      </c>
      <c r="B14" s="94">
        <v>147</v>
      </c>
      <c r="C14" s="94">
        <v>119</v>
      </c>
      <c r="D14" s="94">
        <v>131</v>
      </c>
      <c r="E14" s="94">
        <v>135</v>
      </c>
      <c r="F14" s="94">
        <v>139</v>
      </c>
    </row>
    <row r="15" spans="1:11" x14ac:dyDescent="0.45">
      <c r="A15" s="93" t="s">
        <v>375</v>
      </c>
      <c r="B15" s="94"/>
      <c r="C15" s="94"/>
      <c r="D15" s="94"/>
      <c r="E15" s="94"/>
      <c r="F15" s="94"/>
    </row>
    <row r="16" spans="1:11" x14ac:dyDescent="0.45">
      <c r="A16" s="93" t="s">
        <v>376</v>
      </c>
      <c r="B16" s="94"/>
      <c r="C16" s="94"/>
      <c r="D16" s="94"/>
      <c r="E16" s="94"/>
      <c r="F16" s="94"/>
    </row>
    <row r="17" spans="1:6" x14ac:dyDescent="0.45">
      <c r="A17" s="93" t="s">
        <v>377</v>
      </c>
      <c r="B17" s="94"/>
      <c r="C17" s="94"/>
      <c r="D17" s="94"/>
      <c r="E17" s="94"/>
      <c r="F17" s="94"/>
    </row>
    <row r="18" spans="1:6" x14ac:dyDescent="0.45">
      <c r="A18" s="93" t="s">
        <v>378</v>
      </c>
      <c r="B18" s="94"/>
      <c r="C18" s="94"/>
      <c r="D18" s="94"/>
      <c r="E18" s="94"/>
      <c r="F18" s="94"/>
    </row>
    <row r="19" spans="1:6" ht="39.75" x14ac:dyDescent="0.45">
      <c r="A19" s="90" t="s">
        <v>379</v>
      </c>
      <c r="B19" s="91">
        <v>863</v>
      </c>
      <c r="C19" s="91">
        <v>1211</v>
      </c>
      <c r="D19" s="91">
        <v>1401</v>
      </c>
      <c r="E19" s="91">
        <v>1441</v>
      </c>
      <c r="F19" s="91">
        <v>1944</v>
      </c>
    </row>
    <row r="20" spans="1:6" x14ac:dyDescent="0.45">
      <c r="A20" s="93" t="s">
        <v>380</v>
      </c>
      <c r="B20" s="94">
        <v>208</v>
      </c>
      <c r="C20" s="94">
        <v>6</v>
      </c>
      <c r="D20" s="94">
        <v>-186</v>
      </c>
      <c r="E20" s="94">
        <v>384</v>
      </c>
      <c r="F20" s="94">
        <v>261</v>
      </c>
    </row>
    <row r="21" spans="1:6" x14ac:dyDescent="0.45">
      <c r="A21" s="93" t="s">
        <v>381</v>
      </c>
      <c r="B21" s="94">
        <v>4</v>
      </c>
      <c r="C21" s="94">
        <v>8</v>
      </c>
      <c r="D21" s="94">
        <v>-14</v>
      </c>
      <c r="E21" s="94">
        <v>25</v>
      </c>
      <c r="F21" s="94">
        <v>-12</v>
      </c>
    </row>
    <row r="22" spans="1:6" ht="39" x14ac:dyDescent="0.45">
      <c r="A22" s="93" t="s">
        <v>382</v>
      </c>
      <c r="B22" s="94">
        <v>-136</v>
      </c>
      <c r="C22" s="94">
        <v>-31</v>
      </c>
      <c r="D22" s="94">
        <v>1393</v>
      </c>
      <c r="E22" s="94">
        <v>-1073</v>
      </c>
      <c r="F22" s="94">
        <v>-48</v>
      </c>
    </row>
    <row r="23" spans="1:6" x14ac:dyDescent="0.45">
      <c r="A23" s="93" t="s">
        <v>383</v>
      </c>
      <c r="B23" s="94">
        <v>26</v>
      </c>
      <c r="C23" s="94">
        <v>11</v>
      </c>
      <c r="D23" s="94">
        <v>10</v>
      </c>
      <c r="E23" s="94">
        <v>24</v>
      </c>
      <c r="F23" s="94">
        <v>-76</v>
      </c>
    </row>
    <row r="24" spans="1:6" ht="26.25" x14ac:dyDescent="0.45">
      <c r="A24" s="93" t="s">
        <v>384</v>
      </c>
      <c r="B24" s="94">
        <v>34</v>
      </c>
      <c r="C24" s="94">
        <v>4</v>
      </c>
      <c r="D24" s="94"/>
      <c r="E24" s="94"/>
      <c r="F24" s="94">
        <v>11</v>
      </c>
    </row>
    <row r="25" spans="1:6" x14ac:dyDescent="0.45">
      <c r="A25" s="93" t="s">
        <v>385</v>
      </c>
      <c r="B25" s="94">
        <v>-146</v>
      </c>
      <c r="C25" s="94">
        <v>-126</v>
      </c>
      <c r="D25" s="94">
        <v>-126</v>
      </c>
      <c r="E25" s="94">
        <v>-140</v>
      </c>
      <c r="F25" s="94">
        <v>-141</v>
      </c>
    </row>
    <row r="26" spans="1:6" ht="26.25" x14ac:dyDescent="0.45">
      <c r="A26" s="93" t="s">
        <v>386</v>
      </c>
      <c r="B26" s="94">
        <v>-167</v>
      </c>
      <c r="C26" s="94">
        <v>-103</v>
      </c>
      <c r="D26" s="94">
        <v>-147</v>
      </c>
      <c r="E26" s="94">
        <v>-625</v>
      </c>
      <c r="F26" s="94">
        <v>-242</v>
      </c>
    </row>
    <row r="27" spans="1:6" ht="26.25" x14ac:dyDescent="0.45">
      <c r="A27" s="93" t="s">
        <v>387</v>
      </c>
      <c r="B27" s="94"/>
      <c r="C27" s="94"/>
      <c r="D27" s="94"/>
      <c r="E27" s="94"/>
      <c r="F27" s="94"/>
    </row>
    <row r="28" spans="1:6" ht="26.25" x14ac:dyDescent="0.45">
      <c r="A28" s="93" t="s">
        <v>388</v>
      </c>
      <c r="B28" s="94">
        <v>-31</v>
      </c>
      <c r="C28" s="94">
        <v>-16</v>
      </c>
      <c r="D28" s="94">
        <v>-31</v>
      </c>
      <c r="E28" s="94">
        <v>-38</v>
      </c>
      <c r="F28" s="94">
        <v>-50</v>
      </c>
    </row>
    <row r="29" spans="1:6" ht="26.65" x14ac:dyDescent="0.45">
      <c r="A29" s="90" t="s">
        <v>389</v>
      </c>
      <c r="B29" s="91">
        <v>655</v>
      </c>
      <c r="C29" s="91">
        <v>965</v>
      </c>
      <c r="D29" s="91">
        <v>2299</v>
      </c>
      <c r="E29" s="91">
        <v>-3</v>
      </c>
      <c r="F29" s="91">
        <v>1647</v>
      </c>
    </row>
    <row r="30" spans="1:6" ht="26.65" x14ac:dyDescent="0.45">
      <c r="A30" s="90" t="s">
        <v>390</v>
      </c>
      <c r="B30" s="91"/>
      <c r="C30" s="91"/>
      <c r="D30" s="91"/>
      <c r="E30" s="91"/>
      <c r="F30" s="91"/>
    </row>
    <row r="31" spans="1:6" ht="26.25" x14ac:dyDescent="0.45">
      <c r="A31" s="93" t="s">
        <v>391</v>
      </c>
      <c r="B31" s="94">
        <v>-216</v>
      </c>
      <c r="C31" s="94">
        <v>-586</v>
      </c>
      <c r="D31" s="94">
        <v>-1366</v>
      </c>
      <c r="E31" s="94">
        <v>-1177</v>
      </c>
      <c r="F31" s="94">
        <v>-1598</v>
      </c>
    </row>
    <row r="32" spans="1:6" ht="26.25" x14ac:dyDescent="0.45">
      <c r="A32" s="93" t="s">
        <v>392</v>
      </c>
      <c r="B32" s="94">
        <v>22</v>
      </c>
      <c r="C32" s="94">
        <v>42</v>
      </c>
      <c r="D32" s="94">
        <v>4</v>
      </c>
      <c r="E32" s="94">
        <v>24</v>
      </c>
      <c r="F32" s="94">
        <v>12</v>
      </c>
    </row>
    <row r="33" spans="1:6" ht="26.25" x14ac:dyDescent="0.45">
      <c r="A33" s="93" t="s">
        <v>393</v>
      </c>
      <c r="B33" s="94">
        <v>-60</v>
      </c>
      <c r="C33" s="94">
        <v>-95</v>
      </c>
      <c r="D33" s="94">
        <v>-86</v>
      </c>
      <c r="E33" s="94">
        <v>-994</v>
      </c>
      <c r="F33" s="94">
        <v>-1381</v>
      </c>
    </row>
    <row r="34" spans="1:6" ht="26.25" x14ac:dyDescent="0.45">
      <c r="A34" s="93" t="s">
        <v>394</v>
      </c>
      <c r="B34" s="94">
        <v>35</v>
      </c>
      <c r="C34" s="94">
        <v>105</v>
      </c>
      <c r="D34" s="94">
        <v>39</v>
      </c>
      <c r="E34" s="94">
        <v>437</v>
      </c>
      <c r="F34" s="94">
        <v>946</v>
      </c>
    </row>
    <row r="35" spans="1:6" ht="26.25" x14ac:dyDescent="0.45">
      <c r="A35" s="93" t="s">
        <v>395</v>
      </c>
      <c r="B35" s="94">
        <v>-31</v>
      </c>
      <c r="C35" s="94"/>
      <c r="D35" s="94"/>
      <c r="E35" s="94">
        <v>-1</v>
      </c>
      <c r="F35" s="94">
        <v>-132</v>
      </c>
    </row>
    <row r="36" spans="1:6" ht="26.25" x14ac:dyDescent="0.45">
      <c r="A36" s="93" t="s">
        <v>396</v>
      </c>
      <c r="B36" s="94">
        <v>153</v>
      </c>
      <c r="C36" s="94">
        <v>55</v>
      </c>
      <c r="D36" s="94"/>
      <c r="E36" s="94">
        <v>2425</v>
      </c>
      <c r="F36" s="94">
        <v>370</v>
      </c>
    </row>
    <row r="37" spans="1:6" ht="26.25" x14ac:dyDescent="0.45">
      <c r="A37" s="93" t="s">
        <v>397</v>
      </c>
      <c r="B37" s="94">
        <v>170</v>
      </c>
      <c r="C37" s="94">
        <v>123</v>
      </c>
      <c r="D37" s="94">
        <v>174</v>
      </c>
      <c r="E37" s="94">
        <v>202</v>
      </c>
      <c r="F37" s="94">
        <v>289</v>
      </c>
    </row>
    <row r="38" spans="1:6" ht="26.25" x14ac:dyDescent="0.45">
      <c r="A38" s="93" t="s">
        <v>398</v>
      </c>
      <c r="B38" s="94"/>
      <c r="C38" s="94"/>
      <c r="D38" s="94"/>
      <c r="E38" s="94"/>
      <c r="F38" s="94"/>
    </row>
    <row r="39" spans="1:6" ht="26.25" x14ac:dyDescent="0.45">
      <c r="A39" s="93" t="s">
        <v>399</v>
      </c>
      <c r="B39" s="94"/>
      <c r="C39" s="94"/>
      <c r="D39" s="94"/>
      <c r="E39" s="94"/>
      <c r="F39" s="94"/>
    </row>
    <row r="40" spans="1:6" ht="26.25" x14ac:dyDescent="0.45">
      <c r="A40" s="93" t="s">
        <v>400</v>
      </c>
      <c r="B40" s="94"/>
      <c r="C40" s="94"/>
      <c r="D40" s="94"/>
      <c r="E40" s="94"/>
      <c r="F40" s="94"/>
    </row>
    <row r="41" spans="1:6" ht="26.25" x14ac:dyDescent="0.45">
      <c r="A41" s="93" t="s">
        <v>401</v>
      </c>
      <c r="B41" s="94"/>
      <c r="C41" s="94"/>
      <c r="D41" s="94"/>
      <c r="E41" s="94"/>
      <c r="F41" s="94"/>
    </row>
    <row r="42" spans="1:6" ht="26.65" x14ac:dyDescent="0.45">
      <c r="A42" s="90" t="s">
        <v>402</v>
      </c>
      <c r="B42" s="91">
        <v>73</v>
      </c>
      <c r="C42" s="91">
        <v>-356</v>
      </c>
      <c r="D42" s="91">
        <v>-1235</v>
      </c>
      <c r="E42" s="91">
        <v>915</v>
      </c>
      <c r="F42" s="91">
        <v>-1495</v>
      </c>
    </row>
    <row r="43" spans="1:6" ht="26.65" x14ac:dyDescent="0.45">
      <c r="A43" s="90" t="s">
        <v>403</v>
      </c>
      <c r="B43" s="91"/>
      <c r="C43" s="91"/>
      <c r="D43" s="91"/>
      <c r="E43" s="91"/>
      <c r="F43" s="91"/>
    </row>
    <row r="44" spans="1:6" ht="26.25" x14ac:dyDescent="0.45">
      <c r="A44" s="93" t="s">
        <v>404</v>
      </c>
      <c r="B44" s="94">
        <v>45</v>
      </c>
      <c r="C44" s="94"/>
      <c r="D44" s="94"/>
      <c r="E44" s="94">
        <v>45</v>
      </c>
      <c r="F44" s="94">
        <v>3059</v>
      </c>
    </row>
    <row r="45" spans="1:6" ht="39" x14ac:dyDescent="0.45">
      <c r="A45" s="93" t="s">
        <v>405</v>
      </c>
      <c r="B45" s="94"/>
      <c r="C45" s="94"/>
      <c r="D45" s="94"/>
      <c r="E45" s="94"/>
      <c r="F45" s="94"/>
    </row>
    <row r="46" spans="1:6" x14ac:dyDescent="0.45">
      <c r="A46" s="93" t="s">
        <v>406</v>
      </c>
      <c r="B46" s="94">
        <v>902</v>
      </c>
      <c r="C46" s="94">
        <v>1524</v>
      </c>
      <c r="D46" s="94">
        <v>1563</v>
      </c>
      <c r="E46" s="94">
        <v>740</v>
      </c>
      <c r="F46" s="94">
        <v>744</v>
      </c>
    </row>
    <row r="47" spans="1:6" x14ac:dyDescent="0.45">
      <c r="A47" s="93" t="s">
        <v>407</v>
      </c>
      <c r="B47" s="94">
        <v>-1024</v>
      </c>
      <c r="C47" s="94">
        <v>-1446</v>
      </c>
      <c r="D47" s="94">
        <v>-1431</v>
      </c>
      <c r="E47" s="94">
        <v>-778</v>
      </c>
      <c r="F47" s="94">
        <v>-524</v>
      </c>
    </row>
    <row r="48" spans="1:6" x14ac:dyDescent="0.45">
      <c r="A48" s="93" t="s">
        <v>408</v>
      </c>
      <c r="B48" s="94">
        <v>-55</v>
      </c>
      <c r="C48" s="94">
        <v>-49</v>
      </c>
      <c r="D48" s="94">
        <v>-41</v>
      </c>
      <c r="E48" s="94">
        <v>-35</v>
      </c>
      <c r="F48" s="94">
        <v>-25</v>
      </c>
    </row>
    <row r="49" spans="1:6" ht="26.25" x14ac:dyDescent="0.45">
      <c r="A49" s="93" t="s">
        <v>409</v>
      </c>
      <c r="B49" s="94">
        <v>-353</v>
      </c>
      <c r="C49" s="94">
        <v>-426</v>
      </c>
      <c r="D49" s="94">
        <v>-428</v>
      </c>
      <c r="E49" s="94">
        <v>-780</v>
      </c>
      <c r="F49" s="94">
        <v>-917</v>
      </c>
    </row>
    <row r="50" spans="1:6" ht="26.25" x14ac:dyDescent="0.45">
      <c r="A50" s="93" t="s">
        <v>410</v>
      </c>
      <c r="B50" s="94"/>
      <c r="C50" s="94"/>
      <c r="D50" s="94"/>
      <c r="E50" s="94"/>
      <c r="F50" s="94"/>
    </row>
    <row r="51" spans="1:6" ht="26.25" x14ac:dyDescent="0.45">
      <c r="A51" s="93" t="s">
        <v>411</v>
      </c>
      <c r="B51" s="94"/>
      <c r="C51" s="94"/>
      <c r="D51" s="94"/>
      <c r="E51" s="94"/>
      <c r="F51" s="94"/>
    </row>
    <row r="52" spans="1:6" ht="26.65" x14ac:dyDescent="0.45">
      <c r="A52" s="90" t="s">
        <v>412</v>
      </c>
      <c r="B52" s="91">
        <v>-486</v>
      </c>
      <c r="C52" s="91">
        <v>-398</v>
      </c>
      <c r="D52" s="91">
        <v>-338</v>
      </c>
      <c r="E52" s="91">
        <v>-808</v>
      </c>
      <c r="F52" s="91">
        <v>2337</v>
      </c>
    </row>
    <row r="53" spans="1:6" x14ac:dyDescent="0.45">
      <c r="A53" s="90" t="s">
        <v>413</v>
      </c>
      <c r="B53" s="91">
        <v>242</v>
      </c>
      <c r="C53" s="91">
        <v>211</v>
      </c>
      <c r="D53" s="91">
        <v>727</v>
      </c>
      <c r="E53" s="91">
        <v>105</v>
      </c>
      <c r="F53" s="91">
        <v>2489</v>
      </c>
    </row>
    <row r="54" spans="1:6" ht="26.65" x14ac:dyDescent="0.45">
      <c r="A54" s="90" t="s">
        <v>414</v>
      </c>
      <c r="B54" s="91">
        <v>186</v>
      </c>
      <c r="C54" s="91">
        <v>428</v>
      </c>
      <c r="D54" s="91">
        <v>637</v>
      </c>
      <c r="E54" s="91">
        <v>1364</v>
      </c>
      <c r="F54" s="91">
        <v>1472</v>
      </c>
    </row>
    <row r="55" spans="1:6" ht="26.25" x14ac:dyDescent="0.45">
      <c r="A55" s="93" t="s">
        <v>415</v>
      </c>
      <c r="B55" s="94"/>
      <c r="C55" s="94">
        <v>-1</v>
      </c>
      <c r="D55" s="94"/>
      <c r="E55" s="94">
        <v>3</v>
      </c>
      <c r="F55" s="94">
        <v>3</v>
      </c>
    </row>
    <row r="56" spans="1:6" ht="26.65" x14ac:dyDescent="0.45">
      <c r="A56" s="90" t="s">
        <v>416</v>
      </c>
      <c r="B56" s="91">
        <v>428</v>
      </c>
      <c r="C56" s="91">
        <v>637</v>
      </c>
      <c r="D56" s="91">
        <v>1364</v>
      </c>
      <c r="E56" s="91">
        <v>1472</v>
      </c>
      <c r="F56" s="91">
        <v>3964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234B-A75D-42CE-BD9A-E823DCFEA967}">
  <dimension ref="A1:G45"/>
  <sheetViews>
    <sheetView topLeftCell="A18" zoomScale="70" zoomScaleNormal="70" workbookViewId="0">
      <selection activeCell="C34" sqref="C34:G34"/>
    </sheetView>
  </sheetViews>
  <sheetFormatPr defaultRowHeight="14.25" x14ac:dyDescent="0.45"/>
  <cols>
    <col min="1" max="1" width="24.86328125" customWidth="1"/>
    <col min="2" max="7" width="19.06640625" customWidth="1"/>
  </cols>
  <sheetData>
    <row r="1" spans="1:7" x14ac:dyDescent="0.45">
      <c r="B1" s="89" t="s">
        <v>363</v>
      </c>
      <c r="C1" s="177">
        <v>2025</v>
      </c>
      <c r="D1" s="177">
        <v>2026</v>
      </c>
      <c r="E1" s="177">
        <v>2027</v>
      </c>
      <c r="F1" s="177">
        <v>2028</v>
      </c>
      <c r="G1" s="177">
        <v>2029</v>
      </c>
    </row>
    <row r="2" spans="1:7" x14ac:dyDescent="0.45">
      <c r="A2" s="90" t="s">
        <v>101</v>
      </c>
    </row>
    <row r="3" spans="1:7" ht="26.65" x14ac:dyDescent="0.45">
      <c r="A3" s="90" t="s">
        <v>105</v>
      </c>
      <c r="B3" s="179">
        <f>BS!F12</f>
        <v>1021</v>
      </c>
      <c r="C3" s="179">
        <f>C6</f>
        <v>30</v>
      </c>
      <c r="D3" s="179">
        <f t="shared" ref="D3:G3" si="0">D6</f>
        <v>39</v>
      </c>
      <c r="E3" s="179">
        <f t="shared" si="0"/>
        <v>50.7</v>
      </c>
      <c r="F3" s="179">
        <f t="shared" si="0"/>
        <v>65.910000000000011</v>
      </c>
      <c r="G3" s="179">
        <f t="shared" si="0"/>
        <v>85.683000000000021</v>
      </c>
    </row>
    <row r="4" spans="1:7" ht="26.25" x14ac:dyDescent="0.45">
      <c r="A4" s="93" t="s">
        <v>106</v>
      </c>
      <c r="B4" s="178">
        <f>BS!F13</f>
        <v>34</v>
      </c>
      <c r="C4" s="178">
        <f>C3</f>
        <v>30</v>
      </c>
    </row>
    <row r="5" spans="1:7" ht="26.25" x14ac:dyDescent="0.45">
      <c r="A5" s="93" t="s">
        <v>107</v>
      </c>
      <c r="B5" s="178">
        <f>BS!F14</f>
        <v>-25</v>
      </c>
    </row>
    <row r="6" spans="1:7" ht="26.25" x14ac:dyDescent="0.45">
      <c r="A6" s="93" t="s">
        <v>108</v>
      </c>
      <c r="B6" s="178">
        <f>BS!F15</f>
        <v>1012</v>
      </c>
      <c r="C6" s="178">
        <v>30</v>
      </c>
      <c r="D6">
        <f>C6*1.3</f>
        <v>39</v>
      </c>
      <c r="E6">
        <f t="shared" ref="E6:G6" si="1">D6*1.3</f>
        <v>50.7</v>
      </c>
      <c r="F6">
        <f t="shared" si="1"/>
        <v>65.910000000000011</v>
      </c>
      <c r="G6">
        <f t="shared" si="1"/>
        <v>85.683000000000021</v>
      </c>
    </row>
    <row r="7" spans="1:7" ht="26.65" x14ac:dyDescent="0.45">
      <c r="A7" s="90" t="s">
        <v>109</v>
      </c>
      <c r="B7" s="179">
        <f>BS!F16</f>
        <v>1235</v>
      </c>
      <c r="C7" s="176">
        <f>SUM(C8,C10,C12,C13,C14,C15,C17,C18)</f>
        <v>1150.7750558114519</v>
      </c>
      <c r="D7" s="176">
        <f t="shared" ref="D7:G7" si="2">SUM(D8,D10,D12,D13,D14,D15,D17,D18)</f>
        <v>1296.1453540551352</v>
      </c>
      <c r="E7" s="176">
        <f t="shared" si="2"/>
        <v>1461.1170082120298</v>
      </c>
      <c r="F7" s="176">
        <f t="shared" si="2"/>
        <v>1640.8881697249933</v>
      </c>
      <c r="G7" s="176">
        <f t="shared" si="2"/>
        <v>1845.3274704216014</v>
      </c>
    </row>
    <row r="8" spans="1:7" ht="26.25" x14ac:dyDescent="0.45">
      <c r="A8" s="93" t="s">
        <v>110</v>
      </c>
      <c r="B8" s="178">
        <f>BS!F17</f>
        <v>599</v>
      </c>
      <c r="C8" s="18">
        <f>IS!G9/WC!C9</f>
        <v>485.35686300062565</v>
      </c>
      <c r="D8" s="18">
        <f>IS!H9/WC!D9</f>
        <v>554.25425206003388</v>
      </c>
      <c r="E8" s="18">
        <f>IS!I9/WC!E9</f>
        <v>634.15765155856093</v>
      </c>
      <c r="F8" s="18">
        <f>IS!J9/WC!F9</f>
        <v>723.66694825478987</v>
      </c>
      <c r="G8" s="18">
        <f>IS!K9/WC!G9</f>
        <v>824.22205641935727</v>
      </c>
    </row>
    <row r="9" spans="1:7" x14ac:dyDescent="0.45">
      <c r="A9" s="180" t="s">
        <v>574</v>
      </c>
      <c r="B9" s="181">
        <f>IS!F9/WC!B8</f>
        <v>8.0667779632721199</v>
      </c>
      <c r="C9" s="181">
        <f>B9</f>
        <v>8.0667779632721199</v>
      </c>
      <c r="D9" s="181">
        <f t="shared" ref="D9:G9" si="3">C9</f>
        <v>8.0667779632721199</v>
      </c>
      <c r="E9" s="181">
        <f t="shared" si="3"/>
        <v>8.0667779632721199</v>
      </c>
      <c r="F9" s="181">
        <f t="shared" si="3"/>
        <v>8.0667779632721199</v>
      </c>
      <c r="G9" s="181">
        <f t="shared" si="3"/>
        <v>8.0667779632721199</v>
      </c>
    </row>
    <row r="10" spans="1:7" ht="26.25" x14ac:dyDescent="0.45">
      <c r="A10" s="93" t="s">
        <v>111</v>
      </c>
      <c r="B10" s="178">
        <f>BS!F18</f>
        <v>280</v>
      </c>
      <c r="C10" s="18">
        <f>IS!G10/WC!C11</f>
        <v>272.46109339514754</v>
      </c>
      <c r="D10" s="18">
        <f>IS!H10/WC!D11</f>
        <v>303.96555675134516</v>
      </c>
      <c r="E10" s="18">
        <f>IS!I10/WC!E11</f>
        <v>339.02698294482587</v>
      </c>
      <c r="F10" s="18">
        <f>IS!J10/WC!F11</f>
        <v>376.1738775063659</v>
      </c>
      <c r="G10" s="18">
        <f>IS!K10/WC!G11</f>
        <v>419.00624183863454</v>
      </c>
    </row>
    <row r="11" spans="1:7" x14ac:dyDescent="0.45">
      <c r="A11" s="180" t="s">
        <v>575</v>
      </c>
      <c r="B11" s="181">
        <f>IS!F10/WC!B10</f>
        <v>9.5392857142857146</v>
      </c>
      <c r="C11" s="181">
        <f>B11</f>
        <v>9.5392857142857146</v>
      </c>
      <c r="D11" s="181">
        <f t="shared" ref="D11:G11" si="4">C11</f>
        <v>9.5392857142857146</v>
      </c>
      <c r="E11" s="181">
        <f t="shared" si="4"/>
        <v>9.5392857142857146</v>
      </c>
      <c r="F11" s="181">
        <f t="shared" si="4"/>
        <v>9.5392857142857146</v>
      </c>
      <c r="G11" s="181">
        <f t="shared" si="4"/>
        <v>9.5392857142857146</v>
      </c>
    </row>
    <row r="12" spans="1:7" ht="26.25" x14ac:dyDescent="0.45">
      <c r="A12" s="93" t="s">
        <v>112</v>
      </c>
      <c r="B12" s="181"/>
      <c r="C12" s="181"/>
      <c r="D12" s="181"/>
      <c r="E12" s="181"/>
      <c r="F12" s="181"/>
      <c r="G12" s="181"/>
    </row>
    <row r="13" spans="1:7" ht="26.25" x14ac:dyDescent="0.45">
      <c r="A13" s="93" t="s">
        <v>113</v>
      </c>
      <c r="B13" s="181"/>
      <c r="C13" s="181"/>
      <c r="D13" s="181"/>
      <c r="E13" s="181"/>
      <c r="F13" s="181"/>
      <c r="G13" s="181"/>
    </row>
    <row r="14" spans="1:7" ht="26.25" x14ac:dyDescent="0.45">
      <c r="A14" s="93" t="s">
        <v>114</v>
      </c>
      <c r="B14" s="178">
        <f>BS!F21</f>
        <v>31</v>
      </c>
      <c r="C14">
        <v>30</v>
      </c>
      <c r="D14">
        <f>C14*1.1</f>
        <v>33</v>
      </c>
      <c r="E14">
        <f t="shared" ref="E14:G14" si="5">D14*1.1</f>
        <v>36.300000000000004</v>
      </c>
      <c r="F14">
        <f t="shared" si="5"/>
        <v>39.930000000000007</v>
      </c>
      <c r="G14">
        <f t="shared" si="5"/>
        <v>43.923000000000009</v>
      </c>
    </row>
    <row r="15" spans="1:7" x14ac:dyDescent="0.45">
      <c r="A15" s="93" t="s">
        <v>115</v>
      </c>
      <c r="B15" s="178">
        <f>BS!F22</f>
        <v>373</v>
      </c>
      <c r="C15" s="18">
        <f>IS!G10/WC!C16</f>
        <v>362.95709941567873</v>
      </c>
      <c r="D15" s="18">
        <f>IS!H10/WC!D16</f>
        <v>404.92554524375623</v>
      </c>
      <c r="E15" s="18">
        <f>IS!I10/WC!E16</f>
        <v>451.632373708643</v>
      </c>
      <c r="F15" s="18">
        <f>IS!J10/WC!F16</f>
        <v>501.11734396383741</v>
      </c>
      <c r="G15" s="18">
        <f>IS!K10/WC!G16</f>
        <v>558.17617216360964</v>
      </c>
    </row>
    <row r="16" spans="1:7" ht="26.25" x14ac:dyDescent="0.45">
      <c r="A16" s="182" t="s">
        <v>576</v>
      </c>
      <c r="B16" s="183">
        <f>IS!F10/WC!B15</f>
        <v>7.1608579088471851</v>
      </c>
      <c r="C16" s="183">
        <f>B16</f>
        <v>7.1608579088471851</v>
      </c>
      <c r="D16" s="183">
        <f t="shared" ref="D16:G16" si="6">C16</f>
        <v>7.1608579088471851</v>
      </c>
      <c r="E16" s="183">
        <f t="shared" si="6"/>
        <v>7.1608579088471851</v>
      </c>
      <c r="F16" s="183">
        <f t="shared" si="6"/>
        <v>7.1608579088471851</v>
      </c>
      <c r="G16" s="183">
        <f t="shared" si="6"/>
        <v>7.1608579088471851</v>
      </c>
    </row>
    <row r="17" spans="1:7" ht="26.25" x14ac:dyDescent="0.45">
      <c r="A17" s="93" t="s">
        <v>116</v>
      </c>
      <c r="B17" s="178">
        <f>BS!F23</f>
        <v>-48</v>
      </c>
    </row>
    <row r="18" spans="1:7" x14ac:dyDescent="0.45">
      <c r="A18" s="93" t="s">
        <v>117</v>
      </c>
      <c r="B18" s="178">
        <f>BS!F24</f>
        <v>0</v>
      </c>
    </row>
    <row r="19" spans="1:7" x14ac:dyDescent="0.45">
      <c r="A19" s="90" t="s">
        <v>118</v>
      </c>
      <c r="B19" s="179">
        <f>BS!F25</f>
        <v>83</v>
      </c>
      <c r="C19" s="176">
        <f>C20</f>
        <v>80.765252684990173</v>
      </c>
      <c r="D19" s="176">
        <f t="shared" ref="D19:G19" si="7">D20</f>
        <v>90.104075751291603</v>
      </c>
      <c r="E19" s="176">
        <f t="shared" si="7"/>
        <v>100.49728423007339</v>
      </c>
      <c r="F19" s="176">
        <f t="shared" si="7"/>
        <v>111.50868511795848</v>
      </c>
      <c r="G19" s="176">
        <f t="shared" si="7"/>
        <v>124.20542168788097</v>
      </c>
    </row>
    <row r="20" spans="1:7" x14ac:dyDescent="0.45">
      <c r="A20" s="93" t="s">
        <v>119</v>
      </c>
      <c r="B20" s="178">
        <f>BS!F26</f>
        <v>83</v>
      </c>
      <c r="C20" s="18">
        <f>IS!G10/WC!C21</f>
        <v>80.765252684990173</v>
      </c>
      <c r="D20" s="18">
        <f>IS!H10/WC!D21</f>
        <v>90.104075751291603</v>
      </c>
      <c r="E20" s="18">
        <f>IS!I10/WC!E21</f>
        <v>100.49728423007339</v>
      </c>
      <c r="F20" s="18">
        <f>IS!J10/WC!F21</f>
        <v>111.50868511795848</v>
      </c>
      <c r="G20" s="18">
        <f>IS!K10/WC!G21</f>
        <v>124.20542168788097</v>
      </c>
    </row>
    <row r="21" spans="1:7" x14ac:dyDescent="0.45">
      <c r="A21" s="182" t="s">
        <v>577</v>
      </c>
      <c r="B21" s="183">
        <f>IS!F10/WC!B20</f>
        <v>32.180722891566262</v>
      </c>
      <c r="C21" s="183">
        <f>B21</f>
        <v>32.180722891566262</v>
      </c>
      <c r="D21" s="183">
        <f t="shared" ref="D21:G21" si="8">C21</f>
        <v>32.180722891566262</v>
      </c>
      <c r="E21" s="183">
        <f t="shared" si="8"/>
        <v>32.180722891566262</v>
      </c>
      <c r="F21" s="183">
        <f t="shared" si="8"/>
        <v>32.180722891566262</v>
      </c>
      <c r="G21" s="183">
        <f t="shared" si="8"/>
        <v>32.180722891566262</v>
      </c>
    </row>
    <row r="22" spans="1:7" ht="26.25" x14ac:dyDescent="0.45">
      <c r="A22" s="93" t="s">
        <v>120</v>
      </c>
      <c r="B22" s="178">
        <f>BS!F27</f>
        <v>0</v>
      </c>
    </row>
    <row r="23" spans="1:7" ht="26.65" x14ac:dyDescent="0.45">
      <c r="A23" s="90" t="s">
        <v>121</v>
      </c>
      <c r="B23" s="179">
        <f>BS!F28</f>
        <v>372</v>
      </c>
      <c r="C23" s="176">
        <f>SUM(C24:C28)</f>
        <v>325.98023674062301</v>
      </c>
      <c r="D23" s="176">
        <f t="shared" ref="D23:G23" si="9">SUM(D24:D28)</f>
        <v>363.67307682750226</v>
      </c>
      <c r="E23" s="176">
        <f t="shared" si="9"/>
        <v>405.62156888041665</v>
      </c>
      <c r="F23" s="176">
        <f t="shared" si="9"/>
        <v>450.06517487368779</v>
      </c>
      <c r="G23" s="176">
        <f t="shared" si="9"/>
        <v>501.31103934265212</v>
      </c>
    </row>
    <row r="24" spans="1:7" ht="26.25" x14ac:dyDescent="0.45">
      <c r="A24" s="93" t="s">
        <v>122</v>
      </c>
      <c r="B24" s="178">
        <f>BS!F29</f>
        <v>21</v>
      </c>
    </row>
    <row r="25" spans="1:7" ht="26.25" x14ac:dyDescent="0.45">
      <c r="A25" s="93" t="s">
        <v>123</v>
      </c>
      <c r="B25" s="178">
        <f>BS!F30</f>
        <v>335</v>
      </c>
      <c r="C25" s="18">
        <f>B25*IS!G10/IS!F10</f>
        <v>325.98023674062301</v>
      </c>
      <c r="D25" s="18">
        <f>C25*IS!H10/IS!G10</f>
        <v>363.67307682750226</v>
      </c>
      <c r="E25" s="18">
        <f>D25*IS!I10/IS!H10</f>
        <v>405.62156888041665</v>
      </c>
      <c r="F25" s="18">
        <f>E25*IS!J10/IS!I10</f>
        <v>450.06517487368779</v>
      </c>
      <c r="G25" s="18">
        <f>F25*IS!K10/IS!J10</f>
        <v>501.31103934265212</v>
      </c>
    </row>
    <row r="26" spans="1:7" ht="26.25" x14ac:dyDescent="0.45">
      <c r="A26" s="93" t="s">
        <v>124</v>
      </c>
      <c r="B26" s="178">
        <f>BS!F31</f>
        <v>15</v>
      </c>
    </row>
    <row r="27" spans="1:7" ht="26.25" x14ac:dyDescent="0.45">
      <c r="A27" s="93" t="s">
        <v>125</v>
      </c>
    </row>
    <row r="28" spans="1:7" x14ac:dyDescent="0.45">
      <c r="A28" s="93" t="s">
        <v>126</v>
      </c>
    </row>
    <row r="29" spans="1:7" x14ac:dyDescent="0.45">
      <c r="A29" s="90" t="s">
        <v>164</v>
      </c>
    </row>
    <row r="30" spans="1:7" x14ac:dyDescent="0.45">
      <c r="A30" s="90" t="s">
        <v>165</v>
      </c>
      <c r="B30" s="179">
        <f>BS!F76</f>
        <v>2107</v>
      </c>
      <c r="C30" s="176">
        <f>C31+SUM(C33:C45)</f>
        <v>2265.3569871748209</v>
      </c>
      <c r="D30" s="176">
        <f t="shared" ref="D30:G30" si="10">D31+SUM(D33:D45)</f>
        <v>2351.4967764895696</v>
      </c>
      <c r="E30" s="176">
        <f t="shared" si="10"/>
        <v>2821.0682540596208</v>
      </c>
      <c r="F30" s="176">
        <f t="shared" si="10"/>
        <v>2152.6543860574843</v>
      </c>
      <c r="G30" s="176">
        <f t="shared" si="10"/>
        <v>2441.6814478483575</v>
      </c>
    </row>
    <row r="31" spans="1:7" ht="26.25" x14ac:dyDescent="0.45">
      <c r="A31" s="93" t="s">
        <v>166</v>
      </c>
      <c r="B31" s="178">
        <f>BS!F77</f>
        <v>462</v>
      </c>
      <c r="C31" s="18">
        <f>IS!G10/WC!C32</f>
        <v>449.56080410199348</v>
      </c>
      <c r="D31" s="18">
        <f>IS!H10/WC!D32</f>
        <v>501.54316863971945</v>
      </c>
      <c r="E31" s="18">
        <f>IS!I10/WC!E32</f>
        <v>559.39452185896266</v>
      </c>
      <c r="F31" s="18">
        <f>IS!J10/WC!F32</f>
        <v>620.68689788550375</v>
      </c>
      <c r="G31" s="18">
        <f>IS!K10/WC!G32</f>
        <v>691.36029903374697</v>
      </c>
    </row>
    <row r="32" spans="1:7" ht="26.25" x14ac:dyDescent="0.45">
      <c r="A32" s="180" t="s">
        <v>578</v>
      </c>
      <c r="B32" s="181">
        <f>IS!F10/WC!B31</f>
        <v>5.7813852813852815</v>
      </c>
      <c r="C32" s="181">
        <f>B32</f>
        <v>5.7813852813852815</v>
      </c>
      <c r="D32" s="181">
        <f t="shared" ref="D32:G32" si="11">C32</f>
        <v>5.7813852813852815</v>
      </c>
      <c r="E32" s="181">
        <f t="shared" si="11"/>
        <v>5.7813852813852815</v>
      </c>
      <c r="F32" s="181">
        <f t="shared" si="11"/>
        <v>5.7813852813852815</v>
      </c>
      <c r="G32" s="181">
        <f t="shared" si="11"/>
        <v>5.7813852813852815</v>
      </c>
    </row>
    <row r="33" spans="1:7" ht="26.25" x14ac:dyDescent="0.45">
      <c r="A33" s="93" t="s">
        <v>167</v>
      </c>
      <c r="B33" s="178">
        <f>BS!F78</f>
        <v>8</v>
      </c>
      <c r="C33" s="18">
        <f>B33*IS!G9/IS!F9</f>
        <v>6.4822285542654505</v>
      </c>
      <c r="D33" s="18">
        <f>C33*IS!H9/IS!G9</f>
        <v>7.4023940174962783</v>
      </c>
      <c r="E33" s="18">
        <f>D33*IS!I9/IS!H9</f>
        <v>8.4695512729023168</v>
      </c>
      <c r="F33" s="18">
        <f>E33*IS!J9/IS!I9</f>
        <v>9.6650009783611335</v>
      </c>
      <c r="G33" s="18">
        <f>F33*IS!K9/IS!J9</f>
        <v>11.007974042328645</v>
      </c>
    </row>
    <row r="34" spans="1:7" ht="26.25" x14ac:dyDescent="0.45">
      <c r="A34" s="93" t="s">
        <v>168</v>
      </c>
      <c r="B34" s="178">
        <f>BS!F79</f>
        <v>70</v>
      </c>
      <c r="C34" s="18">
        <f>IS!G24+IS!G25</f>
        <v>102.70022509590549</v>
      </c>
      <c r="D34" s="18">
        <f>IS!H24+IS!H25</f>
        <v>120.92649586044789</v>
      </c>
      <c r="E34" s="18">
        <f>IS!I24+IS!I25</f>
        <v>174.66856693310132</v>
      </c>
      <c r="F34" s="18">
        <f>IS!J24+IS!J25</f>
        <v>240.17317452151468</v>
      </c>
      <c r="G34" s="18">
        <f>IS!K24+IS!K25</f>
        <v>290.90107671591477</v>
      </c>
    </row>
    <row r="35" spans="1:7" x14ac:dyDescent="0.45">
      <c r="A35" s="93" t="s">
        <v>169</v>
      </c>
      <c r="B35" s="178">
        <f>BS!F80</f>
        <v>189</v>
      </c>
      <c r="C35" s="18">
        <f>B35*IS!G9/IS!F9</f>
        <v>153.14264959452126</v>
      </c>
      <c r="D35" s="18">
        <f>C35*IS!H9/IS!G9</f>
        <v>174.88155866334955</v>
      </c>
      <c r="E35" s="18">
        <f>D35*IS!I9/IS!H9</f>
        <v>200.09314882231718</v>
      </c>
      <c r="F35" s="18">
        <f>E35*IS!J9/IS!I9</f>
        <v>228.33564811378173</v>
      </c>
      <c r="G35" s="18">
        <f>F35*IS!K9/IS!J9</f>
        <v>260.06338675001416</v>
      </c>
    </row>
    <row r="36" spans="1:7" ht="26.25" x14ac:dyDescent="0.45">
      <c r="A36" s="93" t="s">
        <v>170</v>
      </c>
      <c r="B36" s="178">
        <f>BS!F81</f>
        <v>339</v>
      </c>
      <c r="C36" s="18">
        <f>B36*IS!G9/IS!F9</f>
        <v>274.68443498699844</v>
      </c>
      <c r="D36" s="18">
        <f>C36*IS!H9/IS!G9</f>
        <v>313.67644649140482</v>
      </c>
      <c r="E36" s="18">
        <f>D36*IS!I9/IS!H9</f>
        <v>358.89723518923563</v>
      </c>
      <c r="F36" s="18">
        <f>E36*IS!J9/IS!I9</f>
        <v>409.55441645805303</v>
      </c>
      <c r="G36" s="18">
        <f>F36*IS!K9/IS!J9</f>
        <v>466.46290004367626</v>
      </c>
    </row>
    <row r="37" spans="1:7" ht="26.25" x14ac:dyDescent="0.45">
      <c r="A37" s="93" t="s">
        <v>171</v>
      </c>
      <c r="B37" s="178">
        <f>BS!F82</f>
        <v>0</v>
      </c>
      <c r="C37" s="18"/>
      <c r="D37" s="18"/>
      <c r="E37" s="18"/>
      <c r="F37" s="18"/>
      <c r="G37" s="18"/>
    </row>
    <row r="38" spans="1:7" ht="26.25" x14ac:dyDescent="0.45">
      <c r="A38" s="93" t="s">
        <v>172</v>
      </c>
      <c r="B38" s="178">
        <f>BS!F83</f>
        <v>0</v>
      </c>
      <c r="C38" s="18"/>
      <c r="D38" s="18"/>
      <c r="E38" s="18"/>
      <c r="F38" s="18"/>
      <c r="G38" s="18"/>
    </row>
    <row r="39" spans="1:7" ht="26.25" x14ac:dyDescent="0.45">
      <c r="A39" s="93" t="s">
        <v>173</v>
      </c>
      <c r="B39" s="178">
        <f>BS!F84</f>
        <v>1</v>
      </c>
      <c r="C39" s="18"/>
      <c r="D39" s="18"/>
      <c r="E39" s="18"/>
      <c r="F39" s="18"/>
      <c r="G39" s="18"/>
    </row>
    <row r="40" spans="1:7" x14ac:dyDescent="0.45">
      <c r="A40" s="93" t="s">
        <v>174</v>
      </c>
      <c r="B40" s="178">
        <f>BS!F85</f>
        <v>382</v>
      </c>
      <c r="C40" s="18">
        <f>B40*IS!G9/IS!F9</f>
        <v>309.52641346617526</v>
      </c>
      <c r="D40" s="18">
        <f>C40*IS!H9/IS!G9</f>
        <v>353.46431433544728</v>
      </c>
      <c r="E40" s="18">
        <f>D40*IS!I9/IS!H9</f>
        <v>404.42107328108551</v>
      </c>
      <c r="F40" s="18">
        <f>E40*IS!J9/IS!I9</f>
        <v>461.50379671674409</v>
      </c>
      <c r="G40" s="18">
        <f>F40*IS!K9/IS!J9</f>
        <v>525.63076052119277</v>
      </c>
    </row>
    <row r="41" spans="1:7" ht="26.25" x14ac:dyDescent="0.45">
      <c r="A41" s="93" t="s">
        <v>175</v>
      </c>
      <c r="B41" s="178">
        <f>BS!F86</f>
        <v>422</v>
      </c>
      <c r="C41" s="178">
        <f>Loan!C9</f>
        <v>645.30374601390827</v>
      </c>
      <c r="D41" s="178">
        <f>Loan!D9</f>
        <v>581.39225026905274</v>
      </c>
      <c r="E41" s="178">
        <f>Loan!E9</f>
        <v>749.28107116258593</v>
      </c>
      <c r="F41" s="178">
        <f>Loan!F9</f>
        <v>84.639122438932418</v>
      </c>
      <c r="G41" s="178">
        <f>Loan!G9</f>
        <v>94.276404413692859</v>
      </c>
    </row>
    <row r="42" spans="1:7" ht="26.25" x14ac:dyDescent="0.45">
      <c r="A42" s="93" t="s">
        <v>176</v>
      </c>
      <c r="B42" s="178">
        <f>BS!F87</f>
        <v>170</v>
      </c>
      <c r="C42" s="18">
        <f>B42*C41/B41</f>
        <v>259.95648536105313</v>
      </c>
      <c r="D42" s="18">
        <f t="shared" ref="D42:G42" si="12">C42*D41/C41</f>
        <v>234.21014821265163</v>
      </c>
      <c r="E42" s="18">
        <f t="shared" si="12"/>
        <v>301.84308553943038</v>
      </c>
      <c r="F42" s="18">
        <f t="shared" si="12"/>
        <v>34.09632894459363</v>
      </c>
      <c r="G42" s="18">
        <f t="shared" si="12"/>
        <v>37.978646327790962</v>
      </c>
    </row>
    <row r="43" spans="1:7" ht="26.25" x14ac:dyDescent="0.45">
      <c r="A43" s="93" t="s">
        <v>177</v>
      </c>
      <c r="B43" s="178">
        <f>BS!F88</f>
        <v>64</v>
      </c>
      <c r="C43" s="178">
        <f>B43</f>
        <v>64</v>
      </c>
      <c r="D43" s="178">
        <f t="shared" ref="D43:G43" si="13">C43</f>
        <v>64</v>
      </c>
      <c r="E43" s="178">
        <f t="shared" si="13"/>
        <v>64</v>
      </c>
      <c r="F43" s="178">
        <f t="shared" si="13"/>
        <v>64</v>
      </c>
      <c r="G43" s="178">
        <f t="shared" si="13"/>
        <v>64</v>
      </c>
    </row>
    <row r="44" spans="1:7" x14ac:dyDescent="0.45">
      <c r="A44" s="93" t="s">
        <v>178</v>
      </c>
      <c r="B44" s="178">
        <f>BS!F89</f>
        <v>0</v>
      </c>
    </row>
    <row r="45" spans="1:7" ht="26.25" x14ac:dyDescent="0.45">
      <c r="A45" s="93" t="s">
        <v>179</v>
      </c>
      <c r="B45" s="178">
        <f>BS!F90</f>
        <v>0</v>
      </c>
    </row>
  </sheetData>
  <phoneticPr fontId="29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A368-464E-4F72-B5E0-1423777790E4}">
  <dimension ref="A1:M67"/>
  <sheetViews>
    <sheetView topLeftCell="A51" workbookViewId="0">
      <selection activeCell="G69" sqref="A59:G69"/>
    </sheetView>
  </sheetViews>
  <sheetFormatPr defaultRowHeight="14.25" x14ac:dyDescent="0.45"/>
  <cols>
    <col min="1" max="1" width="28.73046875" customWidth="1"/>
  </cols>
  <sheetData>
    <row r="1" spans="1:13" x14ac:dyDescent="0.45">
      <c r="A1" s="2" t="s">
        <v>580</v>
      </c>
      <c r="B1" s="89" t="s">
        <v>363</v>
      </c>
      <c r="C1" s="177">
        <v>2025</v>
      </c>
      <c r="D1" s="177">
        <v>2026</v>
      </c>
      <c r="E1" s="177">
        <v>2027</v>
      </c>
      <c r="F1" s="177">
        <v>2028</v>
      </c>
      <c r="G1" s="177">
        <v>2029</v>
      </c>
    </row>
    <row r="2" spans="1:13" x14ac:dyDescent="0.45">
      <c r="A2" t="s">
        <v>579</v>
      </c>
      <c r="B2" s="178">
        <f>IS!F10</f>
        <v>2671</v>
      </c>
      <c r="C2" s="178">
        <f>IS!G10</f>
        <v>2599.0842159229969</v>
      </c>
      <c r="D2" s="178">
        <f>IS!H10</f>
        <v>2899.6142931530103</v>
      </c>
      <c r="E2" s="178">
        <f>IS!I10</f>
        <v>3234.0752551629639</v>
      </c>
      <c r="F2" s="178">
        <f>IS!J10</f>
        <v>3588.4300957839405</v>
      </c>
      <c r="G2" s="178">
        <f>IS!K10</f>
        <v>3997.0202569678318</v>
      </c>
    </row>
    <row r="3" spans="1:13" x14ac:dyDescent="0.45">
      <c r="A3" t="s">
        <v>581</v>
      </c>
      <c r="B3" s="178">
        <f>BS!E86</f>
        <v>445</v>
      </c>
      <c r="C3" s="178">
        <f>B9</f>
        <v>448</v>
      </c>
      <c r="D3" s="178">
        <f t="shared" ref="D3:G3" si="0">C9</f>
        <v>645.30374601390827</v>
      </c>
      <c r="E3" s="178">
        <f t="shared" si="0"/>
        <v>581.39225026905274</v>
      </c>
      <c r="F3" s="178">
        <f t="shared" si="0"/>
        <v>749.28107116258593</v>
      </c>
      <c r="G3" s="178">
        <f t="shared" si="0"/>
        <v>84.639122438932418</v>
      </c>
    </row>
    <row r="4" spans="1:13" x14ac:dyDescent="0.45">
      <c r="A4" t="s">
        <v>582</v>
      </c>
      <c r="B4" s="178">
        <v>63</v>
      </c>
      <c r="C4" s="178">
        <f>B4*C2/B2</f>
        <v>61.303746013908196</v>
      </c>
      <c r="D4" s="178">
        <f t="shared" ref="D4:G4" si="1">C4*D2/C2</f>
        <v>68.392250269052653</v>
      </c>
      <c r="E4" s="178">
        <f t="shared" si="1"/>
        <v>76.281071162585818</v>
      </c>
      <c r="F4" s="178">
        <f t="shared" si="1"/>
        <v>84.639122438932333</v>
      </c>
      <c r="G4" s="178">
        <f t="shared" si="1"/>
        <v>94.276404413692774</v>
      </c>
    </row>
    <row r="5" spans="1:13" x14ac:dyDescent="0.45">
      <c r="A5" t="s">
        <v>583</v>
      </c>
      <c r="B5" s="178">
        <f>63</f>
        <v>63</v>
      </c>
      <c r="C5" s="178">
        <f>B4</f>
        <v>63</v>
      </c>
      <c r="D5" s="178">
        <f t="shared" ref="D5:G5" si="2">C4</f>
        <v>61.303746013908196</v>
      </c>
      <c r="E5" s="178">
        <f t="shared" si="2"/>
        <v>68.392250269052653</v>
      </c>
      <c r="F5" s="178">
        <f t="shared" si="2"/>
        <v>76.281071162585818</v>
      </c>
      <c r="G5" s="178">
        <f t="shared" si="2"/>
        <v>84.639122438932333</v>
      </c>
      <c r="L5" s="178">
        <v>139</v>
      </c>
    </row>
    <row r="6" spans="1:13" x14ac:dyDescent="0.45">
      <c r="A6" s="2" t="s">
        <v>586</v>
      </c>
      <c r="B6" s="178"/>
      <c r="C6" s="178"/>
      <c r="D6" s="178"/>
      <c r="E6" s="178"/>
      <c r="F6" s="178"/>
      <c r="G6" s="178"/>
      <c r="K6" s="178">
        <f>C9</f>
        <v>645.30374601390827</v>
      </c>
      <c r="L6" s="184">
        <f>L5-L7</f>
        <v>16.849999999999994</v>
      </c>
      <c r="M6" s="22">
        <f>L6/K6</f>
        <v>2.6111734363985586E-2</v>
      </c>
    </row>
    <row r="7" spans="1:13" x14ac:dyDescent="0.45">
      <c r="A7" t="s">
        <v>587</v>
      </c>
      <c r="B7" s="178">
        <v>382</v>
      </c>
      <c r="C7" s="178">
        <f>B8</f>
        <v>385</v>
      </c>
      <c r="D7" s="178">
        <f t="shared" ref="D7:G7" si="3">C8</f>
        <v>584</v>
      </c>
      <c r="E7" s="178">
        <f t="shared" si="3"/>
        <v>513</v>
      </c>
      <c r="F7" s="178">
        <f t="shared" si="3"/>
        <v>673</v>
      </c>
      <c r="G7" s="178">
        <f t="shared" si="3"/>
        <v>0</v>
      </c>
      <c r="K7" s="178">
        <f>BS!F99</f>
        <v>1745</v>
      </c>
      <c r="L7">
        <f>K7*M7</f>
        <v>122.15</v>
      </c>
      <c r="M7" s="11">
        <v>7.0000000000000007E-2</v>
      </c>
    </row>
    <row r="8" spans="1:13" x14ac:dyDescent="0.45">
      <c r="A8" t="s">
        <v>591</v>
      </c>
      <c r="B8" s="178">
        <f t="shared" ref="B8:E8" si="4">B22+B33+B44+B55+B66</f>
        <v>385</v>
      </c>
      <c r="C8" s="178">
        <f t="shared" si="4"/>
        <v>584</v>
      </c>
      <c r="D8" s="178">
        <f t="shared" si="4"/>
        <v>513</v>
      </c>
      <c r="E8" s="178">
        <f t="shared" si="4"/>
        <v>673</v>
      </c>
      <c r="F8" s="178">
        <f>F22+F33+F44+F55+F66</f>
        <v>0</v>
      </c>
      <c r="G8" s="178">
        <f>G22+G33+G44+G55+G66</f>
        <v>0</v>
      </c>
    </row>
    <row r="9" spans="1:13" x14ac:dyDescent="0.45">
      <c r="A9" s="2" t="s">
        <v>584</v>
      </c>
      <c r="B9" s="179">
        <f>B3+B4-B5-B7+B8</f>
        <v>448</v>
      </c>
      <c r="C9" s="179">
        <f t="shared" ref="C9:G9" si="5">C3+C4-C5-C7+C8</f>
        <v>645.30374601390827</v>
      </c>
      <c r="D9" s="179">
        <f t="shared" si="5"/>
        <v>581.39225026905274</v>
      </c>
      <c r="E9" s="179">
        <f t="shared" si="5"/>
        <v>749.28107116258593</v>
      </c>
      <c r="F9" s="179">
        <f t="shared" si="5"/>
        <v>84.639122438932418</v>
      </c>
      <c r="G9" s="179">
        <f t="shared" si="5"/>
        <v>94.276404413692859</v>
      </c>
    </row>
    <row r="10" spans="1:13" x14ac:dyDescent="0.45">
      <c r="A10" t="s">
        <v>585</v>
      </c>
      <c r="B10" s="18">
        <f>B3*3%</f>
        <v>13.35</v>
      </c>
      <c r="C10" s="18">
        <f t="shared" ref="C10:G10" si="6">C3*3%</f>
        <v>13.44</v>
      </c>
      <c r="D10" s="18">
        <f t="shared" si="6"/>
        <v>19.359112380417248</v>
      </c>
      <c r="E10" s="18">
        <f t="shared" si="6"/>
        <v>17.441767508071582</v>
      </c>
      <c r="F10" s="18">
        <f t="shared" si="6"/>
        <v>22.478432134877576</v>
      </c>
      <c r="G10" s="18">
        <f t="shared" si="6"/>
        <v>2.5391736731679724</v>
      </c>
    </row>
    <row r="11" spans="1:13" x14ac:dyDescent="0.45">
      <c r="A11" t="s">
        <v>601</v>
      </c>
      <c r="B11" s="18">
        <f t="shared" ref="B11:F11" si="7">B24+B35+B46+B57+B68</f>
        <v>106.30900000000001</v>
      </c>
      <c r="C11" s="18">
        <f t="shared" si="7"/>
        <v>122.85000000000001</v>
      </c>
      <c r="D11" s="18">
        <f t="shared" si="7"/>
        <v>123.9</v>
      </c>
      <c r="E11" s="18">
        <f t="shared" si="7"/>
        <v>83.02000000000001</v>
      </c>
      <c r="F11" s="18">
        <f t="shared" si="7"/>
        <v>47.110000000000007</v>
      </c>
      <c r="G11" s="18">
        <f>G24+G35+G46+G57+G68</f>
        <v>0</v>
      </c>
    </row>
    <row r="14" spans="1:13" x14ac:dyDescent="0.45">
      <c r="A14" s="2" t="s">
        <v>588</v>
      </c>
    </row>
    <row r="15" spans="1:13" x14ac:dyDescent="0.45">
      <c r="A15" s="2" t="s">
        <v>589</v>
      </c>
      <c r="B15" s="89" t="s">
        <v>363</v>
      </c>
      <c r="C15" s="177">
        <v>2025</v>
      </c>
      <c r="D15" s="177">
        <v>2026</v>
      </c>
      <c r="E15" s="177">
        <v>2027</v>
      </c>
      <c r="F15" s="177">
        <v>2028</v>
      </c>
      <c r="G15" s="177">
        <v>2029</v>
      </c>
      <c r="I15" t="s">
        <v>596</v>
      </c>
    </row>
    <row r="16" spans="1:13" x14ac:dyDescent="0.45">
      <c r="A16" s="2" t="s">
        <v>590</v>
      </c>
      <c r="B16" s="2">
        <v>963.7</v>
      </c>
      <c r="C16" s="2">
        <f>B19</f>
        <v>852</v>
      </c>
      <c r="D16" s="2">
        <f t="shared" ref="D16:F16" si="8">C19</f>
        <v>639</v>
      </c>
      <c r="E16" s="2">
        <f t="shared" si="8"/>
        <v>426</v>
      </c>
      <c r="F16" s="2">
        <f t="shared" si="8"/>
        <v>213</v>
      </c>
    </row>
    <row r="17" spans="1:9" x14ac:dyDescent="0.45">
      <c r="A17" t="s">
        <v>582</v>
      </c>
    </row>
    <row r="18" spans="1:9" x14ac:dyDescent="0.45">
      <c r="A18" t="s">
        <v>583</v>
      </c>
      <c r="B18">
        <f>B16-B19</f>
        <v>111.70000000000005</v>
      </c>
      <c r="C18">
        <f>B19/4</f>
        <v>213</v>
      </c>
      <c r="D18">
        <f>C18</f>
        <v>213</v>
      </c>
      <c r="E18">
        <f t="shared" ref="E18:F18" si="9">D18</f>
        <v>213</v>
      </c>
      <c r="F18">
        <f t="shared" si="9"/>
        <v>213</v>
      </c>
    </row>
    <row r="19" spans="1:9" x14ac:dyDescent="0.45">
      <c r="A19" s="2" t="s">
        <v>592</v>
      </c>
      <c r="B19" s="2">
        <v>852</v>
      </c>
      <c r="C19" s="2">
        <f>C16-C18</f>
        <v>639</v>
      </c>
      <c r="D19" s="2">
        <f t="shared" ref="D19:F19" si="10">D16-D18</f>
        <v>426</v>
      </c>
      <c r="E19" s="2">
        <f t="shared" si="10"/>
        <v>213</v>
      </c>
      <c r="F19" s="2">
        <f t="shared" si="10"/>
        <v>0</v>
      </c>
    </row>
    <row r="20" spans="1:9" x14ac:dyDescent="0.45">
      <c r="A20" s="2" t="s">
        <v>593</v>
      </c>
    </row>
    <row r="21" spans="1:9" x14ac:dyDescent="0.45">
      <c r="A21" t="s">
        <v>588</v>
      </c>
      <c r="B21">
        <f>B19-B22</f>
        <v>639</v>
      </c>
      <c r="C21">
        <f t="shared" ref="C21:F21" si="11">C19-C22</f>
        <v>426</v>
      </c>
      <c r="D21">
        <f t="shared" si="11"/>
        <v>213</v>
      </c>
      <c r="E21">
        <f t="shared" si="11"/>
        <v>0</v>
      </c>
      <c r="F21">
        <f t="shared" si="11"/>
        <v>0</v>
      </c>
    </row>
    <row r="22" spans="1:9" x14ac:dyDescent="0.45">
      <c r="A22" t="s">
        <v>586</v>
      </c>
      <c r="B22">
        <f>C18</f>
        <v>213</v>
      </c>
      <c r="C22">
        <f t="shared" ref="C22:F22" si="12">D18</f>
        <v>213</v>
      </c>
      <c r="D22">
        <f t="shared" si="12"/>
        <v>213</v>
      </c>
      <c r="E22">
        <f t="shared" si="12"/>
        <v>213</v>
      </c>
      <c r="F22">
        <f t="shared" si="12"/>
        <v>0</v>
      </c>
    </row>
    <row r="23" spans="1:9" x14ac:dyDescent="0.45">
      <c r="A23" s="2" t="s">
        <v>594</v>
      </c>
    </row>
    <row r="24" spans="1:9" x14ac:dyDescent="0.45">
      <c r="A24" t="s">
        <v>595</v>
      </c>
      <c r="B24">
        <f>B16*7%</f>
        <v>67.459000000000003</v>
      </c>
      <c r="C24">
        <f t="shared" ref="C24:F24" si="13">C16*7%</f>
        <v>59.640000000000008</v>
      </c>
      <c r="D24">
        <f t="shared" si="13"/>
        <v>44.730000000000004</v>
      </c>
      <c r="E24">
        <f t="shared" si="13"/>
        <v>29.820000000000004</v>
      </c>
      <c r="F24">
        <f t="shared" si="13"/>
        <v>14.910000000000002</v>
      </c>
    </row>
    <row r="26" spans="1:9" x14ac:dyDescent="0.45">
      <c r="A26" s="2" t="s">
        <v>597</v>
      </c>
      <c r="B26" s="89" t="s">
        <v>363</v>
      </c>
      <c r="C26" s="177">
        <v>2025</v>
      </c>
      <c r="D26" s="177">
        <v>2026</v>
      </c>
      <c r="E26" s="177">
        <v>2027</v>
      </c>
      <c r="F26" s="177">
        <v>2028</v>
      </c>
      <c r="G26" s="177">
        <v>2029</v>
      </c>
      <c r="I26" t="s">
        <v>598</v>
      </c>
    </row>
    <row r="27" spans="1:9" x14ac:dyDescent="0.45">
      <c r="A27" t="s">
        <v>590</v>
      </c>
      <c r="B27">
        <v>316</v>
      </c>
      <c r="C27">
        <f>B30</f>
        <v>205</v>
      </c>
      <c r="D27">
        <f>C30</f>
        <v>102</v>
      </c>
    </row>
    <row r="28" spans="1:9" x14ac:dyDescent="0.45">
      <c r="A28" t="s">
        <v>582</v>
      </c>
    </row>
    <row r="29" spans="1:9" x14ac:dyDescent="0.45">
      <c r="A29" t="s">
        <v>583</v>
      </c>
      <c r="B29">
        <f>B27-B30</f>
        <v>111</v>
      </c>
      <c r="C29">
        <v>103</v>
      </c>
      <c r="D29">
        <v>102</v>
      </c>
    </row>
    <row r="30" spans="1:9" x14ac:dyDescent="0.45">
      <c r="A30" s="2" t="s">
        <v>592</v>
      </c>
      <c r="B30" s="2">
        <v>205</v>
      </c>
      <c r="C30" s="2">
        <f>C27-C29</f>
        <v>102</v>
      </c>
      <c r="D30" s="2">
        <v>0</v>
      </c>
      <c r="E30" s="2"/>
      <c r="F30" s="2"/>
    </row>
    <row r="31" spans="1:9" x14ac:dyDescent="0.45">
      <c r="A31" s="2" t="s">
        <v>593</v>
      </c>
    </row>
    <row r="32" spans="1:9" x14ac:dyDescent="0.45">
      <c r="A32" t="s">
        <v>588</v>
      </c>
      <c r="B32">
        <f>B30-B33</f>
        <v>102</v>
      </c>
      <c r="C32">
        <f t="shared" ref="C32:D32" si="14">C30-C33</f>
        <v>0</v>
      </c>
      <c r="D32">
        <f t="shared" si="14"/>
        <v>0</v>
      </c>
    </row>
    <row r="33" spans="1:7" x14ac:dyDescent="0.45">
      <c r="A33" t="s">
        <v>586</v>
      </c>
      <c r="B33">
        <f>C29</f>
        <v>103</v>
      </c>
      <c r="C33">
        <f>D29</f>
        <v>102</v>
      </c>
      <c r="D33">
        <v>0</v>
      </c>
    </row>
    <row r="34" spans="1:7" x14ac:dyDescent="0.45">
      <c r="A34" s="2" t="s">
        <v>594</v>
      </c>
    </row>
    <row r="35" spans="1:7" x14ac:dyDescent="0.45">
      <c r="A35" t="s">
        <v>595</v>
      </c>
      <c r="B35">
        <f>B27*7%</f>
        <v>22.12</v>
      </c>
      <c r="C35">
        <f t="shared" ref="C35:D35" si="15">C27*7%</f>
        <v>14.350000000000001</v>
      </c>
      <c r="D35">
        <f t="shared" si="15"/>
        <v>7.1400000000000006</v>
      </c>
    </row>
    <row r="37" spans="1:7" x14ac:dyDescent="0.45">
      <c r="A37" s="2" t="s">
        <v>599</v>
      </c>
      <c r="B37" s="89" t="s">
        <v>363</v>
      </c>
      <c r="C37" s="177">
        <v>2025</v>
      </c>
      <c r="D37" s="177">
        <v>2026</v>
      </c>
      <c r="E37" s="177">
        <v>2027</v>
      </c>
      <c r="F37" s="177">
        <v>2028</v>
      </c>
      <c r="G37" s="177">
        <v>2029</v>
      </c>
    </row>
    <row r="38" spans="1:7" x14ac:dyDescent="0.45">
      <c r="A38" t="s">
        <v>590</v>
      </c>
      <c r="B38">
        <v>182</v>
      </c>
      <c r="C38">
        <f>B41</f>
        <v>138</v>
      </c>
      <c r="D38">
        <f>C41</f>
        <v>69</v>
      </c>
    </row>
    <row r="39" spans="1:7" x14ac:dyDescent="0.45">
      <c r="A39" t="s">
        <v>582</v>
      </c>
    </row>
    <row r="40" spans="1:7" x14ac:dyDescent="0.45">
      <c r="A40" t="s">
        <v>583</v>
      </c>
      <c r="B40">
        <f>B38-B41</f>
        <v>44</v>
      </c>
      <c r="C40">
        <f>C38/2</f>
        <v>69</v>
      </c>
      <c r="D40">
        <v>69</v>
      </c>
    </row>
    <row r="41" spans="1:7" x14ac:dyDescent="0.45">
      <c r="A41" s="2" t="s">
        <v>592</v>
      </c>
      <c r="B41" s="2">
        <v>138</v>
      </c>
      <c r="C41" s="2">
        <f>C38-C40</f>
        <v>69</v>
      </c>
      <c r="D41" s="2">
        <f>D38-D40</f>
        <v>0</v>
      </c>
      <c r="E41" s="2"/>
      <c r="F41" s="2"/>
    </row>
    <row r="42" spans="1:7" x14ac:dyDescent="0.45">
      <c r="A42" s="2" t="s">
        <v>593</v>
      </c>
    </row>
    <row r="43" spans="1:7" x14ac:dyDescent="0.45">
      <c r="A43" t="s">
        <v>588</v>
      </c>
      <c r="B43">
        <f>B41-B44</f>
        <v>69</v>
      </c>
      <c r="C43">
        <f t="shared" ref="C43:D43" si="16">C41-C44</f>
        <v>0</v>
      </c>
      <c r="D43">
        <f t="shared" si="16"/>
        <v>0</v>
      </c>
    </row>
    <row r="44" spans="1:7" x14ac:dyDescent="0.45">
      <c r="A44" t="s">
        <v>586</v>
      </c>
      <c r="B44">
        <f>C40</f>
        <v>69</v>
      </c>
      <c r="C44">
        <f>D40</f>
        <v>69</v>
      </c>
      <c r="D44">
        <v>0</v>
      </c>
    </row>
    <row r="45" spans="1:7" x14ac:dyDescent="0.45">
      <c r="A45" s="2" t="s">
        <v>594</v>
      </c>
    </row>
    <row r="46" spans="1:7" x14ac:dyDescent="0.45">
      <c r="A46" t="s">
        <v>595</v>
      </c>
      <c r="B46">
        <f>B38*7%</f>
        <v>12.740000000000002</v>
      </c>
      <c r="C46">
        <f t="shared" ref="C46:D46" si="17">C38*7%</f>
        <v>9.66</v>
      </c>
      <c r="D46">
        <f t="shared" si="17"/>
        <v>4.83</v>
      </c>
    </row>
    <row r="48" spans="1:7" x14ac:dyDescent="0.45">
      <c r="A48" s="2" t="s">
        <v>600</v>
      </c>
      <c r="B48" s="89" t="s">
        <v>363</v>
      </c>
      <c r="C48" s="177">
        <v>2025</v>
      </c>
      <c r="D48" s="177">
        <v>2026</v>
      </c>
      <c r="E48" s="177">
        <v>2027</v>
      </c>
      <c r="F48" s="177">
        <v>2028</v>
      </c>
      <c r="G48" s="177">
        <v>2029</v>
      </c>
    </row>
    <row r="49" spans="1:7" x14ac:dyDescent="0.45">
      <c r="A49" t="s">
        <v>590</v>
      </c>
      <c r="B49">
        <v>57</v>
      </c>
      <c r="C49">
        <f>B52</f>
        <v>560</v>
      </c>
      <c r="D49">
        <f>C52</f>
        <v>960</v>
      </c>
      <c r="E49">
        <f>D52</f>
        <v>760</v>
      </c>
      <c r="F49">
        <f t="shared" ref="F49:G49" si="18">E52</f>
        <v>460</v>
      </c>
    </row>
    <row r="50" spans="1:7" x14ac:dyDescent="0.45">
      <c r="A50" t="s">
        <v>582</v>
      </c>
      <c r="B50">
        <f>B52-B49</f>
        <v>503</v>
      </c>
      <c r="C50">
        <v>400</v>
      </c>
    </row>
    <row r="51" spans="1:7" x14ac:dyDescent="0.45">
      <c r="A51" t="s">
        <v>583</v>
      </c>
      <c r="D51">
        <v>200</v>
      </c>
      <c r="E51">
        <v>300</v>
      </c>
      <c r="F51">
        <v>460</v>
      </c>
    </row>
    <row r="52" spans="1:7" x14ac:dyDescent="0.45">
      <c r="A52" s="2" t="s">
        <v>592</v>
      </c>
      <c r="B52" s="2">
        <v>560</v>
      </c>
      <c r="C52" s="2">
        <f>C49+C50</f>
        <v>960</v>
      </c>
      <c r="D52" s="2">
        <f>D49-D51</f>
        <v>760</v>
      </c>
      <c r="E52" s="2">
        <f>E49-E51</f>
        <v>460</v>
      </c>
      <c r="F52" s="2">
        <v>0</v>
      </c>
      <c r="G52" s="2"/>
    </row>
    <row r="53" spans="1:7" x14ac:dyDescent="0.45">
      <c r="A53" s="2" t="s">
        <v>593</v>
      </c>
    </row>
    <row r="54" spans="1:7" x14ac:dyDescent="0.45">
      <c r="A54" t="s">
        <v>588</v>
      </c>
      <c r="B54">
        <f>B52-B55</f>
        <v>560</v>
      </c>
      <c r="C54">
        <f t="shared" ref="C54:F54" si="19">C52-C55</f>
        <v>760</v>
      </c>
      <c r="D54">
        <f t="shared" si="19"/>
        <v>460</v>
      </c>
      <c r="E54">
        <f t="shared" si="19"/>
        <v>0</v>
      </c>
      <c r="F54">
        <f t="shared" si="19"/>
        <v>0</v>
      </c>
    </row>
    <row r="55" spans="1:7" x14ac:dyDescent="0.45">
      <c r="A55" t="s">
        <v>586</v>
      </c>
      <c r="B55">
        <f>C51</f>
        <v>0</v>
      </c>
      <c r="C55">
        <f>D51</f>
        <v>200</v>
      </c>
      <c r="D55">
        <f>E51</f>
        <v>300</v>
      </c>
      <c r="E55">
        <f>F51</f>
        <v>460</v>
      </c>
      <c r="F55">
        <f>G51</f>
        <v>0</v>
      </c>
    </row>
    <row r="56" spans="1:7" x14ac:dyDescent="0.45">
      <c r="A56" s="2" t="s">
        <v>594</v>
      </c>
    </row>
    <row r="57" spans="1:7" x14ac:dyDescent="0.45">
      <c r="A57" t="s">
        <v>595</v>
      </c>
      <c r="B57">
        <f>B49*7%</f>
        <v>3.99</v>
      </c>
      <c r="C57">
        <f t="shared" ref="C57:F57" si="20">C49*7%</f>
        <v>39.200000000000003</v>
      </c>
      <c r="D57">
        <f t="shared" si="20"/>
        <v>67.2</v>
      </c>
      <c r="E57">
        <f t="shared" si="20"/>
        <v>53.2</v>
      </c>
      <c r="F57">
        <f t="shared" si="20"/>
        <v>32.200000000000003</v>
      </c>
    </row>
    <row r="59" spans="1:7" x14ac:dyDescent="0.45">
      <c r="A59" s="2"/>
      <c r="B59" s="89"/>
      <c r="C59" s="177"/>
      <c r="D59" s="177"/>
      <c r="E59" s="177"/>
      <c r="F59" s="177"/>
      <c r="G59" s="177"/>
    </row>
    <row r="63" spans="1:7" x14ac:dyDescent="0.45">
      <c r="A63" s="2"/>
    </row>
    <row r="64" spans="1:7" x14ac:dyDescent="0.45">
      <c r="A64" s="2"/>
    </row>
    <row r="67" spans="1:1" x14ac:dyDescent="0.45">
      <c r="A6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5BC5-329C-495C-82A1-E36C0CBB4E64}">
  <dimension ref="A1:O89"/>
  <sheetViews>
    <sheetView topLeftCell="A45" workbookViewId="0">
      <selection activeCell="C52" sqref="C52:F52"/>
    </sheetView>
  </sheetViews>
  <sheetFormatPr defaultRowHeight="14.25" x14ac:dyDescent="0.45"/>
  <cols>
    <col min="1" max="1" width="29.265625" customWidth="1"/>
    <col min="2" max="12" width="8.59765625" customWidth="1"/>
  </cols>
  <sheetData>
    <row r="1" spans="1:12" x14ac:dyDescent="0.45">
      <c r="A1" s="2" t="s">
        <v>536</v>
      </c>
      <c r="B1" s="2">
        <v>2021</v>
      </c>
      <c r="C1" s="2">
        <v>2022</v>
      </c>
      <c r="D1" s="175">
        <v>2023</v>
      </c>
      <c r="E1" s="2">
        <v>2024</v>
      </c>
      <c r="F1" s="2">
        <v>2025</v>
      </c>
      <c r="G1" s="175">
        <v>2026</v>
      </c>
      <c r="H1" s="175">
        <v>2027</v>
      </c>
      <c r="I1" s="175">
        <v>2028</v>
      </c>
      <c r="J1" s="2">
        <v>2029</v>
      </c>
      <c r="K1" s="2"/>
      <c r="L1" s="2" t="s">
        <v>538</v>
      </c>
    </row>
    <row r="2" spans="1:12" x14ac:dyDescent="0.45">
      <c r="A2" t="s">
        <v>534</v>
      </c>
      <c r="D2" s="5"/>
      <c r="F2" s="11">
        <v>0.1</v>
      </c>
      <c r="G2" s="11">
        <v>0.7</v>
      </c>
      <c r="H2" s="11">
        <v>0.2</v>
      </c>
      <c r="L2">
        <v>2600</v>
      </c>
    </row>
    <row r="3" spans="1:12" x14ac:dyDescent="0.45">
      <c r="A3" t="s">
        <v>535</v>
      </c>
      <c r="H3" s="11">
        <v>0.6</v>
      </c>
      <c r="I3" s="11">
        <v>0.4</v>
      </c>
      <c r="L3">
        <v>5200</v>
      </c>
    </row>
    <row r="4" spans="1:12" x14ac:dyDescent="0.45">
      <c r="A4" t="s">
        <v>532</v>
      </c>
      <c r="B4" s="166">
        <v>3.4075104311543799E-3</v>
      </c>
      <c r="C4" s="166">
        <v>0.65236439499304599</v>
      </c>
      <c r="D4" s="72">
        <v>0.3442280945758</v>
      </c>
      <c r="L4">
        <v>1400</v>
      </c>
    </row>
    <row r="5" spans="1:12" x14ac:dyDescent="0.45">
      <c r="A5" t="s">
        <v>533</v>
      </c>
      <c r="E5" s="11">
        <v>0.2</v>
      </c>
      <c r="F5" s="11">
        <v>0.8</v>
      </c>
      <c r="G5" s="11"/>
      <c r="L5">
        <v>2800</v>
      </c>
    </row>
    <row r="7" spans="1:12" x14ac:dyDescent="0.45">
      <c r="A7" t="s">
        <v>557</v>
      </c>
    </row>
    <row r="9" spans="1:12" x14ac:dyDescent="0.45">
      <c r="A9" s="2" t="s">
        <v>560</v>
      </c>
      <c r="B9" s="2">
        <v>2023</v>
      </c>
      <c r="C9" s="2">
        <v>2024</v>
      </c>
      <c r="D9" s="175">
        <v>2025</v>
      </c>
      <c r="E9" s="2">
        <v>2026</v>
      </c>
      <c r="F9" s="175">
        <v>2027</v>
      </c>
      <c r="G9" s="175">
        <v>2028</v>
      </c>
      <c r="H9" s="2">
        <v>2029</v>
      </c>
    </row>
    <row r="10" spans="1:12" x14ac:dyDescent="0.45">
      <c r="A10" s="2" t="s">
        <v>70</v>
      </c>
      <c r="B10" s="2">
        <f>SUM(B11:B16)</f>
        <v>2150</v>
      </c>
      <c r="C10" s="2">
        <f t="shared" ref="C10:H10" si="0">SUM(C11:C16)</f>
        <v>1650</v>
      </c>
      <c r="D10" s="2">
        <f t="shared" si="0"/>
        <v>1650</v>
      </c>
      <c r="E10" s="2">
        <f t="shared" si="0"/>
        <v>1650</v>
      </c>
      <c r="F10" s="2">
        <f t="shared" si="0"/>
        <v>1650</v>
      </c>
      <c r="G10" s="2">
        <f t="shared" si="0"/>
        <v>1650</v>
      </c>
      <c r="H10" s="2">
        <f t="shared" si="0"/>
        <v>1650</v>
      </c>
    </row>
    <row r="11" spans="1:12" x14ac:dyDescent="0.45">
      <c r="A11" t="s">
        <v>71</v>
      </c>
      <c r="B11">
        <v>150</v>
      </c>
      <c r="C11">
        <v>150</v>
      </c>
      <c r="D11" s="16"/>
    </row>
    <row r="12" spans="1:12" x14ac:dyDescent="0.45">
      <c r="A12" t="s">
        <v>72</v>
      </c>
      <c r="B12">
        <v>500</v>
      </c>
      <c r="D12" s="16"/>
    </row>
    <row r="13" spans="1:12" x14ac:dyDescent="0.45">
      <c r="A13" t="s">
        <v>73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</row>
    <row r="14" spans="1:12" x14ac:dyDescent="0.45">
      <c r="A14" t="s">
        <v>74</v>
      </c>
      <c r="B14">
        <v>500</v>
      </c>
      <c r="C14">
        <v>500</v>
      </c>
      <c r="D14">
        <v>500</v>
      </c>
      <c r="E14">
        <v>500</v>
      </c>
      <c r="F14">
        <v>500</v>
      </c>
      <c r="G14">
        <v>500</v>
      </c>
      <c r="H14">
        <v>500</v>
      </c>
    </row>
    <row r="15" spans="1:12" x14ac:dyDescent="0.45">
      <c r="A15" t="s">
        <v>75</v>
      </c>
      <c r="D15">
        <v>650</v>
      </c>
      <c r="E15">
        <v>650</v>
      </c>
      <c r="F15">
        <v>650</v>
      </c>
      <c r="G15">
        <v>650</v>
      </c>
      <c r="H15">
        <v>650</v>
      </c>
    </row>
    <row r="16" spans="1:12" x14ac:dyDescent="0.45">
      <c r="A16" t="s">
        <v>76</v>
      </c>
      <c r="B16">
        <v>500</v>
      </c>
      <c r="C16">
        <v>500</v>
      </c>
      <c r="D16" s="16"/>
    </row>
    <row r="17" spans="1:8" x14ac:dyDescent="0.45">
      <c r="A17" s="2" t="s">
        <v>79</v>
      </c>
      <c r="B17" s="2">
        <f>B18</f>
        <v>900</v>
      </c>
      <c r="C17" s="2">
        <f t="shared" ref="C17:H17" si="1">C18</f>
        <v>900</v>
      </c>
      <c r="D17" s="2">
        <f t="shared" si="1"/>
        <v>900</v>
      </c>
      <c r="E17" s="2">
        <f t="shared" si="1"/>
        <v>900</v>
      </c>
      <c r="F17" s="2">
        <f t="shared" si="1"/>
        <v>900</v>
      </c>
      <c r="G17" s="2">
        <f t="shared" si="1"/>
        <v>900</v>
      </c>
      <c r="H17" s="2">
        <f t="shared" si="1"/>
        <v>900</v>
      </c>
    </row>
    <row r="18" spans="1:8" x14ac:dyDescent="0.45">
      <c r="A18" s="6" t="s">
        <v>81</v>
      </c>
      <c r="B18">
        <v>900</v>
      </c>
      <c r="C18">
        <v>900</v>
      </c>
      <c r="D18">
        <v>900</v>
      </c>
      <c r="E18">
        <v>900</v>
      </c>
      <c r="F18">
        <v>900</v>
      </c>
      <c r="G18">
        <v>900</v>
      </c>
      <c r="H18">
        <v>900</v>
      </c>
    </row>
    <row r="19" spans="1:8" x14ac:dyDescent="0.45">
      <c r="A19" t="s">
        <v>75</v>
      </c>
      <c r="D19">
        <v>300</v>
      </c>
      <c r="E19">
        <v>300</v>
      </c>
      <c r="F19">
        <v>300</v>
      </c>
      <c r="G19">
        <v>300</v>
      </c>
      <c r="H19">
        <v>300</v>
      </c>
    </row>
    <row r="20" spans="1:8" x14ac:dyDescent="0.45">
      <c r="A20" s="2" t="s">
        <v>77</v>
      </c>
      <c r="B20" s="2">
        <f>SUM(B21:B21)</f>
        <v>250</v>
      </c>
      <c r="C20" s="2">
        <f>SUM(C21:C21)</f>
        <v>250</v>
      </c>
      <c r="D20" s="2">
        <f>SUM(D21:D21)</f>
        <v>250</v>
      </c>
      <c r="E20" s="2">
        <f>SUM(E21:E21)</f>
        <v>250</v>
      </c>
      <c r="F20" s="2">
        <f>SUM(F21:F21)</f>
        <v>250</v>
      </c>
      <c r="G20" s="2">
        <f>SUM(G21:G21)</f>
        <v>250</v>
      </c>
      <c r="H20" s="2">
        <f>SUM(H21:H21)</f>
        <v>250</v>
      </c>
    </row>
    <row r="21" spans="1:8" x14ac:dyDescent="0.45">
      <c r="A21" t="s">
        <v>78</v>
      </c>
      <c r="B21">
        <v>250</v>
      </c>
      <c r="C21">
        <v>250</v>
      </c>
      <c r="D21">
        <v>250</v>
      </c>
      <c r="E21">
        <v>250</v>
      </c>
      <c r="F21">
        <v>250</v>
      </c>
      <c r="G21">
        <v>250</v>
      </c>
      <c r="H21">
        <v>250</v>
      </c>
    </row>
    <row r="23" spans="1:8" x14ac:dyDescent="0.45">
      <c r="A23" s="2" t="s">
        <v>561</v>
      </c>
      <c r="B23" s="2">
        <v>2023</v>
      </c>
      <c r="C23" s="2">
        <v>2024</v>
      </c>
      <c r="D23" s="175">
        <v>2025</v>
      </c>
      <c r="E23" s="2">
        <v>2026</v>
      </c>
      <c r="F23" s="175">
        <v>2027</v>
      </c>
      <c r="G23" s="175">
        <v>2028</v>
      </c>
      <c r="H23" s="2">
        <v>2029</v>
      </c>
    </row>
    <row r="24" spans="1:8" x14ac:dyDescent="0.45">
      <c r="A24" t="s">
        <v>80</v>
      </c>
      <c r="B24">
        <v>1500</v>
      </c>
      <c r="C24">
        <v>1500</v>
      </c>
      <c r="D24">
        <v>1500</v>
      </c>
      <c r="E24">
        <v>1500</v>
      </c>
      <c r="F24">
        <v>1500</v>
      </c>
      <c r="G24">
        <v>1500</v>
      </c>
      <c r="H24">
        <v>1500</v>
      </c>
    </row>
    <row r="25" spans="1:8" x14ac:dyDescent="0.45">
      <c r="A25" t="s">
        <v>558</v>
      </c>
      <c r="F25">
        <v>600</v>
      </c>
      <c r="G25">
        <v>600</v>
      </c>
      <c r="H25">
        <v>600</v>
      </c>
    </row>
    <row r="26" spans="1:8" x14ac:dyDescent="0.45">
      <c r="A26" t="s">
        <v>559</v>
      </c>
      <c r="G26">
        <v>900</v>
      </c>
      <c r="H26">
        <v>900</v>
      </c>
    </row>
    <row r="31" spans="1:8" x14ac:dyDescent="0.45">
      <c r="A31" s="2" t="s">
        <v>537</v>
      </c>
      <c r="B31" s="2">
        <v>2025</v>
      </c>
      <c r="C31" s="2">
        <v>2026</v>
      </c>
      <c r="D31" s="2">
        <v>2027</v>
      </c>
      <c r="E31" s="2">
        <v>2028</v>
      </c>
      <c r="F31" s="2">
        <v>2029</v>
      </c>
    </row>
    <row r="32" spans="1:8" x14ac:dyDescent="0.45">
      <c r="A32" s="172" t="s">
        <v>539</v>
      </c>
      <c r="B32" s="172">
        <f>B34/2</f>
        <v>1120</v>
      </c>
      <c r="C32" s="172">
        <v>50</v>
      </c>
      <c r="D32" s="172">
        <f>C32*1.2</f>
        <v>60</v>
      </c>
      <c r="E32" s="172">
        <f t="shared" ref="E32:F32" si="2">D32*1.2</f>
        <v>72</v>
      </c>
      <c r="F32" s="174">
        <f t="shared" si="2"/>
        <v>86.399999999999991</v>
      </c>
    </row>
    <row r="33" spans="1:8" x14ac:dyDescent="0.45">
      <c r="A33" s="172" t="s">
        <v>540</v>
      </c>
      <c r="B33" s="172">
        <v>5</v>
      </c>
      <c r="C33" s="172">
        <v>5</v>
      </c>
      <c r="D33" s="172">
        <v>5</v>
      </c>
      <c r="E33" s="172">
        <v>5</v>
      </c>
      <c r="F33" s="172">
        <v>5</v>
      </c>
    </row>
    <row r="34" spans="1:8" x14ac:dyDescent="0.45">
      <c r="A34" t="s">
        <v>533</v>
      </c>
      <c r="B34" s="173">
        <f>IF(F5&lt;&gt;0,F5*$L5,"")</f>
        <v>2240</v>
      </c>
      <c r="C34" s="173" t="str">
        <f>IF(G5&lt;&gt;0,G5*$L5,"")</f>
        <v/>
      </c>
      <c r="D34" s="173" t="str">
        <f>IF(H5&lt;&gt;0,H5*$L5,"")</f>
        <v/>
      </c>
      <c r="E34" s="173" t="str">
        <f>IF(I5&lt;&gt;0,I5*$L5,"")</f>
        <v/>
      </c>
      <c r="F34" s="173" t="str">
        <f>IF(J5&lt;&gt;0,J5*$L5,"")</f>
        <v/>
      </c>
    </row>
    <row r="35" spans="1:8" x14ac:dyDescent="0.45">
      <c r="A35" s="2" t="s">
        <v>541</v>
      </c>
      <c r="B35" s="2">
        <f>SUM(B32:B34)</f>
        <v>3365</v>
      </c>
      <c r="C35" s="2">
        <f t="shared" ref="C35:F35" si="3">SUM(C32:C34)</f>
        <v>55</v>
      </c>
      <c r="D35" s="2">
        <f t="shared" si="3"/>
        <v>65</v>
      </c>
      <c r="E35" s="2">
        <f t="shared" si="3"/>
        <v>77</v>
      </c>
      <c r="F35" s="2">
        <f t="shared" si="3"/>
        <v>91.399999999999991</v>
      </c>
    </row>
    <row r="36" spans="1:8" x14ac:dyDescent="0.45">
      <c r="A36" s="2"/>
      <c r="B36" s="2"/>
      <c r="C36" s="2"/>
      <c r="D36" s="2"/>
      <c r="E36" s="2"/>
      <c r="F36" s="2"/>
    </row>
    <row r="37" spans="1:8" x14ac:dyDescent="0.45">
      <c r="A37" s="2" t="s">
        <v>542</v>
      </c>
      <c r="B37" s="2">
        <v>2025</v>
      </c>
      <c r="C37" s="2">
        <v>2026</v>
      </c>
      <c r="D37" s="2">
        <v>2027</v>
      </c>
      <c r="E37" s="2">
        <v>2028</v>
      </c>
      <c r="F37" s="2">
        <v>2029</v>
      </c>
      <c r="H37" t="s">
        <v>544</v>
      </c>
    </row>
    <row r="38" spans="1:8" x14ac:dyDescent="0.45">
      <c r="A38" t="s">
        <v>534</v>
      </c>
      <c r="B38">
        <f>IF(F2&lt;&gt;0,F2*$L2,"")</f>
        <v>260</v>
      </c>
      <c r="C38">
        <f>IF(G2&lt;&gt;0,G2*$L2,"")</f>
        <v>1819.9999999999998</v>
      </c>
      <c r="D38">
        <f>IF(H2&lt;&gt;0,H2*$L2,"")</f>
        <v>520</v>
      </c>
      <c r="E38" t="str">
        <f>IF(I2&lt;&gt;0,I2*$L2,"")</f>
        <v/>
      </c>
      <c r="F38" t="str">
        <f>IF(J2&lt;&gt;0,J2*$L2,"")</f>
        <v/>
      </c>
    </row>
    <row r="39" spans="1:8" x14ac:dyDescent="0.45">
      <c r="A39" t="s">
        <v>535</v>
      </c>
      <c r="B39" t="str">
        <f>IF(F3&lt;&gt;0,F3*$L3,"")</f>
        <v/>
      </c>
      <c r="C39" t="str">
        <f>IF(G3&lt;&gt;0,G3*$L3,"")</f>
        <v/>
      </c>
      <c r="D39">
        <f>IF(H3&lt;&gt;0,H3*$L3,"")</f>
        <v>3120</v>
      </c>
      <c r="E39">
        <f>IF(I3&lt;&gt;0,I3*$L3,"")</f>
        <v>2080</v>
      </c>
      <c r="F39" t="str">
        <f>IF(J3&lt;&gt;0,J3*$L3,"")</f>
        <v/>
      </c>
    </row>
    <row r="40" spans="1:8" x14ac:dyDescent="0.45">
      <c r="A40" s="2" t="s">
        <v>543</v>
      </c>
      <c r="B40" s="2">
        <f>SUM(B38:B39)</f>
        <v>260</v>
      </c>
      <c r="C40" s="2">
        <f t="shared" ref="C40:E40" si="4">SUM(C38:C39)</f>
        <v>1819.9999999999998</v>
      </c>
      <c r="D40" s="2">
        <f t="shared" si="4"/>
        <v>3640</v>
      </c>
      <c r="E40" s="2">
        <f t="shared" si="4"/>
        <v>2080</v>
      </c>
      <c r="F40" s="2"/>
    </row>
    <row r="42" spans="1:8" x14ac:dyDescent="0.45">
      <c r="B42" s="2">
        <v>2025</v>
      </c>
      <c r="C42" s="2">
        <v>2026</v>
      </c>
      <c r="D42" s="2">
        <v>2027</v>
      </c>
      <c r="E42" s="2">
        <v>2028</v>
      </c>
      <c r="F42" s="2">
        <v>2029</v>
      </c>
    </row>
    <row r="43" spans="1:8" x14ac:dyDescent="0.45">
      <c r="A43" s="2" t="s">
        <v>545</v>
      </c>
      <c r="B43" s="2">
        <v>1716</v>
      </c>
      <c r="C43" s="2">
        <f>B46</f>
        <v>4756</v>
      </c>
      <c r="D43" s="2">
        <f t="shared" ref="D43:F43" si="5">C46</f>
        <v>1446</v>
      </c>
      <c r="E43" s="2">
        <f t="shared" si="5"/>
        <v>1456</v>
      </c>
      <c r="F43" s="2">
        <f t="shared" si="5"/>
        <v>1468</v>
      </c>
    </row>
    <row r="44" spans="1:8" x14ac:dyDescent="0.45">
      <c r="A44" t="s">
        <v>546</v>
      </c>
      <c r="B44">
        <f>B35</f>
        <v>3365</v>
      </c>
      <c r="C44">
        <f t="shared" ref="C44:F44" si="6">C35</f>
        <v>55</v>
      </c>
      <c r="D44">
        <f t="shared" si="6"/>
        <v>65</v>
      </c>
      <c r="E44">
        <f t="shared" si="6"/>
        <v>77</v>
      </c>
      <c r="F44" s="5">
        <f t="shared" si="6"/>
        <v>91.399999999999991</v>
      </c>
    </row>
    <row r="45" spans="1:8" x14ac:dyDescent="0.45">
      <c r="A45" t="s">
        <v>547</v>
      </c>
      <c r="B45">
        <v>325</v>
      </c>
      <c r="C45">
        <f>B44</f>
        <v>3365</v>
      </c>
      <c r="D45">
        <f t="shared" ref="D45:F45" si="7">C44</f>
        <v>55</v>
      </c>
      <c r="E45">
        <f t="shared" si="7"/>
        <v>65</v>
      </c>
      <c r="F45">
        <f t="shared" si="7"/>
        <v>77</v>
      </c>
    </row>
    <row r="46" spans="1:8" x14ac:dyDescent="0.45">
      <c r="A46" s="2" t="s">
        <v>548</v>
      </c>
      <c r="B46" s="2">
        <f>B43+B44-B45</f>
        <v>4756</v>
      </c>
      <c r="C46" s="2">
        <f t="shared" ref="C46:F46" si="8">C43+C44-C45</f>
        <v>1446</v>
      </c>
      <c r="D46" s="2">
        <f t="shared" si="8"/>
        <v>1456</v>
      </c>
      <c r="E46" s="2">
        <f t="shared" si="8"/>
        <v>1468</v>
      </c>
      <c r="F46" s="23">
        <f t="shared" si="8"/>
        <v>1482.4</v>
      </c>
      <c r="H46" t="s">
        <v>549</v>
      </c>
    </row>
    <row r="48" spans="1:8" x14ac:dyDescent="0.45">
      <c r="B48" s="2">
        <v>2025</v>
      </c>
      <c r="C48" s="2">
        <v>2026</v>
      </c>
      <c r="D48" s="2">
        <v>2027</v>
      </c>
      <c r="E48" s="2">
        <v>2028</v>
      </c>
      <c r="F48" s="2">
        <v>2029</v>
      </c>
    </row>
    <row r="49" spans="1:12" x14ac:dyDescent="0.45">
      <c r="A49" s="2" t="s">
        <v>550</v>
      </c>
      <c r="B49" s="2">
        <v>6271</v>
      </c>
      <c r="C49" s="2">
        <f>B51</f>
        <v>6596</v>
      </c>
      <c r="D49" s="2">
        <f t="shared" ref="D49:F49" si="9">C51</f>
        <v>9961</v>
      </c>
      <c r="E49" s="2">
        <f t="shared" si="9"/>
        <v>10016</v>
      </c>
      <c r="F49" s="2">
        <f t="shared" si="9"/>
        <v>10081</v>
      </c>
    </row>
    <row r="50" spans="1:12" x14ac:dyDescent="0.45">
      <c r="A50" t="s">
        <v>546</v>
      </c>
      <c r="B50">
        <f>B45</f>
        <v>325</v>
      </c>
      <c r="C50">
        <f t="shared" ref="C50:F50" si="10">C45</f>
        <v>3365</v>
      </c>
      <c r="D50">
        <f t="shared" si="10"/>
        <v>55</v>
      </c>
      <c r="E50">
        <f t="shared" si="10"/>
        <v>65</v>
      </c>
      <c r="F50">
        <f t="shared" si="10"/>
        <v>77</v>
      </c>
    </row>
    <row r="51" spans="1:12" x14ac:dyDescent="0.45">
      <c r="A51" s="2" t="s">
        <v>551</v>
      </c>
      <c r="B51" s="2">
        <f>B49+B50</f>
        <v>6596</v>
      </c>
      <c r="C51" s="2">
        <f t="shared" ref="C51:F51" si="11">C49+C50</f>
        <v>9961</v>
      </c>
      <c r="D51" s="2">
        <f t="shared" si="11"/>
        <v>10016</v>
      </c>
      <c r="E51" s="2">
        <f t="shared" si="11"/>
        <v>10081</v>
      </c>
      <c r="F51" s="2">
        <f t="shared" si="11"/>
        <v>10158</v>
      </c>
    </row>
    <row r="52" spans="1:12" x14ac:dyDescent="0.45">
      <c r="A52" t="s">
        <v>555</v>
      </c>
      <c r="B52" s="5">
        <f>2485+B61</f>
        <v>2903.0666666666666</v>
      </c>
      <c r="C52" s="5">
        <f>B52+C61</f>
        <v>3545.4666666666667</v>
      </c>
      <c r="D52" s="5">
        <f t="shared" ref="D52:F52" si="12">C52+D61</f>
        <v>4191.5333333333328</v>
      </c>
      <c r="E52" s="5">
        <f t="shared" si="12"/>
        <v>4841.9333333333325</v>
      </c>
      <c r="F52" s="5">
        <f t="shared" si="12"/>
        <v>5497.4666666666653</v>
      </c>
    </row>
    <row r="53" spans="1:12" x14ac:dyDescent="0.45">
      <c r="A53" s="2" t="s">
        <v>556</v>
      </c>
      <c r="B53" s="23">
        <f>B51-B52</f>
        <v>3692.9333333333334</v>
      </c>
      <c r="C53" s="23">
        <f t="shared" ref="C53:F53" si="13">C51-C52</f>
        <v>6415.5333333333328</v>
      </c>
      <c r="D53" s="23">
        <f t="shared" si="13"/>
        <v>5824.4666666666672</v>
      </c>
      <c r="E53" s="23">
        <f t="shared" si="13"/>
        <v>5239.0666666666675</v>
      </c>
      <c r="F53" s="23">
        <f t="shared" si="13"/>
        <v>4660.5333333333347</v>
      </c>
    </row>
    <row r="55" spans="1:12" x14ac:dyDescent="0.45">
      <c r="A55" s="2" t="s">
        <v>552</v>
      </c>
      <c r="B55" s="2">
        <v>2025</v>
      </c>
      <c r="C55" s="2">
        <v>2026</v>
      </c>
      <c r="D55" s="2">
        <v>2027</v>
      </c>
      <c r="E55" s="2">
        <v>2028</v>
      </c>
      <c r="F55" s="2">
        <v>2029</v>
      </c>
      <c r="H55" s="2" t="s">
        <v>553</v>
      </c>
      <c r="I55" s="2">
        <v>15</v>
      </c>
    </row>
    <row r="56" spans="1:12" x14ac:dyDescent="0.45">
      <c r="B56" s="5">
        <f>B49/I55</f>
        <v>418.06666666666666</v>
      </c>
      <c r="C56" s="5">
        <f>B56</f>
        <v>418.06666666666666</v>
      </c>
      <c r="D56" s="5">
        <f t="shared" ref="D56:F56" si="14">C56</f>
        <v>418.06666666666666</v>
      </c>
      <c r="E56" s="5">
        <f t="shared" si="14"/>
        <v>418.06666666666666</v>
      </c>
      <c r="F56" s="5">
        <f t="shared" si="14"/>
        <v>418.06666666666666</v>
      </c>
    </row>
    <row r="57" spans="1:12" x14ac:dyDescent="0.45">
      <c r="B57" s="5"/>
      <c r="C57" s="5">
        <f>C50/I55</f>
        <v>224.33333333333334</v>
      </c>
      <c r="D57" s="5">
        <f>C57</f>
        <v>224.33333333333334</v>
      </c>
      <c r="E57" s="5">
        <f t="shared" ref="E57:F57" si="15">D57</f>
        <v>224.33333333333334</v>
      </c>
      <c r="F57" s="5">
        <f t="shared" si="15"/>
        <v>224.33333333333334</v>
      </c>
    </row>
    <row r="58" spans="1:12" x14ac:dyDescent="0.45">
      <c r="B58" s="5"/>
      <c r="C58" s="5"/>
      <c r="D58" s="5">
        <f>D50/I55</f>
        <v>3.6666666666666665</v>
      </c>
      <c r="E58" s="5">
        <f>D58</f>
        <v>3.6666666666666665</v>
      </c>
      <c r="F58" s="5">
        <f>E58</f>
        <v>3.6666666666666665</v>
      </c>
    </row>
    <row r="59" spans="1:12" x14ac:dyDescent="0.45">
      <c r="B59" s="5"/>
      <c r="C59" s="5"/>
      <c r="D59" s="5"/>
      <c r="E59" s="5">
        <f>E50/I55</f>
        <v>4.333333333333333</v>
      </c>
      <c r="F59" s="5">
        <f>E59</f>
        <v>4.333333333333333</v>
      </c>
    </row>
    <row r="60" spans="1:12" x14ac:dyDescent="0.45">
      <c r="B60" s="5"/>
      <c r="C60" s="5"/>
      <c r="D60" s="5"/>
      <c r="E60" s="5"/>
      <c r="F60" s="5">
        <f>F50/I55</f>
        <v>5.1333333333333337</v>
      </c>
    </row>
    <row r="61" spans="1:12" x14ac:dyDescent="0.45">
      <c r="A61" s="2" t="s">
        <v>554</v>
      </c>
      <c r="B61" s="23">
        <f>SUM(B56:B60)</f>
        <v>418.06666666666666</v>
      </c>
      <c r="C61" s="23">
        <f t="shared" ref="C61:F61" si="16">SUM(C56:C60)</f>
        <v>642.4</v>
      </c>
      <c r="D61" s="23">
        <f t="shared" si="16"/>
        <v>646.06666666666661</v>
      </c>
      <c r="E61" s="23">
        <f t="shared" si="16"/>
        <v>650.4</v>
      </c>
      <c r="F61" s="23">
        <f t="shared" si="16"/>
        <v>655.5333333333333</v>
      </c>
    </row>
    <row r="63" spans="1:12" ht="14.65" thickBot="1" x14ac:dyDescent="0.5">
      <c r="A63" s="2" t="s">
        <v>530</v>
      </c>
    </row>
    <row r="64" spans="1:12" ht="14.65" thickBot="1" x14ac:dyDescent="0.5">
      <c r="A64" s="147"/>
      <c r="B64" s="144">
        <v>2012</v>
      </c>
      <c r="C64" s="144">
        <v>2013</v>
      </c>
      <c r="D64" s="144">
        <v>2014</v>
      </c>
      <c r="E64" s="144">
        <v>2015</v>
      </c>
      <c r="F64" s="144">
        <v>2016</v>
      </c>
      <c r="G64" s="144">
        <v>2017</v>
      </c>
      <c r="H64" s="144">
        <v>2018</v>
      </c>
      <c r="I64" s="144">
        <v>2019</v>
      </c>
      <c r="J64" s="144">
        <v>2020</v>
      </c>
      <c r="K64" s="144">
        <v>2021</v>
      </c>
      <c r="L64" s="145">
        <v>2022</v>
      </c>
    </row>
    <row r="65" spans="1:15" x14ac:dyDescent="0.45">
      <c r="A65" s="151" t="s">
        <v>520</v>
      </c>
      <c r="B65" s="152"/>
      <c r="C65" s="152"/>
      <c r="D65" s="152"/>
      <c r="E65" s="152"/>
      <c r="F65" s="152"/>
      <c r="G65" s="152"/>
      <c r="H65" s="152"/>
      <c r="I65" s="152"/>
      <c r="J65" s="152"/>
      <c r="K65" s="152"/>
      <c r="L65" s="153"/>
    </row>
    <row r="66" spans="1:15" x14ac:dyDescent="0.45">
      <c r="A66" s="148" t="s">
        <v>509</v>
      </c>
      <c r="B66" s="134"/>
      <c r="C66" s="23">
        <f t="shared" ref="C66:L66" si="17">C67*C68/1000</f>
        <v>44.619783422907759</v>
      </c>
      <c r="D66" s="23">
        <f t="shared" si="17"/>
        <v>180.26392502854733</v>
      </c>
      <c r="E66" s="23">
        <f t="shared" si="17"/>
        <v>343.24024413222577</v>
      </c>
      <c r="F66" s="23">
        <f t="shared" si="17"/>
        <v>364.91857534057687</v>
      </c>
      <c r="G66" s="23">
        <f t="shared" si="17"/>
        <v>359.3535670666331</v>
      </c>
      <c r="H66" s="23">
        <f t="shared" si="17"/>
        <v>367.60027072111097</v>
      </c>
      <c r="I66" s="23">
        <f t="shared" si="17"/>
        <v>368.92642359649727</v>
      </c>
      <c r="J66" s="23">
        <f t="shared" si="17"/>
        <v>373.80236199753375</v>
      </c>
      <c r="K66" s="23">
        <f t="shared" si="17"/>
        <v>376.94111516414802</v>
      </c>
      <c r="L66" s="135">
        <f t="shared" si="17"/>
        <v>381.01315789473688</v>
      </c>
    </row>
    <row r="67" spans="1:15" x14ac:dyDescent="0.45">
      <c r="A67" s="149" t="s">
        <v>69</v>
      </c>
      <c r="B67" s="136"/>
      <c r="C67" s="136">
        <f>D67/4</f>
        <v>61000</v>
      </c>
      <c r="D67" s="136">
        <v>244000</v>
      </c>
      <c r="E67" s="136">
        <v>460000</v>
      </c>
      <c r="F67" s="136">
        <f>E67/0.95</f>
        <v>484210.5263157895</v>
      </c>
      <c r="G67" s="136">
        <f t="shared" ref="G67:L67" si="18">AVERAGE(E67:F67)</f>
        <v>472105.26315789472</v>
      </c>
      <c r="H67" s="136">
        <f t="shared" si="18"/>
        <v>478157.89473684214</v>
      </c>
      <c r="I67" s="136">
        <f t="shared" si="18"/>
        <v>475131.57894736843</v>
      </c>
      <c r="J67" s="136">
        <f t="shared" si="18"/>
        <v>476644.73684210528</v>
      </c>
      <c r="K67" s="136">
        <f t="shared" si="18"/>
        <v>475888.15789473685</v>
      </c>
      <c r="L67" s="146">
        <f t="shared" si="18"/>
        <v>476266.44736842107</v>
      </c>
    </row>
    <row r="68" spans="1:15" x14ac:dyDescent="0.45">
      <c r="A68" s="149" t="s">
        <v>511</v>
      </c>
      <c r="B68" s="7"/>
      <c r="C68" s="138">
        <f t="shared" ref="C68:K68" si="19">D68/(1+D69)</f>
        <v>0.73147185939193038</v>
      </c>
      <c r="D68" s="138">
        <f t="shared" si="19"/>
        <v>0.73878657798584968</v>
      </c>
      <c r="E68" s="138">
        <f t="shared" si="19"/>
        <v>0.74617444376570818</v>
      </c>
      <c r="F68" s="138">
        <f t="shared" si="19"/>
        <v>0.75363618820336531</v>
      </c>
      <c r="G68" s="138">
        <f t="shared" si="19"/>
        <v>0.76117255008539897</v>
      </c>
      <c r="H68" s="138">
        <f t="shared" si="19"/>
        <v>0.76878427558625295</v>
      </c>
      <c r="I68" s="138">
        <f t="shared" si="19"/>
        <v>0.77647211834211549</v>
      </c>
      <c r="J68" s="138">
        <f t="shared" si="19"/>
        <v>0.78423683952553669</v>
      </c>
      <c r="K68" s="138">
        <f t="shared" si="19"/>
        <v>0.79207920792079212</v>
      </c>
      <c r="L68" s="137">
        <v>0.8</v>
      </c>
    </row>
    <row r="69" spans="1:15" x14ac:dyDescent="0.45">
      <c r="A69" s="149" t="s">
        <v>508</v>
      </c>
      <c r="B69" s="139"/>
      <c r="C69" s="139">
        <v>0.01</v>
      </c>
      <c r="D69" s="139">
        <v>0.01</v>
      </c>
      <c r="E69" s="139">
        <v>0.01</v>
      </c>
      <c r="F69" s="139">
        <v>0.01</v>
      </c>
      <c r="G69" s="139">
        <v>0.01</v>
      </c>
      <c r="H69" s="139">
        <v>0.01</v>
      </c>
      <c r="I69" s="139">
        <v>0.01</v>
      </c>
      <c r="J69" s="139">
        <v>0.01</v>
      </c>
      <c r="K69" s="139">
        <v>0.01</v>
      </c>
      <c r="L69" s="140">
        <v>0.01</v>
      </c>
    </row>
    <row r="70" spans="1:15" ht="14.65" thickBot="1" x14ac:dyDescent="0.5">
      <c r="A70" s="150" t="s">
        <v>518</v>
      </c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5">
        <v>2100</v>
      </c>
    </row>
    <row r="71" spans="1:15" x14ac:dyDescent="0.45">
      <c r="A71" s="148" t="s">
        <v>521</v>
      </c>
      <c r="B71" s="134"/>
      <c r="C71" s="23"/>
      <c r="D71" s="23"/>
      <c r="E71" s="23"/>
      <c r="F71" s="23"/>
      <c r="G71" s="23"/>
      <c r="H71" s="23"/>
      <c r="I71" s="23"/>
      <c r="J71" s="23"/>
      <c r="K71" s="23"/>
      <c r="L71" s="135"/>
    </row>
    <row r="72" spans="1:15" s="2" customFormat="1" x14ac:dyDescent="0.45">
      <c r="A72" s="148" t="s">
        <v>510</v>
      </c>
      <c r="B72" s="2">
        <v>-1000</v>
      </c>
      <c r="L72" s="141"/>
    </row>
    <row r="73" spans="1:15" x14ac:dyDescent="0.45">
      <c r="A73" s="148" t="s">
        <v>522</v>
      </c>
      <c r="B73" s="134"/>
      <c r="C73" s="23">
        <f t="shared" ref="C73:L73" si="20">-C66*C74</f>
        <v>-15.616924198017715</v>
      </c>
      <c r="D73" s="23">
        <f t="shared" si="20"/>
        <v>-63.09237375999156</v>
      </c>
      <c r="E73" s="23">
        <f t="shared" si="20"/>
        <v>-120.13408544627902</v>
      </c>
      <c r="F73" s="23">
        <f t="shared" si="20"/>
        <v>-127.72150136920189</v>
      </c>
      <c r="G73" s="23">
        <f t="shared" si="20"/>
        <v>-125.77374847332158</v>
      </c>
      <c r="H73" s="23">
        <f t="shared" si="20"/>
        <v>-128.66009475238883</v>
      </c>
      <c r="I73" s="23">
        <f t="shared" si="20"/>
        <v>-129.12424825877403</v>
      </c>
      <c r="J73" s="23">
        <f t="shared" si="20"/>
        <v>-130.83082669913679</v>
      </c>
      <c r="K73" s="23">
        <f t="shared" si="20"/>
        <v>-131.9293903074518</v>
      </c>
      <c r="L73" s="135">
        <f t="shared" si="20"/>
        <v>-133.35460526315791</v>
      </c>
    </row>
    <row r="74" spans="1:15" x14ac:dyDescent="0.45">
      <c r="A74" s="149" t="s">
        <v>517</v>
      </c>
      <c r="B74" s="139">
        <v>0.35</v>
      </c>
      <c r="C74" s="139">
        <v>0.35</v>
      </c>
      <c r="D74" s="139">
        <v>0.35</v>
      </c>
      <c r="E74" s="139">
        <v>0.35</v>
      </c>
      <c r="F74" s="139">
        <v>0.35</v>
      </c>
      <c r="G74" s="139">
        <v>0.35</v>
      </c>
      <c r="H74" s="139">
        <v>0.35</v>
      </c>
      <c r="I74" s="139">
        <v>0.35</v>
      </c>
      <c r="J74" s="139">
        <v>0.35</v>
      </c>
      <c r="K74" s="139">
        <v>0.35</v>
      </c>
      <c r="L74" s="140">
        <v>0.35</v>
      </c>
      <c r="O74" s="5"/>
    </row>
    <row r="75" spans="1:15" ht="14.65" thickBot="1" x14ac:dyDescent="0.5">
      <c r="A75" s="148" t="s">
        <v>516</v>
      </c>
      <c r="B75" s="2">
        <f t="shared" ref="B75:L75" si="21">-B89</f>
        <v>0</v>
      </c>
      <c r="C75" s="2">
        <f t="shared" si="21"/>
        <v>-15</v>
      </c>
      <c r="D75" s="2">
        <f t="shared" si="21"/>
        <v>-32.6</v>
      </c>
      <c r="E75" s="2">
        <f t="shared" si="21"/>
        <v>-37.6</v>
      </c>
      <c r="F75" s="2">
        <f t="shared" si="21"/>
        <v>-33.300000000000004</v>
      </c>
      <c r="G75" s="2">
        <f t="shared" si="21"/>
        <v>-39.300000000000004</v>
      </c>
      <c r="H75" s="2">
        <f t="shared" si="21"/>
        <v>-29.1</v>
      </c>
      <c r="I75" s="2">
        <f t="shared" si="21"/>
        <v>-17.8</v>
      </c>
      <c r="J75" s="2">
        <f t="shared" si="21"/>
        <v>-13.8</v>
      </c>
      <c r="K75" s="2">
        <f t="shared" si="21"/>
        <v>-10.600000000000001</v>
      </c>
      <c r="L75" s="141">
        <f t="shared" si="21"/>
        <v>-2.4000000000000004</v>
      </c>
    </row>
    <row r="76" spans="1:15" x14ac:dyDescent="0.45">
      <c r="A76" s="151" t="s">
        <v>519</v>
      </c>
      <c r="B76" s="156">
        <v>-1000</v>
      </c>
      <c r="C76" s="156">
        <v>14.002859224890045</v>
      </c>
      <c r="D76" s="156">
        <v>84.571551268555766</v>
      </c>
      <c r="E76" s="156">
        <v>185.50615868594676</v>
      </c>
      <c r="F76" s="156">
        <v>203.89707397137497</v>
      </c>
      <c r="G76" s="156">
        <v>194.27981859331152</v>
      </c>
      <c r="H76" s="156">
        <v>209.84017596872215</v>
      </c>
      <c r="I76" s="156">
        <v>222.00217533772323</v>
      </c>
      <c r="J76" s="156">
        <v>229.17153529839695</v>
      </c>
      <c r="K76" s="156">
        <v>234.41172485669622</v>
      </c>
      <c r="L76" s="157">
        <v>2345.2585526315788</v>
      </c>
    </row>
    <row r="77" spans="1:15" ht="14.65" thickBot="1" x14ac:dyDescent="0.5">
      <c r="A77" s="150" t="s">
        <v>526</v>
      </c>
      <c r="B77" s="142">
        <f>B72+B66+B73+B75+B70</f>
        <v>-1000</v>
      </c>
      <c r="C77" s="142">
        <f t="shared" ref="C77:L77" si="22">B77+C76</f>
        <v>-985.99714077510998</v>
      </c>
      <c r="D77" s="142">
        <f t="shared" si="22"/>
        <v>-901.42558950655416</v>
      </c>
      <c r="E77" s="142">
        <f t="shared" si="22"/>
        <v>-715.91943082060743</v>
      </c>
      <c r="F77" s="142">
        <f t="shared" si="22"/>
        <v>-512.02235684923244</v>
      </c>
      <c r="G77" s="142">
        <f t="shared" si="22"/>
        <v>-317.74253825592092</v>
      </c>
      <c r="H77" s="142">
        <f t="shared" si="22"/>
        <v>-107.90236228719877</v>
      </c>
      <c r="I77" s="142">
        <f t="shared" si="22"/>
        <v>114.09981305052446</v>
      </c>
      <c r="J77" s="142">
        <f t="shared" si="22"/>
        <v>343.27134834892138</v>
      </c>
      <c r="K77" s="142">
        <f t="shared" si="22"/>
        <v>577.68307320561757</v>
      </c>
      <c r="L77" s="143">
        <f t="shared" si="22"/>
        <v>2922.9416258371966</v>
      </c>
    </row>
    <row r="78" spans="1:15" x14ac:dyDescent="0.45">
      <c r="A78" s="151" t="s">
        <v>524</v>
      </c>
      <c r="B78" s="15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spans="1:15" x14ac:dyDescent="0.45">
      <c r="A79" s="148" t="s">
        <v>523</v>
      </c>
      <c r="B79" s="158">
        <f>IRR(B76:L76)</f>
        <v>0.19370118074511167</v>
      </c>
    </row>
    <row r="80" spans="1:15" ht="14.65" thickBot="1" x14ac:dyDescent="0.5">
      <c r="A80" s="148" t="s">
        <v>525</v>
      </c>
      <c r="B80" s="159" t="s">
        <v>527</v>
      </c>
    </row>
    <row r="81" spans="1:12" ht="14.65" thickBot="1" x14ac:dyDescent="0.5">
      <c r="A81" s="167" t="s">
        <v>528</v>
      </c>
      <c r="B81" s="168"/>
      <c r="C81" s="169"/>
    </row>
    <row r="82" spans="1:12" x14ac:dyDescent="0.45">
      <c r="A82" s="162" t="s">
        <v>512</v>
      </c>
      <c r="B82">
        <f>B84-B83</f>
        <v>650</v>
      </c>
      <c r="C82" s="160">
        <f>B82/$B$84</f>
        <v>0.65</v>
      </c>
    </row>
    <row r="83" spans="1:12" x14ac:dyDescent="0.45">
      <c r="A83" s="162" t="s">
        <v>513</v>
      </c>
      <c r="B83">
        <v>350</v>
      </c>
      <c r="C83" s="160">
        <f>B83/$B$84</f>
        <v>0.35</v>
      </c>
    </row>
    <row r="84" spans="1:12" ht="14.65" thickBot="1" x14ac:dyDescent="0.5">
      <c r="A84" s="162" t="s">
        <v>507</v>
      </c>
      <c r="B84">
        <v>1000</v>
      </c>
      <c r="C84" s="160">
        <f>B84/$B$84</f>
        <v>1</v>
      </c>
    </row>
    <row r="85" spans="1:12" ht="14.65" thickBot="1" x14ac:dyDescent="0.5">
      <c r="A85" s="147" t="s">
        <v>531</v>
      </c>
      <c r="B85" s="144">
        <v>2012</v>
      </c>
      <c r="C85" s="144">
        <v>2013</v>
      </c>
      <c r="D85" s="144">
        <v>2014</v>
      </c>
      <c r="E85" s="144">
        <v>2015</v>
      </c>
      <c r="F85" s="144">
        <v>2016</v>
      </c>
      <c r="G85" s="144">
        <v>2017</v>
      </c>
      <c r="H85" s="144">
        <v>2018</v>
      </c>
      <c r="I85" s="144">
        <v>2019</v>
      </c>
      <c r="J85" s="144">
        <v>2020</v>
      </c>
      <c r="K85" s="144">
        <v>2021</v>
      </c>
      <c r="L85" s="145">
        <v>2022</v>
      </c>
    </row>
    <row r="86" spans="1:12" x14ac:dyDescent="0.45">
      <c r="A86" s="162" t="s">
        <v>515</v>
      </c>
      <c r="B86">
        <v>0</v>
      </c>
      <c r="C86">
        <f t="shared" ref="C86:L86" si="23">B87</f>
        <v>150</v>
      </c>
      <c r="D86">
        <f t="shared" si="23"/>
        <v>326</v>
      </c>
      <c r="E86">
        <f t="shared" si="23"/>
        <v>376</v>
      </c>
      <c r="F86">
        <f t="shared" si="23"/>
        <v>333</v>
      </c>
      <c r="G86">
        <f t="shared" si="23"/>
        <v>393</v>
      </c>
      <c r="H86">
        <f t="shared" si="23"/>
        <v>291</v>
      </c>
      <c r="I86">
        <f t="shared" si="23"/>
        <v>178</v>
      </c>
      <c r="J86">
        <f t="shared" si="23"/>
        <v>138</v>
      </c>
      <c r="K86">
        <f t="shared" si="23"/>
        <v>106</v>
      </c>
      <c r="L86" s="133">
        <f t="shared" si="23"/>
        <v>24</v>
      </c>
    </row>
    <row r="87" spans="1:12" x14ac:dyDescent="0.45">
      <c r="A87" s="162" t="s">
        <v>514</v>
      </c>
      <c r="B87">
        <v>150</v>
      </c>
      <c r="C87">
        <v>326</v>
      </c>
      <c r="D87">
        <v>376</v>
      </c>
      <c r="E87">
        <v>333</v>
      </c>
      <c r="F87">
        <v>393</v>
      </c>
      <c r="G87">
        <v>291</v>
      </c>
      <c r="H87">
        <v>178</v>
      </c>
      <c r="I87">
        <v>138</v>
      </c>
      <c r="J87">
        <v>106</v>
      </c>
      <c r="K87">
        <v>24</v>
      </c>
      <c r="L87" s="133">
        <v>0</v>
      </c>
    </row>
    <row r="88" spans="1:12" x14ac:dyDescent="0.45">
      <c r="A88" s="162" t="s">
        <v>529</v>
      </c>
      <c r="B88" s="11">
        <v>0.1</v>
      </c>
      <c r="C88" s="11">
        <v>0.1</v>
      </c>
      <c r="D88" s="11">
        <v>0.1</v>
      </c>
      <c r="E88" s="11">
        <v>0.1</v>
      </c>
      <c r="F88" s="11">
        <v>0.1</v>
      </c>
      <c r="G88" s="11">
        <v>0.1</v>
      </c>
      <c r="H88" s="11">
        <v>0.1</v>
      </c>
      <c r="I88" s="11">
        <v>0.1</v>
      </c>
      <c r="J88" s="11">
        <v>0.1</v>
      </c>
      <c r="K88" s="11">
        <v>0.1</v>
      </c>
      <c r="L88" s="164">
        <v>0.1</v>
      </c>
    </row>
    <row r="89" spans="1:12" ht="14.65" thickBot="1" x14ac:dyDescent="0.5">
      <c r="A89" s="163" t="s">
        <v>516</v>
      </c>
      <c r="B89" s="161">
        <f t="shared" ref="B89:L89" si="24">B88*B86</f>
        <v>0</v>
      </c>
      <c r="C89" s="161">
        <f t="shared" si="24"/>
        <v>15</v>
      </c>
      <c r="D89" s="161">
        <f t="shared" si="24"/>
        <v>32.6</v>
      </c>
      <c r="E89" s="161">
        <f t="shared" si="24"/>
        <v>37.6</v>
      </c>
      <c r="F89" s="161">
        <f t="shared" si="24"/>
        <v>33.300000000000004</v>
      </c>
      <c r="G89" s="161">
        <f t="shared" si="24"/>
        <v>39.300000000000004</v>
      </c>
      <c r="H89" s="161">
        <f t="shared" si="24"/>
        <v>29.1</v>
      </c>
      <c r="I89" s="161">
        <f t="shared" si="24"/>
        <v>17.8</v>
      </c>
      <c r="J89" s="161">
        <f t="shared" si="24"/>
        <v>13.8</v>
      </c>
      <c r="K89" s="161">
        <f t="shared" si="24"/>
        <v>10.600000000000001</v>
      </c>
      <c r="L89" s="165">
        <f t="shared" si="24"/>
        <v>2.4000000000000004</v>
      </c>
    </row>
  </sheetData>
  <mergeCells count="1">
    <mergeCell ref="A81:C81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C241-88ED-46D4-B4E1-6AE3CCB3D4FF}">
  <dimension ref="A3:J186"/>
  <sheetViews>
    <sheetView topLeftCell="A164" zoomScale="85" zoomScaleNormal="85" workbookViewId="0">
      <selection activeCell="G186" sqref="A183:G186"/>
    </sheetView>
  </sheetViews>
  <sheetFormatPr defaultColWidth="9.1328125" defaultRowHeight="14.25" x14ac:dyDescent="0.45"/>
  <cols>
    <col min="1" max="1" width="30" style="83" customWidth="1"/>
    <col min="2" max="5" width="20" style="83" customWidth="1"/>
    <col min="6" max="10" width="23.19921875" style="83" customWidth="1"/>
    <col min="11" max="16384" width="9.1328125" style="83"/>
  </cols>
  <sheetData>
    <row r="3" spans="1:10" ht="25.15" x14ac:dyDescent="0.7">
      <c r="C3" s="84" t="s">
        <v>417</v>
      </c>
      <c r="F3" s="85"/>
      <c r="G3" s="85"/>
      <c r="H3" s="85"/>
      <c r="I3" s="85"/>
      <c r="J3" s="85"/>
    </row>
    <row r="4" spans="1:10" ht="15.4" x14ac:dyDescent="0.45">
      <c r="B4" s="86" t="s">
        <v>418</v>
      </c>
      <c r="C4" s="87" t="s">
        <v>362</v>
      </c>
      <c r="D4" s="88" t="s">
        <v>418</v>
      </c>
      <c r="F4" s="87"/>
      <c r="G4" s="87"/>
      <c r="H4" s="87"/>
      <c r="I4" s="87"/>
      <c r="J4" s="87"/>
    </row>
    <row r="6" spans="1:10" x14ac:dyDescent="0.45">
      <c r="A6" s="89" t="s">
        <v>419</v>
      </c>
      <c r="B6" s="89" t="s">
        <v>97</v>
      </c>
      <c r="C6" s="89" t="s">
        <v>98</v>
      </c>
      <c r="D6" s="89" t="s">
        <v>99</v>
      </c>
      <c r="E6" s="89" t="s">
        <v>363</v>
      </c>
      <c r="F6" s="83" t="s">
        <v>364</v>
      </c>
    </row>
    <row r="7" spans="1:10" x14ac:dyDescent="0.45">
      <c r="A7" s="91" t="s">
        <v>420</v>
      </c>
      <c r="B7" s="97"/>
      <c r="C7" s="91"/>
      <c r="D7" s="91"/>
      <c r="E7" s="91"/>
    </row>
    <row r="8" spans="1:10" x14ac:dyDescent="0.45">
      <c r="A8" s="94" t="s">
        <v>421</v>
      </c>
      <c r="B8" s="97">
        <v>2031.52</v>
      </c>
      <c r="C8" s="94">
        <v>3297.9</v>
      </c>
      <c r="D8" s="94">
        <v>7430.92</v>
      </c>
      <c r="E8" s="94">
        <v>4656.03</v>
      </c>
      <c r="F8" s="92">
        <f>IF(E8&lt;&gt;0,_xlfn.STDEV.P(B8:E8)/AVERAGE(B8:E8),"")</f>
        <v>0.46031187048981115</v>
      </c>
    </row>
    <row r="9" spans="1:10" x14ac:dyDescent="0.45">
      <c r="A9" s="94" t="s">
        <v>422</v>
      </c>
      <c r="B9" s="97">
        <v>23374.7</v>
      </c>
      <c r="C9" s="94">
        <v>26371.39</v>
      </c>
      <c r="D9" s="94">
        <v>31815.69</v>
      </c>
      <c r="E9" s="94">
        <v>33222.080000000002</v>
      </c>
      <c r="F9" s="92">
        <f t="shared" ref="F9:F72" si="0">IF(E9&lt;&gt;0,_xlfn.STDEV.P(B9:E9)/AVERAGE(B9:E9),"")</f>
        <v>0.13932478849130281</v>
      </c>
    </row>
    <row r="10" spans="1:10" x14ac:dyDescent="0.45">
      <c r="A10" s="94" t="s">
        <v>423</v>
      </c>
      <c r="B10" s="97">
        <v>23.28</v>
      </c>
      <c r="C10" s="94">
        <v>13.77</v>
      </c>
      <c r="D10" s="94">
        <v>9.49</v>
      </c>
      <c r="E10" s="94">
        <v>14</v>
      </c>
      <c r="F10" s="92">
        <f t="shared" si="0"/>
        <v>0.33259649367371114</v>
      </c>
    </row>
    <row r="11" spans="1:10" x14ac:dyDescent="0.45">
      <c r="A11" s="94" t="s">
        <v>424</v>
      </c>
      <c r="B11" s="97">
        <v>2.02</v>
      </c>
      <c r="C11" s="94">
        <v>1.72</v>
      </c>
      <c r="D11" s="94">
        <v>2.2200000000000002</v>
      </c>
      <c r="E11" s="94">
        <v>1.96</v>
      </c>
      <c r="F11" s="92">
        <f t="shared" si="0"/>
        <v>9.0063406566298049E-2</v>
      </c>
    </row>
    <row r="12" spans="1:10" x14ac:dyDescent="0.45">
      <c r="A12" s="94" t="s">
        <v>425</v>
      </c>
      <c r="B12" s="97">
        <v>4.45</v>
      </c>
      <c r="C12" s="94">
        <v>3.51</v>
      </c>
      <c r="D12" s="94">
        <v>5.61</v>
      </c>
      <c r="E12" s="94">
        <v>5.59</v>
      </c>
      <c r="F12" s="92">
        <f t="shared" si="0"/>
        <v>0.18278851056240114</v>
      </c>
    </row>
    <row r="13" spans="1:10" x14ac:dyDescent="0.45">
      <c r="A13" s="94" t="s">
        <v>426</v>
      </c>
      <c r="B13" s="97">
        <v>3</v>
      </c>
      <c r="C13" s="94">
        <v>3</v>
      </c>
      <c r="D13" s="94">
        <v>3</v>
      </c>
      <c r="E13" s="94">
        <v>3</v>
      </c>
      <c r="F13" s="92">
        <f t="shared" si="0"/>
        <v>0</v>
      </c>
    </row>
    <row r="14" spans="1:10" x14ac:dyDescent="0.45">
      <c r="A14" s="94" t="s">
        <v>427</v>
      </c>
      <c r="B14" s="97">
        <v>1.03</v>
      </c>
      <c r="C14" s="94">
        <v>0.72</v>
      </c>
      <c r="D14" s="94">
        <v>0.7</v>
      </c>
      <c r="E14" s="94">
        <v>0.9</v>
      </c>
      <c r="F14" s="92">
        <f t="shared" si="0"/>
        <v>0.16204859161958135</v>
      </c>
    </row>
    <row r="15" spans="1:10" x14ac:dyDescent="0.45">
      <c r="A15" s="94" t="s">
        <v>428</v>
      </c>
      <c r="B15" s="97">
        <v>17.579999999999998</v>
      </c>
      <c r="C15" s="94">
        <v>10.68</v>
      </c>
      <c r="D15" s="94">
        <v>7.07</v>
      </c>
      <c r="E15" s="94">
        <v>11.97</v>
      </c>
      <c r="F15" s="92">
        <f t="shared" si="0"/>
        <v>0.3194057500501894</v>
      </c>
    </row>
    <row r="16" spans="1:10" x14ac:dyDescent="0.45">
      <c r="A16" s="94" t="s">
        <v>429</v>
      </c>
      <c r="B16" s="97">
        <v>12.46</v>
      </c>
      <c r="C16" s="94">
        <v>8.39</v>
      </c>
      <c r="D16" s="94">
        <v>6.31</v>
      </c>
      <c r="E16" s="94">
        <v>10.119999999999999</v>
      </c>
      <c r="F16" s="92">
        <f t="shared" si="0"/>
        <v>0.24245484772197531</v>
      </c>
    </row>
    <row r="17" spans="1:6" x14ac:dyDescent="0.45">
      <c r="A17" s="91" t="s">
        <v>430</v>
      </c>
      <c r="B17" s="97"/>
      <c r="C17" s="91"/>
      <c r="D17" s="91"/>
      <c r="E17" s="91"/>
      <c r="F17" s="92" t="str">
        <f t="shared" si="0"/>
        <v/>
      </c>
    </row>
    <row r="18" spans="1:6" x14ac:dyDescent="0.45">
      <c r="A18" s="94" t="s">
        <v>431</v>
      </c>
      <c r="B18" s="97">
        <v>35.61</v>
      </c>
      <c r="C18" s="94">
        <v>44.07</v>
      </c>
      <c r="D18" s="94">
        <v>46.23</v>
      </c>
      <c r="E18" s="94">
        <v>44.74</v>
      </c>
      <c r="F18" s="92">
        <f t="shared" si="0"/>
        <v>9.7184623901699352E-2</v>
      </c>
    </row>
    <row r="19" spans="1:6" x14ac:dyDescent="0.45">
      <c r="A19" s="94" t="s">
        <v>432</v>
      </c>
      <c r="B19" s="97">
        <v>28.86</v>
      </c>
      <c r="C19" s="94">
        <v>36.92</v>
      </c>
      <c r="D19" s="94">
        <v>85.35</v>
      </c>
      <c r="E19" s="94">
        <v>45.92</v>
      </c>
      <c r="F19" s="92">
        <f t="shared" si="0"/>
        <v>0.44032415734322955</v>
      </c>
    </row>
    <row r="20" spans="1:6" x14ac:dyDescent="0.45">
      <c r="A20" s="94" t="s">
        <v>433</v>
      </c>
      <c r="B20" s="97">
        <v>40.700000000000003</v>
      </c>
      <c r="C20" s="94">
        <v>47.01</v>
      </c>
      <c r="D20" s="94">
        <v>95.66</v>
      </c>
      <c r="E20" s="94">
        <v>54.31</v>
      </c>
      <c r="F20" s="92">
        <f t="shared" si="0"/>
        <v>0.36133130661532875</v>
      </c>
    </row>
    <row r="21" spans="1:6" x14ac:dyDescent="0.45">
      <c r="A21" s="94" t="s">
        <v>434</v>
      </c>
      <c r="B21" s="97">
        <v>22.47</v>
      </c>
      <c r="C21" s="94">
        <v>29.79</v>
      </c>
      <c r="D21" s="94">
        <v>65.89</v>
      </c>
      <c r="E21" s="94">
        <v>39.42</v>
      </c>
      <c r="F21" s="92">
        <f t="shared" si="0"/>
        <v>0.41726166706654194</v>
      </c>
    </row>
    <row r="22" spans="1:6" x14ac:dyDescent="0.45">
      <c r="A22" s="94" t="s">
        <v>435</v>
      </c>
      <c r="B22" s="97">
        <v>8.98</v>
      </c>
      <c r="C22" s="94">
        <v>13.26</v>
      </c>
      <c r="D22" s="94">
        <v>25.46</v>
      </c>
      <c r="E22" s="94">
        <v>12.43</v>
      </c>
      <c r="F22" s="92">
        <f t="shared" si="0"/>
        <v>0.41447366136887026</v>
      </c>
    </row>
    <row r="23" spans="1:6" x14ac:dyDescent="0.45">
      <c r="A23" s="94" t="s">
        <v>436</v>
      </c>
      <c r="B23" s="97">
        <v>11.18</v>
      </c>
      <c r="C23" s="94">
        <v>15.74</v>
      </c>
      <c r="D23" s="94">
        <v>30.6</v>
      </c>
      <c r="E23" s="94">
        <v>16.13</v>
      </c>
      <c r="F23" s="92">
        <f t="shared" si="0"/>
        <v>0.39650352319544996</v>
      </c>
    </row>
    <row r="24" spans="1:6" x14ac:dyDescent="0.45">
      <c r="A24" s="94" t="s">
        <v>437</v>
      </c>
      <c r="B24" s="97">
        <v>5.95</v>
      </c>
      <c r="C24" s="94">
        <v>8.3699999999999992</v>
      </c>
      <c r="D24" s="94">
        <v>16.940000000000001</v>
      </c>
      <c r="E24" s="94">
        <v>9.26</v>
      </c>
      <c r="F24" s="92">
        <f t="shared" si="0"/>
        <v>0.40612948048249026</v>
      </c>
    </row>
    <row r="25" spans="1:6" x14ac:dyDescent="0.45">
      <c r="A25" s="94" t="s">
        <v>438</v>
      </c>
      <c r="B25" s="97"/>
      <c r="C25" s="94"/>
      <c r="D25" s="94"/>
      <c r="E25" s="94"/>
      <c r="F25" s="92" t="str">
        <f t="shared" si="0"/>
        <v/>
      </c>
    </row>
    <row r="26" spans="1:6" x14ac:dyDescent="0.45">
      <c r="A26" s="94" t="s">
        <v>439</v>
      </c>
      <c r="B26" s="97"/>
      <c r="C26" s="94"/>
      <c r="D26" s="94"/>
      <c r="E26" s="94"/>
      <c r="F26" s="92" t="str">
        <f t="shared" si="0"/>
        <v/>
      </c>
    </row>
    <row r="27" spans="1:6" x14ac:dyDescent="0.45">
      <c r="A27" s="91" t="s">
        <v>440</v>
      </c>
      <c r="B27" s="97"/>
      <c r="C27" s="91"/>
      <c r="D27" s="91"/>
      <c r="E27" s="91"/>
      <c r="F27" s="92" t="str">
        <f t="shared" si="0"/>
        <v/>
      </c>
    </row>
    <row r="28" spans="1:6" x14ac:dyDescent="0.45">
      <c r="A28" s="94" t="s">
        <v>441</v>
      </c>
      <c r="B28" s="97">
        <v>23.05</v>
      </c>
      <c r="C28" s="94">
        <v>21.58</v>
      </c>
      <c r="D28" s="94">
        <v>-1.34</v>
      </c>
      <c r="E28" s="94">
        <v>25.65</v>
      </c>
      <c r="F28" s="92">
        <f t="shared" si="0"/>
        <v>0.62795749121107536</v>
      </c>
    </row>
    <row r="29" spans="1:6" x14ac:dyDescent="0.45">
      <c r="A29" s="94" t="s">
        <v>442</v>
      </c>
      <c r="B29" s="97">
        <v>20.239999999999998</v>
      </c>
      <c r="C29" s="94">
        <v>50.47</v>
      </c>
      <c r="D29" s="94">
        <v>3.49</v>
      </c>
      <c r="E29" s="94">
        <v>21.58</v>
      </c>
      <c r="F29" s="92">
        <f t="shared" si="0"/>
        <v>0.70543275853838516</v>
      </c>
    </row>
    <row r="30" spans="1:6" x14ac:dyDescent="0.45">
      <c r="A30" s="94" t="s">
        <v>443</v>
      </c>
      <c r="B30" s="97">
        <v>57.29</v>
      </c>
      <c r="C30" s="94">
        <v>62.3</v>
      </c>
      <c r="D30" s="94">
        <v>140.55000000000001</v>
      </c>
      <c r="E30" s="94">
        <v>-33.93</v>
      </c>
      <c r="F30" s="92">
        <f t="shared" si="0"/>
        <v>1.0927641507085317</v>
      </c>
    </row>
    <row r="31" spans="1:6" x14ac:dyDescent="0.45">
      <c r="A31" s="94" t="s">
        <v>444</v>
      </c>
      <c r="B31" s="97">
        <v>65.040000000000006</v>
      </c>
      <c r="C31" s="94">
        <v>62.36</v>
      </c>
      <c r="D31" s="94">
        <v>126.44</v>
      </c>
      <c r="E31" s="94">
        <v>-35.15</v>
      </c>
      <c r="F31" s="92">
        <f t="shared" si="0"/>
        <v>1.0580693266033943</v>
      </c>
    </row>
    <row r="32" spans="1:6" x14ac:dyDescent="0.45">
      <c r="A32" s="94" t="s">
        <v>445</v>
      </c>
      <c r="B32" s="97">
        <v>9.1199999999999992</v>
      </c>
      <c r="C32" s="94">
        <v>21.43</v>
      </c>
      <c r="D32" s="94">
        <v>3.96</v>
      </c>
      <c r="E32" s="94">
        <v>32.770000000000003</v>
      </c>
      <c r="F32" s="92">
        <f t="shared" si="0"/>
        <v>0.66492056874687855</v>
      </c>
    </row>
    <row r="33" spans="1:6" x14ac:dyDescent="0.45">
      <c r="A33" s="94" t="s">
        <v>446</v>
      </c>
      <c r="B33" s="97">
        <v>-4.72</v>
      </c>
      <c r="C33" s="94">
        <v>31.49</v>
      </c>
      <c r="D33" s="94">
        <v>1.39</v>
      </c>
      <c r="E33" s="94">
        <v>11.95</v>
      </c>
      <c r="F33" s="92">
        <f t="shared" si="0"/>
        <v>1.3713923657955212</v>
      </c>
    </row>
    <row r="34" spans="1:6" x14ac:dyDescent="0.45">
      <c r="A34" s="94" t="s">
        <v>447</v>
      </c>
      <c r="B34" s="97">
        <v>13.8</v>
      </c>
      <c r="C34" s="94">
        <v>37.880000000000003</v>
      </c>
      <c r="D34" s="94">
        <v>-24.97</v>
      </c>
      <c r="E34" s="94">
        <v>10.98</v>
      </c>
      <c r="F34" s="92">
        <f t="shared" si="0"/>
        <v>2.3815615112323392</v>
      </c>
    </row>
    <row r="35" spans="1:6" x14ac:dyDescent="0.45">
      <c r="A35" s="94" t="s">
        <v>448</v>
      </c>
      <c r="B35" s="97">
        <v>6.82</v>
      </c>
      <c r="C35" s="94">
        <v>12.82</v>
      </c>
      <c r="D35" s="94">
        <v>22.45</v>
      </c>
      <c r="E35" s="94">
        <v>41.32</v>
      </c>
      <c r="F35" s="92">
        <f t="shared" si="0"/>
        <v>0.6266012853516898</v>
      </c>
    </row>
    <row r="36" spans="1:6" x14ac:dyDescent="0.45">
      <c r="A36" s="94" t="s">
        <v>449</v>
      </c>
      <c r="B36" s="97"/>
      <c r="C36" s="94"/>
      <c r="D36" s="94">
        <v>1.5</v>
      </c>
      <c r="E36" s="94">
        <v>35.33</v>
      </c>
      <c r="F36" s="92">
        <f t="shared" si="0"/>
        <v>0.91854466467553619</v>
      </c>
    </row>
    <row r="37" spans="1:6" x14ac:dyDescent="0.45">
      <c r="A37" s="91" t="s">
        <v>450</v>
      </c>
      <c r="B37" s="97"/>
      <c r="C37" s="91"/>
      <c r="D37" s="91"/>
      <c r="E37" s="91"/>
      <c r="F37" s="92" t="str">
        <f t="shared" si="0"/>
        <v/>
      </c>
    </row>
    <row r="38" spans="1:6" x14ac:dyDescent="0.45">
      <c r="A38" s="94" t="s">
        <v>451</v>
      </c>
      <c r="B38" s="97">
        <v>0.28000000000000003</v>
      </c>
      <c r="C38" s="94">
        <v>0.42</v>
      </c>
      <c r="D38" s="94">
        <v>0.77</v>
      </c>
      <c r="E38" s="94">
        <v>1.88</v>
      </c>
      <c r="F38" s="92">
        <f t="shared" si="0"/>
        <v>0.74959854110213886</v>
      </c>
    </row>
    <row r="39" spans="1:6" x14ac:dyDescent="0.45">
      <c r="A39" s="94" t="s">
        <v>452</v>
      </c>
      <c r="B39" s="97">
        <v>0.72</v>
      </c>
      <c r="C39" s="94">
        <v>0.79</v>
      </c>
      <c r="D39" s="94">
        <v>1.73</v>
      </c>
      <c r="E39" s="94">
        <v>3.13</v>
      </c>
      <c r="F39" s="92">
        <f t="shared" si="0"/>
        <v>0.61108250158796784</v>
      </c>
    </row>
    <row r="40" spans="1:6" x14ac:dyDescent="0.45">
      <c r="A40" s="94" t="s">
        <v>453</v>
      </c>
      <c r="B40" s="97">
        <v>0.3</v>
      </c>
      <c r="C40" s="94">
        <v>0.45</v>
      </c>
      <c r="D40" s="94">
        <v>0.96</v>
      </c>
      <c r="E40" s="94">
        <v>2.37</v>
      </c>
      <c r="F40" s="92">
        <f t="shared" si="0"/>
        <v>0.80089698848177082</v>
      </c>
    </row>
    <row r="41" spans="1:6" x14ac:dyDescent="0.45">
      <c r="A41" s="94" t="s">
        <v>454</v>
      </c>
      <c r="B41" s="97">
        <v>0.75</v>
      </c>
      <c r="C41" s="94">
        <v>0.82</v>
      </c>
      <c r="D41" s="94">
        <v>1.76</v>
      </c>
      <c r="E41" s="94">
        <v>3.17</v>
      </c>
      <c r="F41" s="92">
        <f t="shared" si="0"/>
        <v>0.60129249348540303</v>
      </c>
    </row>
    <row r="42" spans="1:6" x14ac:dyDescent="0.45">
      <c r="A42" s="94" t="s">
        <v>455</v>
      </c>
      <c r="B42" s="97">
        <v>7.76</v>
      </c>
      <c r="C42" s="94">
        <v>11.01</v>
      </c>
      <c r="D42" s="94">
        <v>24.32</v>
      </c>
      <c r="E42" s="94">
        <v>15.91</v>
      </c>
      <c r="F42" s="92">
        <f t="shared" si="0"/>
        <v>0.42308860109680635</v>
      </c>
    </row>
    <row r="43" spans="1:6" x14ac:dyDescent="0.45">
      <c r="A43" s="91" t="s">
        <v>456</v>
      </c>
      <c r="B43" s="97"/>
      <c r="C43" s="91"/>
      <c r="D43" s="91"/>
      <c r="E43" s="91"/>
      <c r="F43" s="92" t="str">
        <f t="shared" si="0"/>
        <v/>
      </c>
    </row>
    <row r="44" spans="1:6" x14ac:dyDescent="0.45">
      <c r="A44" s="94" t="s">
        <v>457</v>
      </c>
      <c r="B44" s="97">
        <v>8.23</v>
      </c>
      <c r="C44" s="94">
        <v>7.97</v>
      </c>
      <c r="D44" s="94">
        <v>6.83</v>
      </c>
      <c r="E44" s="94">
        <v>8.16</v>
      </c>
      <c r="F44" s="92">
        <f t="shared" si="0"/>
        <v>7.2668071559203948E-2</v>
      </c>
    </row>
    <row r="45" spans="1:6" x14ac:dyDescent="0.45">
      <c r="A45" s="94" t="s">
        <v>458</v>
      </c>
      <c r="B45" s="97">
        <v>44.32</v>
      </c>
      <c r="C45" s="94">
        <v>45.81</v>
      </c>
      <c r="D45" s="94">
        <v>53.46</v>
      </c>
      <c r="E45" s="94">
        <v>44.71</v>
      </c>
      <c r="F45" s="92">
        <f t="shared" si="0"/>
        <v>7.9164113457061785E-2</v>
      </c>
    </row>
    <row r="46" spans="1:6" x14ac:dyDescent="0.45">
      <c r="A46" s="94" t="s">
        <v>459</v>
      </c>
      <c r="B46" s="97">
        <v>29.14</v>
      </c>
      <c r="C46" s="94">
        <v>28.83</v>
      </c>
      <c r="D46" s="94">
        <v>27.44</v>
      </c>
      <c r="E46" s="94">
        <v>35.24</v>
      </c>
      <c r="F46" s="92">
        <f t="shared" si="0"/>
        <v>9.9480692947279153E-2</v>
      </c>
    </row>
    <row r="47" spans="1:6" x14ac:dyDescent="0.45">
      <c r="A47" s="94" t="s">
        <v>460</v>
      </c>
      <c r="B47" s="97">
        <v>12.52</v>
      </c>
      <c r="C47" s="94">
        <v>12.66</v>
      </c>
      <c r="D47" s="94">
        <v>13.3</v>
      </c>
      <c r="E47" s="94">
        <v>10.36</v>
      </c>
      <c r="F47" s="92">
        <f t="shared" si="0"/>
        <v>9.0731836846413547E-2</v>
      </c>
    </row>
    <row r="48" spans="1:6" x14ac:dyDescent="0.45">
      <c r="A48" s="94" t="s">
        <v>461</v>
      </c>
      <c r="B48" s="97">
        <v>5.59</v>
      </c>
      <c r="C48" s="94">
        <v>3.58</v>
      </c>
      <c r="D48" s="94">
        <v>3.05</v>
      </c>
      <c r="E48" s="94">
        <v>5.45</v>
      </c>
      <c r="F48" s="92">
        <f t="shared" si="0"/>
        <v>0.25340249783838781</v>
      </c>
    </row>
    <row r="49" spans="1:6" x14ac:dyDescent="0.45">
      <c r="A49" s="94" t="s">
        <v>503</v>
      </c>
      <c r="B49" s="97">
        <v>65.28</v>
      </c>
      <c r="C49" s="94">
        <v>102.05</v>
      </c>
      <c r="D49" s="94">
        <v>119.71</v>
      </c>
      <c r="E49" s="94">
        <v>66.94</v>
      </c>
      <c r="F49" s="92">
        <f t="shared" si="0"/>
        <v>0.26269137743026832</v>
      </c>
    </row>
    <row r="50" spans="1:6" x14ac:dyDescent="0.45">
      <c r="A50" s="94" t="s">
        <v>462</v>
      </c>
      <c r="B50" s="97">
        <v>1.02</v>
      </c>
      <c r="C50" s="94">
        <v>1.22</v>
      </c>
      <c r="D50" s="94">
        <v>1.04</v>
      </c>
      <c r="E50" s="94">
        <v>1.18</v>
      </c>
      <c r="F50" s="92">
        <f t="shared" si="0"/>
        <v>7.7540881012513801E-2</v>
      </c>
    </row>
    <row r="51" spans="1:6" x14ac:dyDescent="0.45">
      <c r="A51" s="94" t="s">
        <v>463</v>
      </c>
      <c r="B51" s="97">
        <v>0.31</v>
      </c>
      <c r="C51" s="94">
        <v>0.33</v>
      </c>
      <c r="D51" s="94">
        <v>0.28999999999999998</v>
      </c>
      <c r="E51" s="94">
        <v>0.31</v>
      </c>
      <c r="F51" s="92">
        <f t="shared" si="0"/>
        <v>4.5619792334616008E-2</v>
      </c>
    </row>
    <row r="52" spans="1:6" x14ac:dyDescent="0.45">
      <c r="A52" s="94" t="s">
        <v>464</v>
      </c>
      <c r="B52" s="97">
        <v>0.47</v>
      </c>
      <c r="C52" s="94">
        <v>0.52</v>
      </c>
      <c r="D52" s="94">
        <v>0.44</v>
      </c>
      <c r="E52" s="94">
        <v>0.41</v>
      </c>
      <c r="F52" s="92">
        <f t="shared" si="0"/>
        <v>8.8304765267782206E-2</v>
      </c>
    </row>
    <row r="53" spans="1:6" x14ac:dyDescent="0.45">
      <c r="A53" s="91" t="s">
        <v>465</v>
      </c>
      <c r="B53" s="97"/>
      <c r="C53" s="91"/>
      <c r="D53" s="91"/>
      <c r="E53" s="91"/>
      <c r="F53" s="92" t="str">
        <f t="shared" si="0"/>
        <v/>
      </c>
    </row>
    <row r="54" spans="1:6" x14ac:dyDescent="0.45">
      <c r="A54" s="94" t="s">
        <v>466</v>
      </c>
      <c r="B54" s="97">
        <v>61.38</v>
      </c>
      <c r="C54" s="94">
        <v>63.16</v>
      </c>
      <c r="D54" s="94">
        <v>50.22</v>
      </c>
      <c r="E54" s="94">
        <v>49.79</v>
      </c>
      <c r="F54" s="92">
        <f t="shared" si="0"/>
        <v>0.10984779868985582</v>
      </c>
    </row>
    <row r="55" spans="1:6" x14ac:dyDescent="0.45">
      <c r="A55" s="94" t="s">
        <v>467</v>
      </c>
      <c r="B55" s="97">
        <v>17.91</v>
      </c>
      <c r="C55" s="94">
        <v>15.58</v>
      </c>
      <c r="D55" s="94">
        <v>14.5</v>
      </c>
      <c r="E55" s="94">
        <v>12.05</v>
      </c>
      <c r="F55" s="92">
        <f t="shared" si="0"/>
        <v>0.14036835741787268</v>
      </c>
    </row>
    <row r="56" spans="1:6" x14ac:dyDescent="0.45">
      <c r="A56" s="94" t="s">
        <v>468</v>
      </c>
      <c r="B56" s="97">
        <v>34.35</v>
      </c>
      <c r="C56" s="94">
        <v>39.01</v>
      </c>
      <c r="D56" s="94">
        <v>28.15</v>
      </c>
      <c r="E56" s="94">
        <v>23.53</v>
      </c>
      <c r="F56" s="92">
        <f t="shared" si="0"/>
        <v>0.18860102050847249</v>
      </c>
    </row>
    <row r="57" spans="1:6" x14ac:dyDescent="0.45">
      <c r="A57" s="94" t="s">
        <v>469</v>
      </c>
      <c r="B57" s="97">
        <v>65.650000000000006</v>
      </c>
      <c r="C57" s="94">
        <v>60.99</v>
      </c>
      <c r="D57" s="94">
        <v>71.849999999999994</v>
      </c>
      <c r="E57" s="94">
        <v>76.47</v>
      </c>
      <c r="F57" s="92">
        <f t="shared" si="0"/>
        <v>8.5767644764254192E-2</v>
      </c>
    </row>
    <row r="58" spans="1:6" x14ac:dyDescent="0.45">
      <c r="A58" s="94" t="s">
        <v>470</v>
      </c>
      <c r="B58" s="97">
        <v>32.119999999999997</v>
      </c>
      <c r="C58" s="94">
        <v>40.4</v>
      </c>
      <c r="D58" s="94">
        <v>19.68</v>
      </c>
      <c r="E58" s="94">
        <v>15.32</v>
      </c>
      <c r="F58" s="92">
        <f t="shared" si="0"/>
        <v>0.37002887740086521</v>
      </c>
    </row>
    <row r="59" spans="1:6" x14ac:dyDescent="0.45">
      <c r="A59" s="94" t="s">
        <v>471</v>
      </c>
      <c r="B59" s="97">
        <v>27.28</v>
      </c>
      <c r="C59" s="94">
        <v>25.54</v>
      </c>
      <c r="D59" s="94">
        <v>20.18</v>
      </c>
      <c r="E59" s="94">
        <v>15.76</v>
      </c>
      <c r="F59" s="92">
        <f t="shared" si="0"/>
        <v>0.20468250954117981</v>
      </c>
    </row>
    <row r="60" spans="1:6" x14ac:dyDescent="0.45">
      <c r="A60" s="94" t="s">
        <v>472</v>
      </c>
      <c r="B60" s="97">
        <v>52.33</v>
      </c>
      <c r="C60" s="94">
        <v>63.95</v>
      </c>
      <c r="D60" s="94">
        <v>39.19</v>
      </c>
      <c r="E60" s="94">
        <v>30.77</v>
      </c>
      <c r="F60" s="92">
        <f t="shared" si="0"/>
        <v>0.27153449492678561</v>
      </c>
    </row>
    <row r="61" spans="1:6" x14ac:dyDescent="0.45">
      <c r="A61" s="91" t="s">
        <v>473</v>
      </c>
      <c r="B61" s="97"/>
      <c r="C61" s="91"/>
      <c r="D61" s="91"/>
      <c r="E61" s="91"/>
      <c r="F61" s="92" t="str">
        <f t="shared" si="0"/>
        <v/>
      </c>
    </row>
    <row r="62" spans="1:6" x14ac:dyDescent="0.45">
      <c r="A62" s="94" t="s">
        <v>474</v>
      </c>
      <c r="B62" s="97">
        <v>30.09</v>
      </c>
      <c r="C62" s="94">
        <v>58.98</v>
      </c>
      <c r="D62" s="94">
        <v>-7.0000000000000007E-2</v>
      </c>
      <c r="E62" s="94">
        <v>34.08</v>
      </c>
      <c r="F62" s="92">
        <f t="shared" si="0"/>
        <v>0.68138485876634647</v>
      </c>
    </row>
    <row r="63" spans="1:6" x14ac:dyDescent="0.45">
      <c r="A63" s="94" t="s">
        <v>475</v>
      </c>
      <c r="B63" s="97">
        <v>42.64</v>
      </c>
      <c r="C63" s="94">
        <v>71.61</v>
      </c>
      <c r="D63" s="94">
        <v>-0.15</v>
      </c>
      <c r="E63" s="94">
        <v>78.16</v>
      </c>
      <c r="F63" s="92">
        <f t="shared" si="0"/>
        <v>0.6424545132442816</v>
      </c>
    </row>
    <row r="64" spans="1:6" x14ac:dyDescent="0.45">
      <c r="A64" s="94" t="s">
        <v>476</v>
      </c>
      <c r="B64" s="97">
        <v>9.33</v>
      </c>
      <c r="C64" s="94">
        <v>22.64</v>
      </c>
      <c r="D64" s="94">
        <v>5.46</v>
      </c>
      <c r="E64" s="94">
        <v>118.15</v>
      </c>
      <c r="F64" s="92">
        <f t="shared" si="0"/>
        <v>1.1878000223522038</v>
      </c>
    </row>
    <row r="65" spans="1:6" x14ac:dyDescent="0.45">
      <c r="A65" s="94" t="s">
        <v>477</v>
      </c>
      <c r="B65" s="97"/>
      <c r="C65" s="94"/>
      <c r="D65" s="94"/>
      <c r="E65" s="94"/>
      <c r="F65" s="92" t="str">
        <f t="shared" si="0"/>
        <v/>
      </c>
    </row>
    <row r="66" spans="1:6" x14ac:dyDescent="0.45">
      <c r="A66" s="94" t="s">
        <v>478</v>
      </c>
      <c r="B66" s="97"/>
      <c r="C66" s="94"/>
      <c r="D66" s="94"/>
      <c r="E66" s="94"/>
      <c r="F66" s="92" t="str">
        <f t="shared" si="0"/>
        <v/>
      </c>
    </row>
    <row r="67" spans="1:6" x14ac:dyDescent="0.45">
      <c r="A67" s="94" t="s">
        <v>479</v>
      </c>
      <c r="B67" s="97">
        <v>8.99</v>
      </c>
      <c r="C67" s="94">
        <v>17.64</v>
      </c>
      <c r="D67" s="94">
        <v>-0.02</v>
      </c>
      <c r="E67" s="94">
        <v>9.16</v>
      </c>
      <c r="F67" s="92">
        <f t="shared" si="0"/>
        <v>0.69840065331045786</v>
      </c>
    </row>
    <row r="68" spans="1:6" x14ac:dyDescent="0.45">
      <c r="A68" s="94" t="s">
        <v>480</v>
      </c>
      <c r="B68" s="97">
        <v>13.7</v>
      </c>
      <c r="C68" s="94">
        <v>28.93</v>
      </c>
      <c r="D68" s="94">
        <v>-0.03</v>
      </c>
      <c r="E68" s="94">
        <v>11.97</v>
      </c>
      <c r="F68" s="92">
        <f t="shared" si="0"/>
        <v>0.75417961587796722</v>
      </c>
    </row>
    <row r="69" spans="1:6" x14ac:dyDescent="0.45">
      <c r="A69" s="94" t="s">
        <v>481</v>
      </c>
      <c r="B69" s="97">
        <v>112</v>
      </c>
      <c r="C69" s="94">
        <v>175.67</v>
      </c>
      <c r="D69" s="94">
        <v>-0.09</v>
      </c>
      <c r="E69" s="94">
        <v>67.81</v>
      </c>
      <c r="F69" s="92">
        <f t="shared" si="0"/>
        <v>0.72127214925589622</v>
      </c>
    </row>
    <row r="70" spans="1:6" x14ac:dyDescent="0.45">
      <c r="A70" s="94" t="s">
        <v>482</v>
      </c>
      <c r="B70" s="97">
        <v>26.17</v>
      </c>
      <c r="C70" s="94">
        <v>45.23</v>
      </c>
      <c r="D70" s="94">
        <v>-0.08</v>
      </c>
      <c r="E70" s="94">
        <v>38.909999999999997</v>
      </c>
      <c r="F70" s="92">
        <f t="shared" si="0"/>
        <v>0.63034074550215224</v>
      </c>
    </row>
    <row r="71" spans="1:6" x14ac:dyDescent="0.45">
      <c r="A71" s="94" t="s">
        <v>483</v>
      </c>
      <c r="B71" s="97">
        <v>3201.35</v>
      </c>
      <c r="C71" s="94">
        <v>7629.09</v>
      </c>
      <c r="D71" s="94">
        <v>-9.3800000000000008</v>
      </c>
      <c r="E71" s="94">
        <v>3977.93</v>
      </c>
      <c r="F71" s="92">
        <f t="shared" si="0"/>
        <v>0.73430963672040284</v>
      </c>
    </row>
    <row r="72" spans="1:6" x14ac:dyDescent="0.45">
      <c r="A72" s="91" t="s">
        <v>484</v>
      </c>
      <c r="B72" s="97"/>
      <c r="C72" s="91"/>
      <c r="D72" s="91"/>
      <c r="E72" s="91"/>
      <c r="F72" s="92" t="str">
        <f t="shared" si="0"/>
        <v/>
      </c>
    </row>
    <row r="73" spans="1:6" x14ac:dyDescent="0.45">
      <c r="A73" s="94" t="s">
        <v>485</v>
      </c>
      <c r="B73" s="97">
        <v>64.39</v>
      </c>
      <c r="C73" s="94">
        <v>55.93</v>
      </c>
      <c r="D73" s="94">
        <v>53.77</v>
      </c>
      <c r="E73" s="94">
        <v>55.26</v>
      </c>
      <c r="F73" s="92">
        <f t="shared" ref="F73:F90" si="1">IF(E73&lt;&gt;0,_xlfn.STDEV.P(B73:E73)/AVERAGE(B73:E73),"")</f>
        <v>7.2311123038260275E-2</v>
      </c>
    </row>
    <row r="74" spans="1:6" x14ac:dyDescent="0.45">
      <c r="A74" s="94" t="s">
        <v>486</v>
      </c>
      <c r="B74" s="97">
        <v>4.8099999999999996</v>
      </c>
      <c r="C74" s="94">
        <v>3.65</v>
      </c>
      <c r="D74" s="94">
        <v>2.85</v>
      </c>
      <c r="E74" s="94">
        <v>5.12</v>
      </c>
      <c r="F74" s="92">
        <f t="shared" si="1"/>
        <v>0.22144142190316449</v>
      </c>
    </row>
    <row r="75" spans="1:6" x14ac:dyDescent="0.45">
      <c r="A75" s="94" t="s">
        <v>487</v>
      </c>
      <c r="B75" s="97">
        <v>9.19</v>
      </c>
      <c r="C75" s="94">
        <v>13.45</v>
      </c>
      <c r="D75" s="94">
        <v>14.35</v>
      </c>
      <c r="E75" s="94">
        <v>11.78</v>
      </c>
      <c r="F75" s="92">
        <f t="shared" si="1"/>
        <v>0.16104134199370485</v>
      </c>
    </row>
    <row r="76" spans="1:6" x14ac:dyDescent="0.45">
      <c r="A76" s="94" t="s">
        <v>488</v>
      </c>
      <c r="B76" s="97">
        <v>3.72</v>
      </c>
      <c r="C76" s="94">
        <v>3.35</v>
      </c>
      <c r="D76" s="94">
        <v>3.51</v>
      </c>
      <c r="E76" s="94">
        <v>2.89</v>
      </c>
      <c r="F76" s="92">
        <f t="shared" si="1"/>
        <v>9.066591172640312E-2</v>
      </c>
    </row>
    <row r="77" spans="1:6" x14ac:dyDescent="0.45">
      <c r="A77" s="91" t="s">
        <v>489</v>
      </c>
      <c r="B77" s="97"/>
      <c r="C77" s="91"/>
      <c r="D77" s="91"/>
      <c r="E77" s="91"/>
      <c r="F77" s="92" t="str">
        <f t="shared" si="1"/>
        <v/>
      </c>
    </row>
    <row r="78" spans="1:6" x14ac:dyDescent="0.45">
      <c r="A78" s="94" t="s">
        <v>490</v>
      </c>
      <c r="B78" s="97">
        <v>15.74</v>
      </c>
      <c r="C78" s="94">
        <v>20.100000000000001</v>
      </c>
      <c r="D78" s="94">
        <v>24.95</v>
      </c>
      <c r="E78" s="94">
        <v>37.119999999999997</v>
      </c>
      <c r="F78" s="92">
        <f t="shared" si="1"/>
        <v>0.32655135321886858</v>
      </c>
    </row>
    <row r="79" spans="1:6" x14ac:dyDescent="0.45">
      <c r="A79" s="94" t="s">
        <v>491</v>
      </c>
      <c r="B79" s="97">
        <v>37.72</v>
      </c>
      <c r="C79" s="94">
        <v>52.1</v>
      </c>
      <c r="D79" s="94">
        <v>43.54</v>
      </c>
      <c r="E79" s="94">
        <v>59.38</v>
      </c>
      <c r="F79" s="92">
        <f t="shared" si="1"/>
        <v>0.17105702702523887</v>
      </c>
    </row>
    <row r="80" spans="1:6" x14ac:dyDescent="0.45">
      <c r="A80" s="94" t="s">
        <v>492</v>
      </c>
      <c r="B80" s="97">
        <v>3.07</v>
      </c>
      <c r="C80" s="94">
        <v>3.14</v>
      </c>
      <c r="D80" s="94">
        <v>10.62</v>
      </c>
      <c r="E80" s="94">
        <v>15.3</v>
      </c>
      <c r="F80" s="92">
        <f t="shared" si="1"/>
        <v>0.6471146608896976</v>
      </c>
    </row>
    <row r="81" spans="1:7" x14ac:dyDescent="0.45">
      <c r="A81" s="94" t="s">
        <v>493</v>
      </c>
      <c r="B81" s="97">
        <v>49.83</v>
      </c>
      <c r="C81" s="94">
        <v>33.130000000000003</v>
      </c>
      <c r="D81" s="94">
        <v>35.299999999999997</v>
      </c>
      <c r="E81" s="94">
        <v>18.5</v>
      </c>
      <c r="F81" s="92">
        <f t="shared" si="1"/>
        <v>0.32475559009576449</v>
      </c>
    </row>
    <row r="82" spans="1:7" x14ac:dyDescent="0.45">
      <c r="A82" s="94" t="s">
        <v>494</v>
      </c>
      <c r="B82" s="97">
        <v>4.07</v>
      </c>
      <c r="C82" s="94">
        <v>3.15</v>
      </c>
      <c r="D82" s="94">
        <v>2.02</v>
      </c>
      <c r="E82" s="94">
        <v>1.25</v>
      </c>
      <c r="F82" s="92">
        <f t="shared" si="1"/>
        <v>0.40981553781849672</v>
      </c>
    </row>
    <row r="83" spans="1:7" x14ac:dyDescent="0.45">
      <c r="A83" s="94" t="s">
        <v>495</v>
      </c>
      <c r="B83" s="97">
        <v>5.31</v>
      </c>
      <c r="C83" s="94">
        <v>8.48</v>
      </c>
      <c r="D83" s="94">
        <v>8.5299999999999994</v>
      </c>
      <c r="E83" s="94">
        <v>5.57</v>
      </c>
      <c r="F83" s="92">
        <f t="shared" si="1"/>
        <v>0.22020168218330416</v>
      </c>
    </row>
    <row r="84" spans="1:7" x14ac:dyDescent="0.45">
      <c r="A84" s="91" t="s">
        <v>496</v>
      </c>
      <c r="B84" s="97"/>
      <c r="C84" s="91"/>
      <c r="D84" s="91"/>
      <c r="E84" s="91"/>
      <c r="F84" s="92" t="str">
        <f t="shared" si="1"/>
        <v/>
      </c>
    </row>
    <row r="85" spans="1:7" x14ac:dyDescent="0.45">
      <c r="A85" s="94" t="s">
        <v>497</v>
      </c>
      <c r="B85" s="97">
        <v>84.26</v>
      </c>
      <c r="C85" s="94">
        <v>79.900000000000006</v>
      </c>
      <c r="D85" s="94">
        <v>75.05</v>
      </c>
      <c r="E85" s="94">
        <v>62.88</v>
      </c>
      <c r="F85" s="92">
        <f t="shared" si="1"/>
        <v>0.10583813762011034</v>
      </c>
    </row>
    <row r="86" spans="1:7" x14ac:dyDescent="0.45">
      <c r="A86" s="94" t="s">
        <v>498</v>
      </c>
      <c r="B86" s="97">
        <v>29.32</v>
      </c>
      <c r="C86" s="94">
        <v>25.04</v>
      </c>
      <c r="D86" s="94">
        <v>30.75</v>
      </c>
      <c r="E86" s="94">
        <v>22.42</v>
      </c>
      <c r="F86" s="92">
        <f t="shared" si="1"/>
        <v>0.12366567925065255</v>
      </c>
    </row>
    <row r="87" spans="1:7" x14ac:dyDescent="0.45">
      <c r="A87" s="94" t="s">
        <v>499</v>
      </c>
      <c r="B87" s="97">
        <v>89.18</v>
      </c>
      <c r="C87" s="94">
        <v>90.61</v>
      </c>
      <c r="D87" s="94">
        <v>93.4</v>
      </c>
      <c r="E87" s="94">
        <v>93.87</v>
      </c>
      <c r="F87" s="92">
        <f t="shared" si="1"/>
        <v>2.1187319302433855E-2</v>
      </c>
    </row>
    <row r="88" spans="1:7" x14ac:dyDescent="0.45">
      <c r="A88" s="94" t="s">
        <v>500</v>
      </c>
      <c r="B88" s="97">
        <v>2.5</v>
      </c>
      <c r="C88" s="94">
        <v>1.37</v>
      </c>
      <c r="D88" s="94">
        <v>0.39</v>
      </c>
      <c r="E88" s="94"/>
      <c r="F88" s="92" t="str">
        <f t="shared" si="1"/>
        <v/>
      </c>
    </row>
    <row r="89" spans="1:7" x14ac:dyDescent="0.45">
      <c r="A89" s="94" t="s">
        <v>501</v>
      </c>
      <c r="B89" s="97">
        <v>8.32</v>
      </c>
      <c r="C89" s="94">
        <v>8.02</v>
      </c>
      <c r="D89" s="94">
        <v>6.2</v>
      </c>
      <c r="E89" s="94">
        <v>6.13</v>
      </c>
      <c r="F89" s="92">
        <f t="shared" si="1"/>
        <v>0.14069049215741605</v>
      </c>
    </row>
    <row r="90" spans="1:7" x14ac:dyDescent="0.45">
      <c r="A90" s="94" t="s">
        <v>502</v>
      </c>
      <c r="B90" s="97">
        <v>55.52</v>
      </c>
      <c r="C90" s="94">
        <v>85.53</v>
      </c>
      <c r="D90" s="94">
        <v>42.23</v>
      </c>
      <c r="E90" s="94">
        <v>42.57</v>
      </c>
      <c r="F90" s="92">
        <f t="shared" si="1"/>
        <v>0.3120046965729486</v>
      </c>
    </row>
    <row r="93" spans="1:7" x14ac:dyDescent="0.45">
      <c r="A93" s="95"/>
    </row>
    <row r="94" spans="1:7" x14ac:dyDescent="0.45">
      <c r="A94" s="96"/>
    </row>
    <row r="95" spans="1:7" x14ac:dyDescent="0.45">
      <c r="A95" s="89" t="s">
        <v>419</v>
      </c>
      <c r="B95" s="89" t="s">
        <v>33</v>
      </c>
      <c r="C95" s="98" t="s">
        <v>505</v>
      </c>
      <c r="D95" s="98" t="s">
        <v>32</v>
      </c>
      <c r="E95" s="100" t="s">
        <v>38</v>
      </c>
      <c r="F95" s="102" t="s">
        <v>504</v>
      </c>
      <c r="G95" s="104" t="s">
        <v>31</v>
      </c>
    </row>
    <row r="96" spans="1:7" x14ac:dyDescent="0.45">
      <c r="A96" s="91" t="s">
        <v>420</v>
      </c>
      <c r="B96" s="91"/>
      <c r="C96" s="83" t="str">
        <f t="shared" ref="C96:C125" si="2">IF(D96&lt;&gt;0,AVERAGE(D96:G96),"")</f>
        <v/>
      </c>
      <c r="D96" s="99"/>
      <c r="E96" s="101"/>
      <c r="F96" s="103"/>
      <c r="G96" s="105"/>
    </row>
    <row r="97" spans="1:7" x14ac:dyDescent="0.45">
      <c r="A97" s="94" t="s">
        <v>421</v>
      </c>
      <c r="B97" s="94">
        <v>4656.03</v>
      </c>
      <c r="C97" s="106">
        <f t="shared" si="2"/>
        <v>1740.3575000000001</v>
      </c>
      <c r="D97" s="99">
        <v>1983.95</v>
      </c>
      <c r="E97" s="101">
        <v>1677.96</v>
      </c>
      <c r="F97" s="103">
        <v>830.63</v>
      </c>
      <c r="G97" s="105">
        <v>2468.89</v>
      </c>
    </row>
    <row r="98" spans="1:7" x14ac:dyDescent="0.45">
      <c r="A98" s="94" t="s">
        <v>422</v>
      </c>
      <c r="B98" s="94">
        <v>33222.080000000002</v>
      </c>
      <c r="C98" s="106">
        <f t="shared" si="2"/>
        <v>16208.63</v>
      </c>
      <c r="D98" s="99">
        <v>17514.09</v>
      </c>
      <c r="E98" s="101">
        <v>14502.91</v>
      </c>
      <c r="F98" s="103">
        <v>13363.7</v>
      </c>
      <c r="G98" s="105">
        <v>19453.82</v>
      </c>
    </row>
    <row r="99" spans="1:7" x14ac:dyDescent="0.45">
      <c r="A99" s="94" t="s">
        <v>423</v>
      </c>
      <c r="B99" s="94">
        <v>14</v>
      </c>
      <c r="C99" s="106">
        <f t="shared" si="2"/>
        <v>22.902500000000003</v>
      </c>
      <c r="D99" s="99">
        <v>8.01</v>
      </c>
      <c r="E99" s="101">
        <v>32.840000000000003</v>
      </c>
      <c r="F99" s="103">
        <v>33.83</v>
      </c>
      <c r="G99" s="105">
        <v>16.93</v>
      </c>
    </row>
    <row r="100" spans="1:7" x14ac:dyDescent="0.45">
      <c r="A100" s="94" t="s">
        <v>424</v>
      </c>
      <c r="B100" s="94">
        <v>1.96</v>
      </c>
      <c r="C100" s="106">
        <f t="shared" si="2"/>
        <v>2.2400000000000002</v>
      </c>
      <c r="D100" s="99">
        <v>0.91</v>
      </c>
      <c r="E100" s="101">
        <v>3.8</v>
      </c>
      <c r="F100" s="103">
        <v>2.1</v>
      </c>
      <c r="G100" s="105">
        <v>2.15</v>
      </c>
    </row>
    <row r="101" spans="1:7" x14ac:dyDescent="0.45">
      <c r="A101" s="94" t="s">
        <v>425</v>
      </c>
      <c r="B101" s="94">
        <v>5.59</v>
      </c>
      <c r="C101" s="106">
        <f t="shared" si="2"/>
        <v>4.0750000000000002</v>
      </c>
      <c r="D101" s="99">
        <v>1.64</v>
      </c>
      <c r="E101" s="101">
        <v>3.89</v>
      </c>
      <c r="F101" s="103">
        <v>5.5</v>
      </c>
      <c r="G101" s="105">
        <v>5.27</v>
      </c>
    </row>
    <row r="102" spans="1:7" x14ac:dyDescent="0.45">
      <c r="A102" s="94" t="s">
        <v>426</v>
      </c>
      <c r="B102" s="94">
        <v>3</v>
      </c>
      <c r="C102" s="106" t="str">
        <f t="shared" si="2"/>
        <v/>
      </c>
      <c r="D102" s="99">
        <v>0</v>
      </c>
      <c r="E102" s="101">
        <v>0</v>
      </c>
      <c r="F102" s="103">
        <v>0</v>
      </c>
      <c r="G102" s="105">
        <v>1</v>
      </c>
    </row>
    <row r="103" spans="1:7" x14ac:dyDescent="0.45">
      <c r="A103" s="94" t="s">
        <v>427</v>
      </c>
      <c r="B103" s="94">
        <v>0.9</v>
      </c>
      <c r="C103" s="106">
        <f t="shared" si="2"/>
        <v>1.5100000000000002</v>
      </c>
      <c r="D103" s="99">
        <v>1.1599999999999999</v>
      </c>
      <c r="E103" s="101">
        <v>2.2000000000000002</v>
      </c>
      <c r="F103" s="103">
        <v>1.53</v>
      </c>
      <c r="G103" s="105">
        <v>1.1499999999999999</v>
      </c>
    </row>
    <row r="104" spans="1:7" x14ac:dyDescent="0.45">
      <c r="A104" s="94" t="s">
        <v>428</v>
      </c>
      <c r="B104" s="94">
        <v>11.97</v>
      </c>
      <c r="C104" s="106">
        <f t="shared" si="2"/>
        <v>16.055</v>
      </c>
      <c r="D104" s="99">
        <v>7.74</v>
      </c>
      <c r="E104" s="101">
        <v>20.29</v>
      </c>
      <c r="F104" s="103">
        <v>24.19</v>
      </c>
      <c r="G104" s="105">
        <v>12</v>
      </c>
    </row>
    <row r="105" spans="1:7" x14ac:dyDescent="0.45">
      <c r="A105" s="94" t="s">
        <v>429</v>
      </c>
      <c r="B105" s="94">
        <v>10.119999999999999</v>
      </c>
      <c r="C105" s="106">
        <f t="shared" si="2"/>
        <v>12.175000000000001</v>
      </c>
      <c r="D105" s="99">
        <v>6.39</v>
      </c>
      <c r="E105" s="101">
        <v>14.41</v>
      </c>
      <c r="F105" s="103">
        <v>17.02</v>
      </c>
      <c r="G105" s="105">
        <v>10.88</v>
      </c>
    </row>
    <row r="106" spans="1:7" x14ac:dyDescent="0.45">
      <c r="A106" s="91" t="s">
        <v>430</v>
      </c>
      <c r="B106" s="91"/>
      <c r="C106" s="106" t="str">
        <f t="shared" si="2"/>
        <v/>
      </c>
      <c r="D106" s="99"/>
      <c r="E106" s="101"/>
      <c r="F106" s="103"/>
      <c r="G106" s="105"/>
    </row>
    <row r="107" spans="1:7" x14ac:dyDescent="0.45">
      <c r="A107" s="94" t="s">
        <v>431</v>
      </c>
      <c r="B107" s="94">
        <v>44.74</v>
      </c>
      <c r="C107" s="106">
        <f t="shared" si="2"/>
        <v>29.634999999999998</v>
      </c>
      <c r="D107" s="99">
        <v>34.799999999999997</v>
      </c>
      <c r="E107" s="101">
        <v>16.5</v>
      </c>
      <c r="F107" s="103">
        <v>29.53</v>
      </c>
      <c r="G107" s="105">
        <v>37.71</v>
      </c>
    </row>
    <row r="108" spans="1:7" x14ac:dyDescent="0.45">
      <c r="A108" s="94" t="s">
        <v>432</v>
      </c>
      <c r="B108" s="94">
        <v>45.92</v>
      </c>
      <c r="C108" s="106">
        <f t="shared" si="2"/>
        <v>29.5</v>
      </c>
      <c r="D108" s="99">
        <v>29.36</v>
      </c>
      <c r="E108" s="101">
        <v>20.58</v>
      </c>
      <c r="F108" s="103">
        <v>21.55</v>
      </c>
      <c r="G108" s="105">
        <v>46.51</v>
      </c>
    </row>
    <row r="109" spans="1:7" x14ac:dyDescent="0.45">
      <c r="A109" s="94" t="s">
        <v>433</v>
      </c>
      <c r="B109" s="94">
        <v>54.31</v>
      </c>
      <c r="C109" s="106">
        <f t="shared" si="2"/>
        <v>36.615000000000002</v>
      </c>
      <c r="D109" s="99">
        <v>35.56</v>
      </c>
      <c r="E109" s="101">
        <v>28.96</v>
      </c>
      <c r="F109" s="103">
        <v>30.63</v>
      </c>
      <c r="G109" s="105">
        <v>51.31</v>
      </c>
    </row>
    <row r="110" spans="1:7" x14ac:dyDescent="0.45">
      <c r="A110" s="94" t="s">
        <v>434</v>
      </c>
      <c r="B110" s="94">
        <v>39.42</v>
      </c>
      <c r="C110" s="106">
        <f t="shared" si="2"/>
        <v>22.1525</v>
      </c>
      <c r="D110" s="99">
        <v>20.14</v>
      </c>
      <c r="E110" s="101">
        <v>15.32</v>
      </c>
      <c r="F110" s="103">
        <v>15.58</v>
      </c>
      <c r="G110" s="105">
        <v>37.57</v>
      </c>
    </row>
    <row r="111" spans="1:7" x14ac:dyDescent="0.45">
      <c r="A111" s="94" t="s">
        <v>435</v>
      </c>
      <c r="B111" s="94">
        <v>12.43</v>
      </c>
      <c r="C111" s="106">
        <f t="shared" si="2"/>
        <v>10.76</v>
      </c>
      <c r="D111" s="99">
        <v>11.13</v>
      </c>
      <c r="E111" s="101">
        <v>12.29</v>
      </c>
      <c r="F111" s="103">
        <v>6.27</v>
      </c>
      <c r="G111" s="105">
        <v>13.35</v>
      </c>
    </row>
    <row r="112" spans="1:7" x14ac:dyDescent="0.45">
      <c r="A112" s="94" t="s">
        <v>436</v>
      </c>
      <c r="B112" s="94">
        <v>16.13</v>
      </c>
      <c r="C112" s="106">
        <f t="shared" si="2"/>
        <v>13.345000000000002</v>
      </c>
      <c r="D112" s="99">
        <v>13.65</v>
      </c>
      <c r="E112" s="101">
        <v>16.510000000000002</v>
      </c>
      <c r="F112" s="103">
        <v>4.8099999999999996</v>
      </c>
      <c r="G112" s="105">
        <v>18.41</v>
      </c>
    </row>
    <row r="113" spans="1:7" x14ac:dyDescent="0.45">
      <c r="A113" s="94" t="s">
        <v>437</v>
      </c>
      <c r="B113" s="94">
        <v>9.26</v>
      </c>
      <c r="C113" s="106">
        <f t="shared" si="2"/>
        <v>6.9074999999999989</v>
      </c>
      <c r="D113" s="99">
        <v>7.06</v>
      </c>
      <c r="E113" s="101">
        <v>6.96</v>
      </c>
      <c r="F113" s="103">
        <v>3.24</v>
      </c>
      <c r="G113" s="105">
        <v>10.37</v>
      </c>
    </row>
    <row r="114" spans="1:7" x14ac:dyDescent="0.45">
      <c r="A114" s="94" t="s">
        <v>438</v>
      </c>
      <c r="B114" s="94"/>
      <c r="C114" s="106" t="str">
        <f t="shared" si="2"/>
        <v/>
      </c>
      <c r="D114" s="99"/>
      <c r="E114" s="101"/>
      <c r="F114" s="103"/>
      <c r="G114" s="105"/>
    </row>
    <row r="115" spans="1:7" x14ac:dyDescent="0.45">
      <c r="A115" s="94" t="s">
        <v>439</v>
      </c>
      <c r="B115" s="94"/>
      <c r="C115" s="106" t="str">
        <f t="shared" si="2"/>
        <v/>
      </c>
      <c r="D115" s="99"/>
      <c r="E115" s="101"/>
      <c r="F115" s="103"/>
      <c r="G115" s="105"/>
    </row>
    <row r="116" spans="1:7" x14ac:dyDescent="0.45">
      <c r="A116" s="91" t="s">
        <v>440</v>
      </c>
      <c r="B116" s="91"/>
      <c r="C116" s="106" t="str">
        <f t="shared" si="2"/>
        <v/>
      </c>
      <c r="D116" s="99"/>
      <c r="E116" s="101"/>
      <c r="F116" s="103"/>
      <c r="G116" s="105"/>
    </row>
    <row r="117" spans="1:7" x14ac:dyDescent="0.45">
      <c r="A117" s="94" t="s">
        <v>441</v>
      </c>
      <c r="B117" s="94">
        <v>25.65</v>
      </c>
      <c r="C117" s="106">
        <f t="shared" si="2"/>
        <v>24.542499999999997</v>
      </c>
      <c r="D117" s="99">
        <v>27.83</v>
      </c>
      <c r="E117" s="101">
        <v>32.68</v>
      </c>
      <c r="F117" s="103">
        <v>17.309999999999999</v>
      </c>
      <c r="G117" s="105">
        <v>20.350000000000001</v>
      </c>
    </row>
    <row r="118" spans="1:7" x14ac:dyDescent="0.45">
      <c r="A118" s="94" t="s">
        <v>442</v>
      </c>
      <c r="B118" s="94">
        <v>21.58</v>
      </c>
      <c r="C118" s="106">
        <f t="shared" si="2"/>
        <v>24.027500000000003</v>
      </c>
      <c r="D118" s="99">
        <v>48.27</v>
      </c>
      <c r="E118" s="101">
        <v>16.739999999999998</v>
      </c>
      <c r="F118" s="103">
        <v>1.62</v>
      </c>
      <c r="G118" s="105">
        <v>29.48</v>
      </c>
    </row>
    <row r="119" spans="1:7" x14ac:dyDescent="0.45">
      <c r="A119" s="94" t="s">
        <v>443</v>
      </c>
      <c r="B119" s="94">
        <v>-33.93</v>
      </c>
      <c r="C119" s="106">
        <f t="shared" si="2"/>
        <v>47.305</v>
      </c>
      <c r="D119" s="99">
        <v>145.71</v>
      </c>
      <c r="E119" s="101">
        <v>47.05</v>
      </c>
      <c r="F119" s="103">
        <v>-34.630000000000003</v>
      </c>
      <c r="G119" s="105">
        <v>31.09</v>
      </c>
    </row>
    <row r="120" spans="1:7" x14ac:dyDescent="0.45">
      <c r="A120" s="94" t="s">
        <v>444</v>
      </c>
      <c r="B120" s="94">
        <v>-35.15</v>
      </c>
      <c r="C120" s="106">
        <f t="shared" si="2"/>
        <v>87.732500000000002</v>
      </c>
      <c r="D120" s="99">
        <v>274.55</v>
      </c>
      <c r="E120" s="101">
        <v>73.319999999999993</v>
      </c>
      <c r="F120" s="103">
        <v>-39.25</v>
      </c>
      <c r="G120" s="105">
        <v>42.31</v>
      </c>
    </row>
    <row r="121" spans="1:7" x14ac:dyDescent="0.45">
      <c r="A121" s="94" t="s">
        <v>445</v>
      </c>
      <c r="B121" s="94">
        <v>32.770000000000003</v>
      </c>
      <c r="C121" s="106">
        <f t="shared" si="2"/>
        <v>22.377500000000001</v>
      </c>
      <c r="D121" s="99">
        <v>52.61</v>
      </c>
      <c r="E121" s="101">
        <v>10.35</v>
      </c>
      <c r="F121" s="103">
        <v>6.58</v>
      </c>
      <c r="G121" s="105">
        <v>19.97</v>
      </c>
    </row>
    <row r="122" spans="1:7" x14ac:dyDescent="0.45">
      <c r="A122" s="94" t="s">
        <v>446</v>
      </c>
      <c r="B122" s="94">
        <v>11.95</v>
      </c>
      <c r="C122" s="106">
        <f t="shared" si="2"/>
        <v>10.1675</v>
      </c>
      <c r="D122" s="99">
        <v>46.24</v>
      </c>
      <c r="E122" s="101">
        <v>2.2200000000000002</v>
      </c>
      <c r="F122" s="103">
        <v>-2.17</v>
      </c>
      <c r="G122" s="105">
        <v>-5.62</v>
      </c>
    </row>
    <row r="123" spans="1:7" x14ac:dyDescent="0.45">
      <c r="A123" s="94" t="s">
        <v>447</v>
      </c>
      <c r="B123" s="94">
        <v>10.98</v>
      </c>
      <c r="C123" s="106">
        <f t="shared" si="2"/>
        <v>32.582500000000003</v>
      </c>
      <c r="D123" s="99">
        <v>52.85</v>
      </c>
      <c r="E123" s="101">
        <v>6.62</v>
      </c>
      <c r="F123" s="103">
        <v>12.15</v>
      </c>
      <c r="G123" s="105">
        <v>58.71</v>
      </c>
    </row>
    <row r="124" spans="1:7" x14ac:dyDescent="0.45">
      <c r="A124" s="94" t="s">
        <v>448</v>
      </c>
      <c r="B124" s="94">
        <v>41.32</v>
      </c>
      <c r="C124" s="106">
        <f t="shared" si="2"/>
        <v>19.577500000000001</v>
      </c>
      <c r="D124" s="99">
        <v>52.47</v>
      </c>
      <c r="E124" s="101">
        <v>13.3</v>
      </c>
      <c r="F124" s="103">
        <v>1.64</v>
      </c>
      <c r="G124" s="105">
        <v>10.9</v>
      </c>
    </row>
    <row r="125" spans="1:7" x14ac:dyDescent="0.45">
      <c r="A125" s="94" t="s">
        <v>449</v>
      </c>
      <c r="B125" s="94">
        <v>35.33</v>
      </c>
      <c r="C125" s="106">
        <f t="shared" si="2"/>
        <v>115</v>
      </c>
      <c r="D125" s="99">
        <v>115</v>
      </c>
      <c r="E125" s="101"/>
      <c r="F125" s="103"/>
      <c r="G125" s="105"/>
    </row>
    <row r="126" spans="1:7" x14ac:dyDescent="0.45">
      <c r="A126" s="91" t="s">
        <v>450</v>
      </c>
      <c r="B126" s="89" t="s">
        <v>33</v>
      </c>
      <c r="C126" s="98" t="s">
        <v>505</v>
      </c>
      <c r="D126" s="98" t="s">
        <v>32</v>
      </c>
      <c r="E126" s="100" t="s">
        <v>38</v>
      </c>
      <c r="F126" s="102" t="s">
        <v>504</v>
      </c>
      <c r="G126" s="104" t="s">
        <v>31</v>
      </c>
    </row>
    <row r="127" spans="1:7" x14ac:dyDescent="0.45">
      <c r="A127" s="94" t="s">
        <v>451</v>
      </c>
      <c r="B127" s="94">
        <v>1.88</v>
      </c>
      <c r="C127" s="106">
        <f>IF(D127&lt;&gt;0,AVERAGE(D127:G127),"")</f>
        <v>0.53249999999999997</v>
      </c>
      <c r="D127" s="99">
        <v>0.76</v>
      </c>
      <c r="E127" s="101">
        <v>0.41</v>
      </c>
      <c r="F127" s="103">
        <v>0.66</v>
      </c>
      <c r="G127" s="105">
        <v>0.3</v>
      </c>
    </row>
    <row r="128" spans="1:7" x14ac:dyDescent="0.45">
      <c r="A128" s="94" t="s">
        <v>452</v>
      </c>
      <c r="B128" s="94">
        <v>3.13</v>
      </c>
      <c r="C128" s="106">
        <f>IF(D128&lt;&gt;0,AVERAGE(D128:G128),"")</f>
        <v>1.9975000000000003</v>
      </c>
      <c r="D128" s="99">
        <v>2.4700000000000002</v>
      </c>
      <c r="E128" s="101">
        <v>1.58</v>
      </c>
      <c r="F128" s="103">
        <v>2.12</v>
      </c>
      <c r="G128" s="105">
        <v>1.82</v>
      </c>
    </row>
    <row r="129" spans="1:7" x14ac:dyDescent="0.45">
      <c r="A129" s="94" t="s">
        <v>453</v>
      </c>
      <c r="B129" s="94">
        <v>2.37</v>
      </c>
      <c r="C129" s="106">
        <f>IF(D129&lt;&gt;0,AVERAGE(D129:G129),"")</f>
        <v>1.29</v>
      </c>
      <c r="D129" s="99">
        <v>1.89</v>
      </c>
      <c r="E129" s="101">
        <v>1.03</v>
      </c>
      <c r="F129" s="103">
        <v>1.1200000000000001</v>
      </c>
      <c r="G129" s="105">
        <v>1.1200000000000001</v>
      </c>
    </row>
    <row r="130" spans="1:7" x14ac:dyDescent="0.45">
      <c r="A130" s="94" t="s">
        <v>454</v>
      </c>
      <c r="B130" s="94">
        <v>3.17</v>
      </c>
      <c r="C130" s="106">
        <f>IF(D130&lt;&gt;0,AVERAGE(D130:G130),"")</f>
        <v>2.0500000000000003</v>
      </c>
      <c r="D130" s="99">
        <v>2.5299999999999998</v>
      </c>
      <c r="E130" s="101">
        <v>1.64</v>
      </c>
      <c r="F130" s="103">
        <v>2.14</v>
      </c>
      <c r="G130" s="105">
        <v>1.89</v>
      </c>
    </row>
    <row r="131" spans="1:7" x14ac:dyDescent="0.45">
      <c r="A131" s="94" t="s">
        <v>455</v>
      </c>
      <c r="B131" s="94">
        <v>15.91</v>
      </c>
      <c r="C131" s="106">
        <f>IF(D131&lt;&gt;0,AVERAGE(D131:G131),"")</f>
        <v>111.24000000000001</v>
      </c>
      <c r="D131" s="99">
        <v>4.9000000000000004</v>
      </c>
      <c r="E131" s="101">
        <v>9.3800000000000008</v>
      </c>
      <c r="F131" s="103">
        <v>260.8</v>
      </c>
      <c r="G131" s="105">
        <v>169.88</v>
      </c>
    </row>
    <row r="132" spans="1:7" x14ac:dyDescent="0.45">
      <c r="A132" s="91" t="s">
        <v>456</v>
      </c>
      <c r="B132" s="89" t="s">
        <v>33</v>
      </c>
      <c r="C132" s="98" t="s">
        <v>505</v>
      </c>
      <c r="D132" s="98" t="s">
        <v>32</v>
      </c>
      <c r="E132" s="100" t="s">
        <v>38</v>
      </c>
      <c r="F132" s="102" t="s">
        <v>504</v>
      </c>
      <c r="G132" s="104" t="s">
        <v>31</v>
      </c>
    </row>
    <row r="133" spans="1:7" x14ac:dyDescent="0.45">
      <c r="A133" s="94" t="s">
        <v>457</v>
      </c>
      <c r="B133" s="94">
        <v>8.16</v>
      </c>
      <c r="C133" s="106">
        <f t="shared" ref="C133:C141" si="3">IF(D133&lt;&gt;0,AVERAGE(D133:G133),"")</f>
        <v>9.4474999999999998</v>
      </c>
      <c r="D133" s="99">
        <v>12.61</v>
      </c>
      <c r="E133" s="101">
        <v>10.47</v>
      </c>
      <c r="F133" s="103">
        <v>5.16</v>
      </c>
      <c r="G133" s="105">
        <v>9.5500000000000007</v>
      </c>
    </row>
    <row r="134" spans="1:7" x14ac:dyDescent="0.45">
      <c r="A134" s="94" t="s">
        <v>458</v>
      </c>
      <c r="B134" s="94">
        <v>44.71</v>
      </c>
      <c r="C134" s="106">
        <f t="shared" si="3"/>
        <v>43.192499999999995</v>
      </c>
      <c r="D134" s="99">
        <v>28.93</v>
      </c>
      <c r="E134" s="101">
        <v>34.86</v>
      </c>
      <c r="F134" s="103">
        <v>70.75</v>
      </c>
      <c r="G134" s="105">
        <v>38.229999999999997</v>
      </c>
    </row>
    <row r="135" spans="1:7" x14ac:dyDescent="0.45">
      <c r="A135" s="94" t="s">
        <v>459</v>
      </c>
      <c r="B135" s="94">
        <v>35.24</v>
      </c>
      <c r="C135" s="106">
        <f t="shared" si="3"/>
        <v>37.949999999999996</v>
      </c>
      <c r="D135" s="99">
        <v>47.5</v>
      </c>
      <c r="E135" s="101">
        <v>29.11</v>
      </c>
      <c r="F135" s="103">
        <v>60.46</v>
      </c>
      <c r="G135" s="105">
        <v>14.73</v>
      </c>
    </row>
    <row r="136" spans="1:7" x14ac:dyDescent="0.45">
      <c r="A136" s="94" t="s">
        <v>460</v>
      </c>
      <c r="B136" s="94">
        <v>10.36</v>
      </c>
      <c r="C136" s="106">
        <f t="shared" si="3"/>
        <v>12.76</v>
      </c>
      <c r="D136" s="99">
        <v>7.68</v>
      </c>
      <c r="E136" s="101">
        <v>12.54</v>
      </c>
      <c r="F136" s="103">
        <v>6.04</v>
      </c>
      <c r="G136" s="105">
        <v>24.78</v>
      </c>
    </row>
    <row r="137" spans="1:7" x14ac:dyDescent="0.45">
      <c r="A137" s="94" t="s">
        <v>461</v>
      </c>
      <c r="B137" s="94">
        <v>5.45</v>
      </c>
      <c r="C137" s="106">
        <f t="shared" si="3"/>
        <v>10.047499999999999</v>
      </c>
      <c r="D137" s="99">
        <v>16.71</v>
      </c>
      <c r="E137" s="101">
        <v>9.9</v>
      </c>
      <c r="F137" s="103">
        <v>10.43</v>
      </c>
      <c r="G137" s="105">
        <v>3.15</v>
      </c>
    </row>
    <row r="138" spans="1:7" x14ac:dyDescent="0.45">
      <c r="A138" s="94" t="s">
        <v>503</v>
      </c>
      <c r="B138" s="94">
        <v>66.94</v>
      </c>
      <c r="C138" s="106">
        <f t="shared" si="3"/>
        <v>52.4375</v>
      </c>
      <c r="D138" s="99">
        <v>21.84</v>
      </c>
      <c r="E138" s="101">
        <v>36.86</v>
      </c>
      <c r="F138" s="103">
        <v>35.01</v>
      </c>
      <c r="G138" s="105">
        <v>116.04</v>
      </c>
    </row>
    <row r="139" spans="1:7" x14ac:dyDescent="0.45">
      <c r="A139" s="94" t="s">
        <v>462</v>
      </c>
      <c r="B139" s="94">
        <v>1.18</v>
      </c>
      <c r="C139" s="106">
        <f t="shared" si="3"/>
        <v>1.3</v>
      </c>
      <c r="D139" s="99">
        <v>1.27</v>
      </c>
      <c r="E139" s="101">
        <v>1.88</v>
      </c>
      <c r="F139" s="103">
        <v>0.68</v>
      </c>
      <c r="G139" s="105">
        <v>1.37</v>
      </c>
    </row>
    <row r="140" spans="1:7" x14ac:dyDescent="0.45">
      <c r="A140" s="94" t="s">
        <v>463</v>
      </c>
      <c r="B140" s="94">
        <v>0.31</v>
      </c>
      <c r="C140" s="106">
        <f t="shared" si="3"/>
        <v>0.38750000000000001</v>
      </c>
      <c r="D140" s="99">
        <v>0.43</v>
      </c>
      <c r="E140" s="101">
        <v>0.59</v>
      </c>
      <c r="F140" s="103">
        <v>0.2</v>
      </c>
      <c r="G140" s="105">
        <v>0.33</v>
      </c>
    </row>
    <row r="141" spans="1:7" x14ac:dyDescent="0.45">
      <c r="A141" s="94" t="s">
        <v>464</v>
      </c>
      <c r="B141" s="94">
        <v>0.41</v>
      </c>
      <c r="C141" s="106">
        <f t="shared" si="3"/>
        <v>0.63250000000000006</v>
      </c>
      <c r="D141" s="99">
        <v>0.67</v>
      </c>
      <c r="E141" s="101">
        <v>1.04</v>
      </c>
      <c r="F141" s="103">
        <v>0.39</v>
      </c>
      <c r="G141" s="105">
        <v>0.43</v>
      </c>
    </row>
    <row r="142" spans="1:7" x14ac:dyDescent="0.45">
      <c r="A142" s="91" t="s">
        <v>465</v>
      </c>
      <c r="B142" s="89" t="s">
        <v>33</v>
      </c>
      <c r="C142" s="98" t="s">
        <v>505</v>
      </c>
      <c r="D142" s="98" t="s">
        <v>32</v>
      </c>
      <c r="E142" s="100" t="s">
        <v>38</v>
      </c>
      <c r="F142" s="102" t="s">
        <v>504</v>
      </c>
      <c r="G142" s="104" t="s">
        <v>31</v>
      </c>
    </row>
    <row r="143" spans="1:7" x14ac:dyDescent="0.45">
      <c r="A143" s="94" t="s">
        <v>466</v>
      </c>
      <c r="B143" s="94">
        <v>49.79</v>
      </c>
      <c r="C143" s="106">
        <f t="shared" ref="C143:C149" si="4">IF(D143&lt;&gt;0,AVERAGE(D143:G143),"")</f>
        <v>47.79</v>
      </c>
      <c r="D143" s="99">
        <v>24.66</v>
      </c>
      <c r="E143" s="101">
        <v>62.56</v>
      </c>
      <c r="F143" s="103">
        <v>27.13</v>
      </c>
      <c r="G143" s="105">
        <v>76.81</v>
      </c>
    </row>
    <row r="144" spans="1:7" x14ac:dyDescent="0.45">
      <c r="A144" s="94" t="s">
        <v>467</v>
      </c>
      <c r="B144" s="94">
        <v>12.05</v>
      </c>
      <c r="C144" s="106">
        <f t="shared" si="4"/>
        <v>10.620000000000001</v>
      </c>
      <c r="D144" s="99">
        <v>24.62</v>
      </c>
      <c r="E144" s="101">
        <v>10.63</v>
      </c>
      <c r="F144" s="103">
        <v>1.24</v>
      </c>
      <c r="G144" s="105">
        <v>5.99</v>
      </c>
    </row>
    <row r="145" spans="1:7" x14ac:dyDescent="0.45">
      <c r="A145" s="94" t="s">
        <v>468</v>
      </c>
      <c r="B145" s="94">
        <v>23.53</v>
      </c>
      <c r="C145" s="106">
        <f t="shared" si="4"/>
        <v>38.464999999999996</v>
      </c>
      <c r="D145" s="99">
        <v>36.590000000000003</v>
      </c>
      <c r="E145" s="101">
        <v>42.7</v>
      </c>
      <c r="F145" s="103">
        <v>49.47</v>
      </c>
      <c r="G145" s="105">
        <v>25.1</v>
      </c>
    </row>
    <row r="146" spans="1:7" x14ac:dyDescent="0.45">
      <c r="A146" s="94" t="s">
        <v>469</v>
      </c>
      <c r="B146" s="94">
        <v>76.47</v>
      </c>
      <c r="C146" s="106">
        <f t="shared" si="4"/>
        <v>61.535000000000004</v>
      </c>
      <c r="D146" s="99">
        <v>63.41</v>
      </c>
      <c r="E146" s="101">
        <v>57.3</v>
      </c>
      <c r="F146" s="103">
        <v>50.53</v>
      </c>
      <c r="G146" s="105">
        <v>74.900000000000006</v>
      </c>
    </row>
    <row r="147" spans="1:7" x14ac:dyDescent="0.45">
      <c r="A147" s="94" t="s">
        <v>470</v>
      </c>
      <c r="B147" s="94">
        <v>15.32</v>
      </c>
      <c r="C147" s="106">
        <f t="shared" si="4"/>
        <v>28.29</v>
      </c>
      <c r="D147" s="99">
        <v>14.23</v>
      </c>
      <c r="E147" s="101">
        <v>46.62</v>
      </c>
      <c r="F147" s="103">
        <v>26.56</v>
      </c>
      <c r="G147" s="105">
        <v>25.75</v>
      </c>
    </row>
    <row r="148" spans="1:7" x14ac:dyDescent="0.45">
      <c r="A148" s="94" t="s">
        <v>471</v>
      </c>
      <c r="B148" s="94">
        <v>15.76</v>
      </c>
      <c r="C148" s="106">
        <f t="shared" si="4"/>
        <v>16.952500000000001</v>
      </c>
      <c r="D148" s="99">
        <v>38.82</v>
      </c>
      <c r="E148" s="101">
        <v>18.55</v>
      </c>
      <c r="F148" s="103">
        <v>2.4500000000000002</v>
      </c>
      <c r="G148" s="105">
        <v>7.99</v>
      </c>
    </row>
    <row r="149" spans="1:7" x14ac:dyDescent="0.45">
      <c r="A149" s="94" t="s">
        <v>472</v>
      </c>
      <c r="B149" s="94">
        <v>30.77</v>
      </c>
      <c r="C149" s="106">
        <f t="shared" si="4"/>
        <v>65.905000000000001</v>
      </c>
      <c r="D149" s="99">
        <v>57.71</v>
      </c>
      <c r="E149" s="101">
        <v>74.510000000000005</v>
      </c>
      <c r="F149" s="103">
        <v>97.88</v>
      </c>
      <c r="G149" s="105">
        <v>33.520000000000003</v>
      </c>
    </row>
    <row r="150" spans="1:7" x14ac:dyDescent="0.45">
      <c r="A150" s="91" t="s">
        <v>473</v>
      </c>
      <c r="B150" s="89" t="s">
        <v>33</v>
      </c>
      <c r="C150" s="98" t="s">
        <v>505</v>
      </c>
      <c r="D150" s="98" t="s">
        <v>32</v>
      </c>
      <c r="E150" s="100" t="s">
        <v>38</v>
      </c>
      <c r="F150" s="102" t="s">
        <v>504</v>
      </c>
      <c r="G150" s="104" t="s">
        <v>31</v>
      </c>
    </row>
    <row r="151" spans="1:7" x14ac:dyDescent="0.45">
      <c r="A151" s="94" t="s">
        <v>474</v>
      </c>
      <c r="B151" s="94">
        <v>34.08</v>
      </c>
      <c r="C151" s="106">
        <f t="shared" ref="C151:C160" si="5">IF(D151&lt;&gt;0,AVERAGE(D151:G151),"")</f>
        <v>-6.5274999999999981</v>
      </c>
      <c r="D151" s="99">
        <v>-91.24</v>
      </c>
      <c r="E151" s="101">
        <v>16.98</v>
      </c>
      <c r="F151" s="103">
        <v>4.05</v>
      </c>
      <c r="G151" s="105">
        <v>44.1</v>
      </c>
    </row>
    <row r="152" spans="1:7" x14ac:dyDescent="0.45">
      <c r="A152" s="94" t="s">
        <v>475</v>
      </c>
      <c r="B152" s="94">
        <v>78.16</v>
      </c>
      <c r="C152" s="106">
        <f t="shared" si="5"/>
        <v>-61.107500000000009</v>
      </c>
      <c r="D152" s="99">
        <v>-355.74</v>
      </c>
      <c r="E152" s="101">
        <v>35.57</v>
      </c>
      <c r="F152" s="103">
        <v>5.84</v>
      </c>
      <c r="G152" s="105">
        <v>69.900000000000006</v>
      </c>
    </row>
    <row r="153" spans="1:7" x14ac:dyDescent="0.45">
      <c r="A153" s="94" t="s">
        <v>476</v>
      </c>
      <c r="B153" s="94">
        <v>118.15</v>
      </c>
      <c r="C153" s="106">
        <f t="shared" si="5"/>
        <v>16.07</v>
      </c>
      <c r="D153" s="99">
        <v>24.93</v>
      </c>
      <c r="E153" s="101">
        <v>5.72</v>
      </c>
      <c r="F153" s="103">
        <v>15.53</v>
      </c>
      <c r="G153" s="105">
        <v>18.100000000000001</v>
      </c>
    </row>
    <row r="154" spans="1:7" x14ac:dyDescent="0.45">
      <c r="A154" s="94" t="s">
        <v>477</v>
      </c>
      <c r="B154" s="94"/>
      <c r="C154" s="106" t="str">
        <f t="shared" si="5"/>
        <v/>
      </c>
      <c r="D154" s="99"/>
      <c r="E154" s="101"/>
      <c r="F154" s="103"/>
      <c r="G154" s="105"/>
    </row>
    <row r="155" spans="1:7" x14ac:dyDescent="0.45">
      <c r="A155" s="94" t="s">
        <v>478</v>
      </c>
      <c r="B155" s="94"/>
      <c r="C155" s="106" t="str">
        <f t="shared" si="5"/>
        <v/>
      </c>
      <c r="D155" s="99"/>
      <c r="E155" s="101"/>
      <c r="F155" s="103"/>
      <c r="G155" s="105"/>
    </row>
    <row r="156" spans="1:7" x14ac:dyDescent="0.45">
      <c r="A156" s="94" t="s">
        <v>479</v>
      </c>
      <c r="B156" s="94">
        <v>9.16</v>
      </c>
      <c r="C156" s="106">
        <f t="shared" si="5"/>
        <v>-2.0874999999999995</v>
      </c>
      <c r="D156" s="99">
        <v>-32.11</v>
      </c>
      <c r="E156" s="101">
        <v>9.5</v>
      </c>
      <c r="F156" s="103">
        <v>0.78</v>
      </c>
      <c r="G156" s="105">
        <v>13.48</v>
      </c>
    </row>
    <row r="157" spans="1:7" x14ac:dyDescent="0.45">
      <c r="A157" s="94" t="s">
        <v>480</v>
      </c>
      <c r="B157" s="94">
        <v>11.97</v>
      </c>
      <c r="C157" s="106">
        <f t="shared" si="5"/>
        <v>-3.6300000000000017</v>
      </c>
      <c r="D157" s="99">
        <v>-50.64</v>
      </c>
      <c r="E157" s="101">
        <v>16.579999999999998</v>
      </c>
      <c r="F157" s="103">
        <v>1.55</v>
      </c>
      <c r="G157" s="105">
        <v>17.989999999999998</v>
      </c>
    </row>
    <row r="158" spans="1:7" x14ac:dyDescent="0.45">
      <c r="A158" s="94" t="s">
        <v>481</v>
      </c>
      <c r="B158" s="94">
        <v>67.81</v>
      </c>
      <c r="C158" s="106">
        <f t="shared" si="5"/>
        <v>-18.982499999999998</v>
      </c>
      <c r="D158" s="99">
        <v>-376.24</v>
      </c>
      <c r="E158" s="101">
        <v>161.86000000000001</v>
      </c>
      <c r="F158" s="103">
        <v>17.97</v>
      </c>
      <c r="G158" s="105">
        <v>120.48</v>
      </c>
    </row>
    <row r="159" spans="1:7" x14ac:dyDescent="0.45">
      <c r="A159" s="94" t="s">
        <v>482</v>
      </c>
      <c r="B159" s="94">
        <v>38.909999999999997</v>
      </c>
      <c r="C159" s="106">
        <f t="shared" si="5"/>
        <v>-2.5574999999999992</v>
      </c>
      <c r="D159" s="99">
        <v>-87.74</v>
      </c>
      <c r="E159" s="101">
        <v>22.25</v>
      </c>
      <c r="F159" s="103">
        <v>1.58</v>
      </c>
      <c r="G159" s="105">
        <v>53.68</v>
      </c>
    </row>
    <row r="160" spans="1:7" x14ac:dyDescent="0.45">
      <c r="A160" s="94" t="s">
        <v>483</v>
      </c>
      <c r="B160" s="94">
        <v>3977.93</v>
      </c>
      <c r="C160" s="106">
        <f t="shared" si="5"/>
        <v>-689.09500000000048</v>
      </c>
      <c r="D160" s="99">
        <v>-8869.0400000000009</v>
      </c>
      <c r="E160" s="101">
        <v>2404.7199999999998</v>
      </c>
      <c r="F160" s="103">
        <v>207.24</v>
      </c>
      <c r="G160" s="105">
        <v>3500.7</v>
      </c>
    </row>
    <row r="161" spans="1:7" x14ac:dyDescent="0.45">
      <c r="A161" s="91" t="s">
        <v>484</v>
      </c>
      <c r="B161" s="89" t="s">
        <v>33</v>
      </c>
      <c r="C161" s="98" t="s">
        <v>505</v>
      </c>
      <c r="D161" s="98" t="s">
        <v>32</v>
      </c>
      <c r="E161" s="100" t="s">
        <v>38</v>
      </c>
      <c r="F161" s="102" t="s">
        <v>504</v>
      </c>
      <c r="G161" s="104" t="s">
        <v>31</v>
      </c>
    </row>
    <row r="162" spans="1:7" x14ac:dyDescent="0.45">
      <c r="A162" s="94" t="s">
        <v>485</v>
      </c>
      <c r="B162" s="94">
        <v>55.26</v>
      </c>
      <c r="C162" s="106">
        <f>IF(D162&lt;&gt;0,AVERAGE(D162:G162),"")</f>
        <v>70.364999999999995</v>
      </c>
      <c r="D162" s="99">
        <v>65.2</v>
      </c>
      <c r="E162" s="101">
        <v>83.5</v>
      </c>
      <c r="F162" s="103">
        <v>70.47</v>
      </c>
      <c r="G162" s="105">
        <v>62.29</v>
      </c>
    </row>
    <row r="163" spans="1:7" x14ac:dyDescent="0.45">
      <c r="A163" s="94" t="s">
        <v>486</v>
      </c>
      <c r="B163" s="94">
        <v>5.12</v>
      </c>
      <c r="C163" s="106">
        <f>IF(D163&lt;&gt;0,AVERAGE(D163:G163),"")</f>
        <v>3.1450000000000005</v>
      </c>
      <c r="D163" s="99">
        <v>5.48</v>
      </c>
      <c r="E163" s="101">
        <v>0.81</v>
      </c>
      <c r="F163" s="103"/>
      <c r="G163" s="105"/>
    </row>
    <row r="164" spans="1:7" x14ac:dyDescent="0.45">
      <c r="A164" s="94" t="s">
        <v>487</v>
      </c>
      <c r="B164" s="94">
        <v>11.78</v>
      </c>
      <c r="C164" s="106">
        <f>IF(D164&lt;&gt;0,AVERAGE(D164:G164),"")</f>
        <v>11.2125</v>
      </c>
      <c r="D164" s="99">
        <v>6.55</v>
      </c>
      <c r="E164" s="101">
        <v>7.83</v>
      </c>
      <c r="F164" s="103">
        <v>21.15</v>
      </c>
      <c r="G164" s="105">
        <v>9.32</v>
      </c>
    </row>
    <row r="165" spans="1:7" x14ac:dyDescent="0.45">
      <c r="A165" s="94" t="s">
        <v>488</v>
      </c>
      <c r="B165" s="94">
        <v>2.89</v>
      </c>
      <c r="C165" s="106">
        <f>IF(D165&lt;&gt;0,AVERAGE(D165:G165),"")</f>
        <v>2.1349999999999998</v>
      </c>
      <c r="D165" s="99">
        <v>6</v>
      </c>
      <c r="E165" s="101">
        <v>2.19</v>
      </c>
      <c r="F165" s="103">
        <v>0.08</v>
      </c>
      <c r="G165" s="105">
        <v>0.27</v>
      </c>
    </row>
    <row r="166" spans="1:7" x14ac:dyDescent="0.45">
      <c r="A166" s="91" t="s">
        <v>489</v>
      </c>
      <c r="B166" s="89" t="s">
        <v>33</v>
      </c>
      <c r="C166" s="98" t="s">
        <v>505</v>
      </c>
      <c r="D166" s="98" t="s">
        <v>32</v>
      </c>
      <c r="E166" s="100" t="s">
        <v>38</v>
      </c>
      <c r="F166" s="102" t="s">
        <v>504</v>
      </c>
      <c r="G166" s="104" t="s">
        <v>31</v>
      </c>
    </row>
    <row r="167" spans="1:7" x14ac:dyDescent="0.45">
      <c r="A167" s="94" t="s">
        <v>490</v>
      </c>
      <c r="B167" s="94">
        <v>37.119999999999997</v>
      </c>
      <c r="C167" s="106">
        <f t="shared" ref="C167:C172" si="6">IF(D167&lt;&gt;0,AVERAGE(D167:G167),"")</f>
        <v>32.914999999999999</v>
      </c>
      <c r="D167" s="99">
        <v>22.87</v>
      </c>
      <c r="E167" s="101">
        <v>43.68</v>
      </c>
      <c r="F167" s="103">
        <v>28.7</v>
      </c>
      <c r="G167" s="105">
        <v>36.409999999999997</v>
      </c>
    </row>
    <row r="168" spans="1:7" x14ac:dyDescent="0.45">
      <c r="A168" s="94" t="s">
        <v>491</v>
      </c>
      <c r="B168" s="94">
        <v>59.38</v>
      </c>
      <c r="C168" s="106">
        <f t="shared" si="6"/>
        <v>25.5425</v>
      </c>
      <c r="D168" s="99">
        <v>30.17</v>
      </c>
      <c r="E168" s="101">
        <v>24.95</v>
      </c>
      <c r="F168" s="103">
        <v>31.08</v>
      </c>
      <c r="G168" s="105">
        <v>15.97</v>
      </c>
    </row>
    <row r="169" spans="1:7" x14ac:dyDescent="0.45">
      <c r="A169" s="94" t="s">
        <v>492</v>
      </c>
      <c r="B169" s="94">
        <v>15.3</v>
      </c>
      <c r="C169" s="106">
        <f t="shared" si="6"/>
        <v>36.905000000000001</v>
      </c>
      <c r="D169" s="99">
        <v>44.51</v>
      </c>
      <c r="E169" s="101">
        <v>38.28</v>
      </c>
      <c r="F169" s="103">
        <v>21.33</v>
      </c>
      <c r="G169" s="105">
        <v>43.5</v>
      </c>
    </row>
    <row r="170" spans="1:7" x14ac:dyDescent="0.45">
      <c r="A170" s="94" t="s">
        <v>493</v>
      </c>
      <c r="B170" s="94">
        <v>18.5</v>
      </c>
      <c r="C170" s="106">
        <f t="shared" si="6"/>
        <v>28.695</v>
      </c>
      <c r="D170" s="99">
        <v>19.59</v>
      </c>
      <c r="E170" s="101">
        <v>27.37</v>
      </c>
      <c r="F170" s="103">
        <v>36.409999999999997</v>
      </c>
      <c r="G170" s="105">
        <v>31.41</v>
      </c>
    </row>
    <row r="171" spans="1:7" x14ac:dyDescent="0.45">
      <c r="A171" s="94" t="s">
        <v>494</v>
      </c>
      <c r="B171" s="94">
        <v>1.25</v>
      </c>
      <c r="C171" s="106">
        <f t="shared" si="6"/>
        <v>2.6825000000000001</v>
      </c>
      <c r="D171" s="99">
        <v>2.62</v>
      </c>
      <c r="E171" s="101">
        <v>3.63</v>
      </c>
      <c r="F171" s="103">
        <v>0.73</v>
      </c>
      <c r="G171" s="105">
        <v>3.75</v>
      </c>
    </row>
    <row r="172" spans="1:7" x14ac:dyDescent="0.45">
      <c r="A172" s="94" t="s">
        <v>495</v>
      </c>
      <c r="B172" s="94">
        <v>5.57</v>
      </c>
      <c r="C172" s="106">
        <f t="shared" si="6"/>
        <v>6.17</v>
      </c>
      <c r="D172" s="99">
        <v>3.1</v>
      </c>
      <c r="E172" s="101">
        <v>5.76</v>
      </c>
      <c r="F172" s="103">
        <v>10.45</v>
      </c>
      <c r="G172" s="105">
        <v>5.37</v>
      </c>
    </row>
    <row r="173" spans="1:7" x14ac:dyDescent="0.45">
      <c r="A173" s="91" t="s">
        <v>496</v>
      </c>
      <c r="B173" s="89" t="s">
        <v>33</v>
      </c>
      <c r="C173" s="98" t="s">
        <v>505</v>
      </c>
      <c r="D173" s="98" t="s">
        <v>32</v>
      </c>
      <c r="E173" s="100" t="s">
        <v>38</v>
      </c>
      <c r="F173" s="102" t="s">
        <v>504</v>
      </c>
      <c r="G173" s="104" t="s">
        <v>31</v>
      </c>
    </row>
    <row r="174" spans="1:7" x14ac:dyDescent="0.45">
      <c r="A174" s="94" t="s">
        <v>497</v>
      </c>
      <c r="B174" s="94">
        <v>62.88</v>
      </c>
      <c r="C174" s="106">
        <f t="shared" ref="C174:C179" si="7">IF(D174&lt;&gt;0,AVERAGE(D174:G174),"")</f>
        <v>67.085000000000008</v>
      </c>
      <c r="D174" s="99">
        <v>77.13</v>
      </c>
      <c r="E174" s="101">
        <v>56.32</v>
      </c>
      <c r="F174" s="103">
        <v>71.3</v>
      </c>
      <c r="G174" s="105">
        <v>63.59</v>
      </c>
    </row>
    <row r="175" spans="1:7" x14ac:dyDescent="0.45">
      <c r="A175" s="94" t="s">
        <v>498</v>
      </c>
      <c r="B175" s="94">
        <v>22.42</v>
      </c>
      <c r="C175" s="106">
        <f t="shared" si="7"/>
        <v>32.167499999999997</v>
      </c>
      <c r="D175" s="99">
        <v>47.14</v>
      </c>
      <c r="E175" s="101">
        <v>29.97</v>
      </c>
      <c r="F175" s="103">
        <v>30.05</v>
      </c>
      <c r="G175" s="105">
        <v>21.51</v>
      </c>
    </row>
    <row r="176" spans="1:7" x14ac:dyDescent="0.45">
      <c r="A176" s="94" t="s">
        <v>499</v>
      </c>
      <c r="B176" s="94">
        <v>93.87</v>
      </c>
      <c r="C176" s="106">
        <f t="shared" si="7"/>
        <v>81.992500000000007</v>
      </c>
      <c r="D176" s="99">
        <v>37.409999999999997</v>
      </c>
      <c r="E176" s="101">
        <v>92.33</v>
      </c>
      <c r="F176" s="103">
        <v>98.62</v>
      </c>
      <c r="G176" s="105">
        <v>99.61</v>
      </c>
    </row>
    <row r="177" spans="1:7" x14ac:dyDescent="0.45">
      <c r="A177" s="94" t="s">
        <v>500</v>
      </c>
      <c r="B177" s="94"/>
      <c r="C177" s="106">
        <f t="shared" si="7"/>
        <v>0.31</v>
      </c>
      <c r="D177" s="99">
        <v>0.12</v>
      </c>
      <c r="E177" s="101">
        <v>0.5</v>
      </c>
      <c r="F177" s="103"/>
      <c r="G177" s="105"/>
    </row>
    <row r="178" spans="1:7" x14ac:dyDescent="0.45">
      <c r="A178" s="94" t="s">
        <v>501</v>
      </c>
      <c r="B178" s="94">
        <v>6.13</v>
      </c>
      <c r="C178" s="106">
        <f t="shared" si="7"/>
        <v>17.855</v>
      </c>
      <c r="D178" s="99">
        <v>62.47</v>
      </c>
      <c r="E178" s="101">
        <v>7.18</v>
      </c>
      <c r="F178" s="103">
        <v>1.38</v>
      </c>
      <c r="G178" s="105">
        <v>0.39</v>
      </c>
    </row>
    <row r="179" spans="1:7" x14ac:dyDescent="0.45">
      <c r="A179" s="94" t="s">
        <v>502</v>
      </c>
      <c r="B179" s="94">
        <v>42.57</v>
      </c>
      <c r="C179" s="106">
        <f t="shared" si="7"/>
        <v>53.94</v>
      </c>
      <c r="D179" s="99">
        <v>0.01</v>
      </c>
      <c r="E179" s="101">
        <v>38.409999999999997</v>
      </c>
      <c r="F179" s="103">
        <v>4.3</v>
      </c>
      <c r="G179" s="105">
        <v>173.04</v>
      </c>
    </row>
    <row r="182" spans="1:7" ht="14.65" thickBot="1" x14ac:dyDescent="0.5"/>
    <row r="183" spans="1:7" ht="14.65" thickBot="1" x14ac:dyDescent="0.5">
      <c r="A183" s="126"/>
      <c r="B183" s="121" t="s">
        <v>33</v>
      </c>
      <c r="C183" s="130" t="s">
        <v>505</v>
      </c>
      <c r="D183" s="122" t="s">
        <v>32</v>
      </c>
      <c r="E183" s="123" t="s">
        <v>38</v>
      </c>
      <c r="F183" s="124" t="s">
        <v>504</v>
      </c>
      <c r="G183" s="125" t="s">
        <v>31</v>
      </c>
    </row>
    <row r="184" spans="1:7" x14ac:dyDescent="0.45">
      <c r="A184" s="127" t="s">
        <v>506</v>
      </c>
      <c r="B184" s="107">
        <v>1.3077000000000001</v>
      </c>
      <c r="C184" s="131">
        <v>1.6590500000000001</v>
      </c>
      <c r="D184" s="108">
        <v>1.5771000000000002</v>
      </c>
      <c r="E184" s="109">
        <v>1.7451000000000001</v>
      </c>
      <c r="F184" s="110">
        <v>1.9788000000000001</v>
      </c>
      <c r="G184" s="114">
        <v>1.3351999999999999</v>
      </c>
    </row>
    <row r="185" spans="1:7" x14ac:dyDescent="0.45">
      <c r="A185" s="128" t="s">
        <v>451</v>
      </c>
      <c r="B185" s="107">
        <v>1.88</v>
      </c>
      <c r="C185" s="131">
        <f>IF(D185&lt;&gt;0,AVERAGE(D185:G185),"")</f>
        <v>0.53249999999999997</v>
      </c>
      <c r="D185" s="111">
        <v>0.76</v>
      </c>
      <c r="E185" s="112">
        <v>0.41</v>
      </c>
      <c r="F185" s="113">
        <v>0.66</v>
      </c>
      <c r="G185" s="115">
        <v>0.3</v>
      </c>
    </row>
    <row r="186" spans="1:7" ht="14.65" thickBot="1" x14ac:dyDescent="0.5">
      <c r="A186" s="129" t="s">
        <v>452</v>
      </c>
      <c r="B186" s="116">
        <v>3.13</v>
      </c>
      <c r="C186" s="132">
        <f>IF(D186&lt;&gt;0,AVERAGE(D186:G186),"")</f>
        <v>1.9975000000000003</v>
      </c>
      <c r="D186" s="117">
        <v>2.4700000000000002</v>
      </c>
      <c r="E186" s="118">
        <v>1.58</v>
      </c>
      <c r="F186" s="119">
        <v>2.12</v>
      </c>
      <c r="G186" s="120">
        <v>1.82</v>
      </c>
    </row>
  </sheetData>
  <conditionalFormatting sqref="F8:F90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4CC1-A002-4040-994A-9F88F95A23AF}">
  <dimension ref="A1:W69"/>
  <sheetViews>
    <sheetView topLeftCell="A40" zoomScale="70" zoomScaleNormal="70" workbookViewId="0">
      <selection activeCell="C3" sqref="C3"/>
    </sheetView>
  </sheetViews>
  <sheetFormatPr defaultRowHeight="14.25" x14ac:dyDescent="0.45"/>
  <cols>
    <col min="1" max="1" width="28.19921875" customWidth="1"/>
    <col min="2" max="6" width="19.53125" customWidth="1"/>
    <col min="7" max="7" width="22" customWidth="1"/>
    <col min="8" max="10" width="19.86328125" customWidth="1"/>
    <col min="11" max="11" width="23.46484375" customWidth="1"/>
    <col min="12" max="12" width="22.33203125" customWidth="1"/>
    <col min="13" max="13" width="18.19921875" customWidth="1"/>
    <col min="14" max="14" width="21.796875" customWidth="1"/>
    <col min="15" max="15" width="18.53125" customWidth="1"/>
    <col min="16" max="16" width="20.33203125" customWidth="1"/>
    <col min="17" max="17" width="17.33203125" customWidth="1"/>
    <col min="18" max="18" width="16.59765625" customWidth="1"/>
    <col min="23" max="23" width="23.73046875" customWidth="1"/>
  </cols>
  <sheetData>
    <row r="1" spans="1:8" x14ac:dyDescent="0.45">
      <c r="A1" s="2" t="s">
        <v>570</v>
      </c>
      <c r="B1" s="2">
        <v>2023</v>
      </c>
      <c r="C1" s="2">
        <v>2024</v>
      </c>
      <c r="D1" s="175">
        <v>2025</v>
      </c>
      <c r="E1" s="2">
        <v>2026</v>
      </c>
      <c r="F1" s="175">
        <v>2027</v>
      </c>
      <c r="G1" s="175">
        <v>2028</v>
      </c>
      <c r="H1" s="2">
        <v>2029</v>
      </c>
    </row>
    <row r="2" spans="1:8" x14ac:dyDescent="0.45">
      <c r="A2" s="2" t="s">
        <v>70</v>
      </c>
      <c r="B2" s="23">
        <f>B3*B4+B5*B6+B7*B8+B9*B10+B11*B12</f>
        <v>1402.5</v>
      </c>
      <c r="C2" s="23">
        <f t="shared" ref="C2:H2" si="0">C3*C4+C5*C6+C7*C8+C9*C10+C11*C12</f>
        <v>1510</v>
      </c>
      <c r="D2" s="23">
        <f t="shared" si="0"/>
        <v>1570</v>
      </c>
      <c r="E2" s="23">
        <f t="shared" si="0"/>
        <v>1627</v>
      </c>
      <c r="F2" s="23">
        <f t="shared" si="0"/>
        <v>1689.7</v>
      </c>
      <c r="G2" s="23">
        <f t="shared" si="0"/>
        <v>1758.67</v>
      </c>
      <c r="H2" s="23">
        <f t="shared" si="0"/>
        <v>1834.5370000000003</v>
      </c>
    </row>
    <row r="3" spans="1:8" x14ac:dyDescent="0.45">
      <c r="A3" t="s">
        <v>71</v>
      </c>
      <c r="B3">
        <v>150</v>
      </c>
      <c r="C3">
        <v>150</v>
      </c>
      <c r="D3" s="16"/>
    </row>
    <row r="4" spans="1:8" x14ac:dyDescent="0.45">
      <c r="A4" s="7" t="s">
        <v>562</v>
      </c>
      <c r="B4" s="11">
        <v>0.75</v>
      </c>
      <c r="C4" s="22">
        <f>IF(B4*1.44&lt;=100%,B4*1.44,100%)</f>
        <v>1</v>
      </c>
      <c r="D4" s="16"/>
    </row>
    <row r="5" spans="1:8" x14ac:dyDescent="0.45">
      <c r="A5" t="s">
        <v>72</v>
      </c>
      <c r="B5">
        <v>500</v>
      </c>
      <c r="D5" s="16"/>
    </row>
    <row r="6" spans="1:8" x14ac:dyDescent="0.45">
      <c r="A6" s="7" t="s">
        <v>562</v>
      </c>
      <c r="B6" s="11">
        <v>0.28000000000000003</v>
      </c>
      <c r="D6" s="16"/>
    </row>
    <row r="7" spans="1:8" x14ac:dyDescent="0.45">
      <c r="A7" t="s">
        <v>569</v>
      </c>
      <c r="B7">
        <v>1000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1000</v>
      </c>
    </row>
    <row r="8" spans="1:8" x14ac:dyDescent="0.45">
      <c r="A8" s="7" t="s">
        <v>562</v>
      </c>
      <c r="B8" s="11">
        <v>0.9</v>
      </c>
      <c r="C8" s="22">
        <f>IF(B8*1.44&lt;=100%,B8*1.44,100%)</f>
        <v>1</v>
      </c>
      <c r="D8" s="22">
        <f t="shared" ref="D8:H8" si="1">IF(C8*1.1&lt;=100%,C8*1.1,100%)</f>
        <v>1</v>
      </c>
      <c r="E8" s="22">
        <f t="shared" si="1"/>
        <v>1</v>
      </c>
      <c r="F8" s="22">
        <f t="shared" si="1"/>
        <v>1</v>
      </c>
      <c r="G8" s="22">
        <f t="shared" si="1"/>
        <v>1</v>
      </c>
      <c r="H8" s="22">
        <f t="shared" si="1"/>
        <v>1</v>
      </c>
    </row>
    <row r="9" spans="1:8" x14ac:dyDescent="0.45">
      <c r="A9" t="s">
        <v>75</v>
      </c>
      <c r="D9">
        <v>950</v>
      </c>
      <c r="E9">
        <v>950</v>
      </c>
      <c r="F9">
        <v>950</v>
      </c>
      <c r="G9">
        <v>950</v>
      </c>
      <c r="H9">
        <v>950</v>
      </c>
    </row>
    <row r="10" spans="1:8" x14ac:dyDescent="0.45">
      <c r="A10" s="7" t="s">
        <v>562</v>
      </c>
      <c r="D10" s="11">
        <v>0.6</v>
      </c>
      <c r="E10" s="22">
        <f>IF(D10*1.1&lt;=100%,D10*1.1,100%)</f>
        <v>0.66</v>
      </c>
      <c r="F10" s="22">
        <f t="shared" ref="F10:H10" si="2">IF(E10*1.1&lt;=100%,E10*1.1,100%)</f>
        <v>0.72600000000000009</v>
      </c>
      <c r="G10" s="22">
        <f t="shared" si="2"/>
        <v>0.7986000000000002</v>
      </c>
      <c r="H10" s="22">
        <f t="shared" si="2"/>
        <v>0.87846000000000024</v>
      </c>
    </row>
    <row r="11" spans="1:8" x14ac:dyDescent="0.45">
      <c r="A11" t="s">
        <v>76</v>
      </c>
      <c r="B11">
        <v>500</v>
      </c>
      <c r="C11">
        <v>500</v>
      </c>
      <c r="D11" s="16"/>
    </row>
    <row r="12" spans="1:8" x14ac:dyDescent="0.45">
      <c r="A12" s="7" t="s">
        <v>562</v>
      </c>
      <c r="B12" s="11">
        <v>0.5</v>
      </c>
      <c r="C12" s="22">
        <f>IF(B12*1.44&lt;=100%,B12*1.44,100%)</f>
        <v>0.72</v>
      </c>
      <c r="D12" s="16"/>
    </row>
    <row r="13" spans="1:8" x14ac:dyDescent="0.45">
      <c r="A13" s="2" t="s">
        <v>79</v>
      </c>
      <c r="B13" s="2">
        <f>B14*B15</f>
        <v>900</v>
      </c>
      <c r="C13" s="2">
        <f t="shared" ref="C13:H13" si="3">C14*C15</f>
        <v>900</v>
      </c>
      <c r="D13" s="2">
        <f t="shared" si="3"/>
        <v>900</v>
      </c>
      <c r="E13" s="2">
        <f t="shared" si="3"/>
        <v>900</v>
      </c>
      <c r="F13" s="2">
        <f t="shared" si="3"/>
        <v>900</v>
      </c>
      <c r="G13" s="2">
        <f t="shared" si="3"/>
        <v>900</v>
      </c>
      <c r="H13" s="2">
        <f t="shared" si="3"/>
        <v>900</v>
      </c>
    </row>
    <row r="14" spans="1:8" ht="28.5" x14ac:dyDescent="0.45">
      <c r="A14" s="6" t="s">
        <v>81</v>
      </c>
      <c r="B14">
        <v>900</v>
      </c>
      <c r="C14">
        <v>900</v>
      </c>
      <c r="D14">
        <v>900</v>
      </c>
      <c r="E14">
        <v>900</v>
      </c>
      <c r="F14">
        <v>900</v>
      </c>
      <c r="G14">
        <v>900</v>
      </c>
      <c r="H14">
        <v>900</v>
      </c>
    </row>
    <row r="15" spans="1:8" x14ac:dyDescent="0.45">
      <c r="A15" s="7" t="s">
        <v>562</v>
      </c>
      <c r="B15" s="11">
        <v>1</v>
      </c>
      <c r="C15" s="22">
        <f>IF(B15*1.44&lt;=100%,B15*1.44,100%)</f>
        <v>1</v>
      </c>
      <c r="D15" s="22">
        <f t="shared" ref="D15:H15" si="4">IF(C15*1.1&lt;=100%,C15*1.1,100%)</f>
        <v>1</v>
      </c>
      <c r="E15" s="22">
        <f t="shared" si="4"/>
        <v>1</v>
      </c>
      <c r="F15" s="22">
        <f t="shared" si="4"/>
        <v>1</v>
      </c>
      <c r="G15" s="22">
        <f t="shared" si="4"/>
        <v>1</v>
      </c>
      <c r="H15" s="22">
        <f t="shared" si="4"/>
        <v>1</v>
      </c>
    </row>
    <row r="16" spans="1:8" x14ac:dyDescent="0.45">
      <c r="A16" s="2" t="s">
        <v>77</v>
      </c>
      <c r="B16" s="23">
        <f>B17*B18</f>
        <v>125</v>
      </c>
      <c r="C16" s="23">
        <f t="shared" ref="C16:H16" si="5">C17*C18</f>
        <v>180</v>
      </c>
      <c r="D16" s="23">
        <f t="shared" si="5"/>
        <v>198</v>
      </c>
      <c r="E16" s="23">
        <f t="shared" si="5"/>
        <v>217.8</v>
      </c>
      <c r="F16" s="23">
        <f t="shared" si="5"/>
        <v>239.58000000000004</v>
      </c>
      <c r="G16" s="23">
        <f t="shared" si="5"/>
        <v>250</v>
      </c>
      <c r="H16" s="23">
        <f t="shared" si="5"/>
        <v>250</v>
      </c>
    </row>
    <row r="17" spans="1:23" x14ac:dyDescent="0.45">
      <c r="A17" t="s">
        <v>78</v>
      </c>
      <c r="B17">
        <v>250</v>
      </c>
      <c r="C17">
        <v>250</v>
      </c>
      <c r="D17">
        <v>250</v>
      </c>
      <c r="E17">
        <v>250</v>
      </c>
      <c r="F17">
        <v>250</v>
      </c>
      <c r="G17">
        <v>250</v>
      </c>
      <c r="H17">
        <v>250</v>
      </c>
    </row>
    <row r="18" spans="1:23" x14ac:dyDescent="0.45">
      <c r="A18" s="7" t="s">
        <v>562</v>
      </c>
      <c r="B18" s="11">
        <v>0.5</v>
      </c>
      <c r="C18" s="22">
        <f>IF(B18*1.44&lt;=100%,B18*1.44,100%)</f>
        <v>0.72</v>
      </c>
      <c r="D18" s="22">
        <f t="shared" ref="D18:H18" si="6">IF(C18*1.1&lt;=100%,C18*1.1,100%)</f>
        <v>0.79200000000000004</v>
      </c>
      <c r="E18" s="22">
        <f t="shared" si="6"/>
        <v>0.87120000000000009</v>
      </c>
      <c r="F18" s="22">
        <f t="shared" si="6"/>
        <v>0.95832000000000017</v>
      </c>
      <c r="G18" s="22">
        <f t="shared" si="6"/>
        <v>1</v>
      </c>
      <c r="H18" s="22">
        <f t="shared" si="6"/>
        <v>1</v>
      </c>
    </row>
    <row r="19" spans="1:23" x14ac:dyDescent="0.45">
      <c r="A19" s="2" t="s">
        <v>16</v>
      </c>
      <c r="B19" s="23">
        <f>B2+B13+B16</f>
        <v>2427.5</v>
      </c>
      <c r="C19" s="23">
        <f t="shared" ref="C19:H19" si="7">C2+C13+C16</f>
        <v>2590</v>
      </c>
      <c r="D19" s="23">
        <f t="shared" si="7"/>
        <v>2668</v>
      </c>
      <c r="E19" s="23">
        <f t="shared" si="7"/>
        <v>2744.8</v>
      </c>
      <c r="F19" s="23">
        <f t="shared" si="7"/>
        <v>2829.2799999999997</v>
      </c>
      <c r="G19" s="23">
        <f t="shared" si="7"/>
        <v>2908.67</v>
      </c>
      <c r="H19" s="23">
        <f t="shared" si="7"/>
        <v>2984.5370000000003</v>
      </c>
    </row>
    <row r="21" spans="1:23" x14ac:dyDescent="0.45">
      <c r="A21" s="2" t="s">
        <v>561</v>
      </c>
      <c r="B21" s="2">
        <v>2023</v>
      </c>
      <c r="C21" s="2">
        <v>2024</v>
      </c>
      <c r="D21" s="175">
        <v>2025</v>
      </c>
      <c r="E21" s="2">
        <v>2026</v>
      </c>
      <c r="F21" s="175">
        <v>2027</v>
      </c>
      <c r="G21" s="175">
        <v>2028</v>
      </c>
      <c r="H21" s="2">
        <v>2029</v>
      </c>
      <c r="K21" t="s">
        <v>564</v>
      </c>
    </row>
    <row r="22" spans="1:23" x14ac:dyDescent="0.45">
      <c r="A22" t="s">
        <v>80</v>
      </c>
      <c r="B22">
        <v>1500</v>
      </c>
      <c r="C22">
        <v>1500</v>
      </c>
      <c r="D22">
        <v>1500</v>
      </c>
      <c r="E22">
        <v>1500</v>
      </c>
      <c r="F22">
        <v>1500</v>
      </c>
      <c r="G22">
        <v>1500</v>
      </c>
      <c r="H22">
        <v>1500</v>
      </c>
    </row>
    <row r="23" spans="1:23" x14ac:dyDescent="0.45">
      <c r="A23" s="7" t="s">
        <v>562</v>
      </c>
      <c r="B23" s="11">
        <v>0.68</v>
      </c>
      <c r="C23" s="22">
        <f t="shared" ref="C23:H23" si="8">IF(B23*1.1&lt;=100%,B23*1.1,100%)</f>
        <v>0.74800000000000011</v>
      </c>
      <c r="D23" s="22">
        <f t="shared" si="8"/>
        <v>0.8228000000000002</v>
      </c>
      <c r="E23" s="22">
        <f t="shared" si="8"/>
        <v>0.90508000000000033</v>
      </c>
      <c r="F23" s="22">
        <f t="shared" si="8"/>
        <v>0.99558800000000047</v>
      </c>
      <c r="G23" s="22">
        <f t="shared" si="8"/>
        <v>1</v>
      </c>
      <c r="H23" s="22">
        <f t="shared" si="8"/>
        <v>1</v>
      </c>
    </row>
    <row r="24" spans="1:23" x14ac:dyDescent="0.45">
      <c r="A24" t="s">
        <v>558</v>
      </c>
      <c r="F24">
        <v>600</v>
      </c>
      <c r="G24">
        <v>600</v>
      </c>
      <c r="H24">
        <v>600</v>
      </c>
      <c r="K24" s="2" t="s">
        <v>88</v>
      </c>
      <c r="O24" s="18"/>
    </row>
    <row r="25" spans="1:23" x14ac:dyDescent="0.45">
      <c r="A25" s="7" t="s">
        <v>562</v>
      </c>
      <c r="F25" s="11">
        <v>0.6</v>
      </c>
      <c r="G25" s="22">
        <f>IF(F25*1.1&lt;=100%,F25*1.1,100%)</f>
        <v>0.66</v>
      </c>
      <c r="H25" s="22">
        <f>IF(G25*1.1&lt;=100%,G25*1.1,100%)</f>
        <v>0.72600000000000009</v>
      </c>
      <c r="K25" s="2"/>
      <c r="O25" s="18"/>
    </row>
    <row r="26" spans="1:23" x14ac:dyDescent="0.45">
      <c r="A26" t="s">
        <v>559</v>
      </c>
      <c r="G26">
        <v>900</v>
      </c>
      <c r="H26">
        <v>900</v>
      </c>
      <c r="K26" s="2" t="s">
        <v>82</v>
      </c>
      <c r="P26" s="12"/>
      <c r="Q26" s="12"/>
      <c r="T26" s="2">
        <v>2023</v>
      </c>
    </row>
    <row r="27" spans="1:23" x14ac:dyDescent="0.45">
      <c r="A27" s="7" t="s">
        <v>562</v>
      </c>
      <c r="G27" s="11">
        <v>0.6</v>
      </c>
      <c r="H27" s="22">
        <f>IF(G27*1.1&lt;=100%,G27*1.1,100%)</f>
        <v>0.66</v>
      </c>
      <c r="K27" s="2"/>
      <c r="P27" s="12"/>
      <c r="Q27" s="12"/>
      <c r="T27" s="2"/>
    </row>
    <row r="28" spans="1:23" x14ac:dyDescent="0.45">
      <c r="A28" s="23" t="s">
        <v>16</v>
      </c>
      <c r="B28" s="23">
        <f>B22*B23+B24*B25+B26*B27</f>
        <v>1020.0000000000001</v>
      </c>
      <c r="C28" s="23">
        <f t="shared" ref="C28:H28" si="9">C22*C23+C24*C25+C26*C27</f>
        <v>1122.0000000000002</v>
      </c>
      <c r="D28" s="23">
        <f t="shared" si="9"/>
        <v>1234.2000000000003</v>
      </c>
      <c r="E28" s="23">
        <f t="shared" si="9"/>
        <v>1357.6200000000006</v>
      </c>
      <c r="F28" s="23">
        <f t="shared" si="9"/>
        <v>1853.3820000000007</v>
      </c>
      <c r="G28" s="23">
        <f t="shared" si="9"/>
        <v>2436</v>
      </c>
      <c r="H28" s="23">
        <f t="shared" si="9"/>
        <v>2529.6000000000004</v>
      </c>
      <c r="K28" s="14" t="s">
        <v>566</v>
      </c>
      <c r="L28" s="4" t="s">
        <v>567</v>
      </c>
      <c r="M28" s="4" t="s">
        <v>25</v>
      </c>
      <c r="N28" s="4" t="s">
        <v>562</v>
      </c>
      <c r="O28" s="4"/>
      <c r="P28" s="4"/>
      <c r="Q28" s="4"/>
      <c r="R28" s="8"/>
      <c r="T28" s="8" t="s">
        <v>89</v>
      </c>
      <c r="W28" s="12">
        <f>E46/L38</f>
        <v>1191048634.0638821</v>
      </c>
    </row>
    <row r="29" spans="1:23" x14ac:dyDescent="0.45">
      <c r="A29" s="2"/>
      <c r="B29" s="2"/>
      <c r="C29" s="2"/>
      <c r="D29" s="15"/>
      <c r="K29" s="2" t="s">
        <v>70</v>
      </c>
      <c r="L29" s="2">
        <f>SUM(L30:L33)</f>
        <v>1400</v>
      </c>
      <c r="M29" s="23">
        <f>SUM(M30:M33)</f>
        <v>2150</v>
      </c>
      <c r="N29" s="15">
        <f>L29/M29</f>
        <v>0.65116279069767447</v>
      </c>
      <c r="O29" s="17"/>
      <c r="P29" s="19"/>
      <c r="Q29" s="13"/>
      <c r="R29" s="17"/>
      <c r="T29" s="2" t="s">
        <v>90</v>
      </c>
      <c r="W29" s="12">
        <f>E51/L38</f>
        <v>670937318.27354622</v>
      </c>
    </row>
    <row r="30" spans="1:23" x14ac:dyDescent="0.45">
      <c r="D30" s="16"/>
      <c r="K30" t="s">
        <v>71</v>
      </c>
      <c r="L30" s="7">
        <v>112</v>
      </c>
      <c r="M30">
        <v>150</v>
      </c>
      <c r="N30" s="16">
        <f t="shared" ref="N30:N37" si="10">L30/M30</f>
        <v>0.7466666666666667</v>
      </c>
      <c r="O30" s="20"/>
      <c r="P30" s="19"/>
      <c r="Q30" s="13"/>
      <c r="R30" s="22"/>
    </row>
    <row r="31" spans="1:23" x14ac:dyDescent="0.45">
      <c r="D31" s="16"/>
      <c r="K31" t="s">
        <v>72</v>
      </c>
      <c r="L31">
        <v>144</v>
      </c>
      <c r="M31">
        <v>500</v>
      </c>
      <c r="N31" s="16">
        <f t="shared" si="10"/>
        <v>0.28799999999999998</v>
      </c>
      <c r="O31" s="20"/>
      <c r="P31" s="19"/>
      <c r="Q31" s="13"/>
      <c r="R31" s="22"/>
      <c r="T31" s="2">
        <v>2023</v>
      </c>
    </row>
    <row r="32" spans="1:23" x14ac:dyDescent="0.45">
      <c r="D32" s="16"/>
      <c r="K32" t="s">
        <v>565</v>
      </c>
      <c r="L32">
        <v>898</v>
      </c>
      <c r="M32">
        <v>1000</v>
      </c>
      <c r="N32" s="16">
        <f t="shared" si="10"/>
        <v>0.89800000000000002</v>
      </c>
      <c r="O32" s="20"/>
      <c r="P32" s="21"/>
      <c r="Q32" s="12"/>
      <c r="R32" s="22"/>
      <c r="T32" s="8" t="s">
        <v>89</v>
      </c>
      <c r="W32" s="12"/>
    </row>
    <row r="33" spans="1:18" x14ac:dyDescent="0.45">
      <c r="D33" s="16"/>
      <c r="K33" t="s">
        <v>76</v>
      </c>
      <c r="L33" s="5">
        <v>246</v>
      </c>
      <c r="M33">
        <v>500</v>
      </c>
      <c r="N33" s="16">
        <f t="shared" si="10"/>
        <v>0.49199999999999999</v>
      </c>
      <c r="O33" s="20"/>
      <c r="P33" s="21"/>
      <c r="Q33" s="12"/>
      <c r="R33" s="22"/>
    </row>
    <row r="34" spans="1:18" x14ac:dyDescent="0.45">
      <c r="A34" s="2"/>
      <c r="B34" s="2"/>
      <c r="C34" s="2"/>
      <c r="D34" s="15"/>
      <c r="K34" s="2" t="s">
        <v>79</v>
      </c>
      <c r="L34" s="23">
        <f>SUM(L35)</f>
        <v>917</v>
      </c>
      <c r="M34" s="23">
        <f>M35</f>
        <v>900</v>
      </c>
      <c r="N34" s="15">
        <f t="shared" si="10"/>
        <v>1.018888888888889</v>
      </c>
      <c r="O34" s="17"/>
      <c r="P34" s="19"/>
      <c r="Q34" s="13"/>
      <c r="R34" s="17"/>
    </row>
    <row r="35" spans="1:18" ht="28.5" x14ac:dyDescent="0.45">
      <c r="A35" s="6"/>
      <c r="D35" s="16"/>
      <c r="K35" s="6" t="s">
        <v>81</v>
      </c>
      <c r="L35">
        <v>917</v>
      </c>
      <c r="M35" s="5">
        <v>900</v>
      </c>
      <c r="N35" s="16">
        <f t="shared" si="10"/>
        <v>1.018888888888889</v>
      </c>
      <c r="O35" s="20"/>
      <c r="P35" s="21"/>
      <c r="Q35" s="12"/>
      <c r="R35" s="22"/>
    </row>
    <row r="36" spans="1:18" x14ac:dyDescent="0.45">
      <c r="A36" s="14"/>
      <c r="D36" s="16"/>
      <c r="K36" s="2" t="s">
        <v>77</v>
      </c>
      <c r="L36" s="2">
        <f>L37</f>
        <v>125</v>
      </c>
      <c r="M36" s="2">
        <f>M37</f>
        <v>250</v>
      </c>
      <c r="N36" s="15">
        <f t="shared" si="10"/>
        <v>0.5</v>
      </c>
      <c r="O36" s="17"/>
      <c r="P36" s="19"/>
      <c r="Q36" s="13"/>
      <c r="R36" s="17"/>
    </row>
    <row r="37" spans="1:18" x14ac:dyDescent="0.45">
      <c r="A37" s="2"/>
      <c r="B37" s="2"/>
      <c r="C37" s="2"/>
      <c r="D37" s="15"/>
      <c r="K37" t="s">
        <v>78</v>
      </c>
      <c r="L37" s="7">
        <v>125</v>
      </c>
      <c r="M37">
        <v>250</v>
      </c>
      <c r="N37" s="16">
        <f t="shared" si="10"/>
        <v>0.5</v>
      </c>
      <c r="O37" s="20"/>
      <c r="P37" s="21"/>
      <c r="Q37" s="12"/>
      <c r="R37" s="22"/>
    </row>
    <row r="38" spans="1:18" x14ac:dyDescent="0.45">
      <c r="D38" s="16"/>
      <c r="K38" s="2" t="s">
        <v>16</v>
      </c>
      <c r="L38" s="23">
        <f>L29+L34+L36</f>
        <v>2442</v>
      </c>
      <c r="M38" s="23">
        <f>M29+M34+M36</f>
        <v>3300</v>
      </c>
      <c r="N38" s="17"/>
      <c r="O38" s="17"/>
      <c r="P38" s="19"/>
      <c r="Q38" s="13"/>
    </row>
    <row r="39" spans="1:18" x14ac:dyDescent="0.45">
      <c r="D39" s="16"/>
      <c r="K39" s="2"/>
      <c r="L39" s="2"/>
      <c r="M39" s="23"/>
      <c r="N39" s="17"/>
      <c r="O39" s="17"/>
      <c r="P39" s="19"/>
      <c r="Q39" s="13"/>
    </row>
    <row r="40" spans="1:18" x14ac:dyDescent="0.45">
      <c r="K40" s="14" t="s">
        <v>568</v>
      </c>
      <c r="L40" s="4" t="s">
        <v>567</v>
      </c>
      <c r="M40" s="4" t="s">
        <v>25</v>
      </c>
      <c r="N40" s="4" t="s">
        <v>562</v>
      </c>
    </row>
    <row r="41" spans="1:18" x14ac:dyDescent="0.45">
      <c r="B41" s="11"/>
      <c r="K41" t="s">
        <v>80</v>
      </c>
      <c r="L41" s="5">
        <f>1350/1.32</f>
        <v>1022.7272727272726</v>
      </c>
      <c r="M41">
        <v>1500</v>
      </c>
      <c r="N41" s="16">
        <f t="shared" ref="N41" si="11">L41/M41</f>
        <v>0.68181818181818177</v>
      </c>
    </row>
    <row r="45" spans="1:18" x14ac:dyDescent="0.45">
      <c r="A45" s="2" t="s">
        <v>65</v>
      </c>
      <c r="B45" s="2">
        <v>2020</v>
      </c>
      <c r="C45" s="2">
        <v>2021</v>
      </c>
      <c r="D45" s="2">
        <v>2022</v>
      </c>
      <c r="E45" s="2">
        <v>2023</v>
      </c>
      <c r="F45" s="4">
        <v>2024</v>
      </c>
      <c r="G45" s="4" t="s">
        <v>83</v>
      </c>
      <c r="H45" s="4" t="s">
        <v>84</v>
      </c>
      <c r="I45" s="4" t="s">
        <v>85</v>
      </c>
      <c r="J45" s="4" t="s">
        <v>86</v>
      </c>
      <c r="K45" s="4" t="s">
        <v>87</v>
      </c>
      <c r="N45" s="4" t="s">
        <v>288</v>
      </c>
      <c r="O45" s="4" t="s">
        <v>289</v>
      </c>
      <c r="P45" s="4" t="s">
        <v>290</v>
      </c>
    </row>
    <row r="46" spans="1:18" x14ac:dyDescent="0.45">
      <c r="A46" t="s">
        <v>63</v>
      </c>
      <c r="B46" s="12">
        <v>2171563938718</v>
      </c>
      <c r="C46" s="12">
        <v>2762788217623</v>
      </c>
      <c r="D46" s="12">
        <v>3086178235939</v>
      </c>
      <c r="E46" s="12">
        <v>2908540764384</v>
      </c>
      <c r="F46" s="12">
        <v>4200523109445</v>
      </c>
      <c r="G46" s="12">
        <f>D19*D61</f>
        <v>3915266046776.332</v>
      </c>
      <c r="H46" s="12">
        <f t="shared" ref="H46:K46" si="12">E19*E61</f>
        <v>4471045986567.752</v>
      </c>
      <c r="I46" s="12">
        <f t="shared" si="12"/>
        <v>5115608968832.998</v>
      </c>
      <c r="J46" s="12">
        <f t="shared" si="12"/>
        <v>5837660590930.124</v>
      </c>
      <c r="K46" s="12">
        <f t="shared" si="12"/>
        <v>6648816321566.501</v>
      </c>
      <c r="M46" t="s">
        <v>63</v>
      </c>
      <c r="N46" s="12">
        <v>2908540764384</v>
      </c>
      <c r="O46" s="12">
        <v>1638428931224</v>
      </c>
      <c r="P46" s="22">
        <f>(N46-O46)/O46</f>
        <v>0.77520105324992883</v>
      </c>
    </row>
    <row r="47" spans="1:18" x14ac:dyDescent="0.45">
      <c r="A47" t="s">
        <v>563</v>
      </c>
      <c r="B47" s="12">
        <v>434102431111</v>
      </c>
      <c r="C47" s="12">
        <v>443501947710</v>
      </c>
      <c r="D47" s="12">
        <v>812065372631</v>
      </c>
      <c r="E47" s="12">
        <v>937285532184</v>
      </c>
      <c r="F47" s="12">
        <v>631785553716</v>
      </c>
      <c r="G47" s="12">
        <f>AVERAGE(D47:F47)</f>
        <v>793712152843.66663</v>
      </c>
      <c r="H47" s="12">
        <f t="shared" ref="H47:K47" si="13">AVERAGE(D47:G47)</f>
        <v>793712152843.66663</v>
      </c>
      <c r="I47" s="12">
        <f t="shared" si="13"/>
        <v>789123847896.83325</v>
      </c>
      <c r="J47" s="12">
        <f t="shared" si="13"/>
        <v>752083426825.0415</v>
      </c>
      <c r="K47" s="12">
        <f t="shared" si="13"/>
        <v>782157895102.302</v>
      </c>
      <c r="N47" s="12"/>
      <c r="O47" s="22"/>
    </row>
    <row r="48" spans="1:18" x14ac:dyDescent="0.45">
      <c r="A48" s="2" t="s">
        <v>16</v>
      </c>
      <c r="B48" s="13">
        <f>SUM(B46:B46)</f>
        <v>2171563938718</v>
      </c>
      <c r="C48" s="13">
        <f>SUM(C46:C46)</f>
        <v>2762788217623</v>
      </c>
      <c r="D48" s="13">
        <f>SUM(D46:D46)</f>
        <v>3086178235939</v>
      </c>
      <c r="E48" s="13">
        <f>SUM(E46:E46)</f>
        <v>2908540764384</v>
      </c>
      <c r="F48" s="13">
        <f>SUM(F46:F46)</f>
        <v>4200523109445</v>
      </c>
      <c r="G48" s="13">
        <f>SUM(G46:G46)</f>
        <v>3915266046776.332</v>
      </c>
      <c r="H48" s="13">
        <f>SUM(H46:H46)</f>
        <v>4471045986567.752</v>
      </c>
      <c r="I48" s="13">
        <f>SUM(I46:I46)</f>
        <v>5115608968832.998</v>
      </c>
      <c r="J48" s="13">
        <f>SUM(J46:J46)</f>
        <v>5837660590930.124</v>
      </c>
      <c r="K48" s="13">
        <f>SUM(K46:K46)</f>
        <v>6648816321566.501</v>
      </c>
      <c r="N48" s="13">
        <f>SUM(N46:N46)</f>
        <v>2908540764384</v>
      </c>
    </row>
    <row r="50" spans="1:14" x14ac:dyDescent="0.45">
      <c r="A50" s="2" t="s">
        <v>66</v>
      </c>
      <c r="B50" s="2">
        <v>2020</v>
      </c>
      <c r="C50" s="2">
        <v>2021</v>
      </c>
      <c r="D50" s="2">
        <v>2022</v>
      </c>
      <c r="E50" s="2">
        <v>2023</v>
      </c>
      <c r="F50" s="4">
        <v>2024</v>
      </c>
      <c r="G50" s="4" t="s">
        <v>83</v>
      </c>
      <c r="H50" s="4" t="s">
        <v>84</v>
      </c>
      <c r="I50" s="4" t="s">
        <v>85</v>
      </c>
      <c r="J50" s="4" t="s">
        <v>86</v>
      </c>
      <c r="K50" s="4" t="s">
        <v>87</v>
      </c>
      <c r="M50" s="4" t="s">
        <v>291</v>
      </c>
      <c r="N50" s="4" t="s">
        <v>292</v>
      </c>
    </row>
    <row r="51" spans="1:14" x14ac:dyDescent="0.45">
      <c r="A51" t="s">
        <v>63</v>
      </c>
      <c r="B51" s="12">
        <v>1324053569095</v>
      </c>
      <c r="C51" s="12">
        <v>1770925019860</v>
      </c>
      <c r="D51" s="12">
        <v>1793119267064</v>
      </c>
      <c r="E51" s="12">
        <v>1638428931224</v>
      </c>
      <c r="F51" s="12">
        <v>2191048959731.0981</v>
      </c>
      <c r="G51" s="12">
        <f>D63*D19</f>
        <v>2165973525836.124</v>
      </c>
      <c r="H51" s="12">
        <f t="shared" ref="H51:K51" si="14">E63*E19</f>
        <v>2451154627843.5132</v>
      </c>
      <c r="I51" s="12">
        <f t="shared" si="14"/>
        <v>2779256427430.6343</v>
      </c>
      <c r="J51" s="12">
        <f t="shared" si="14"/>
        <v>3142967034741.0405</v>
      </c>
      <c r="K51" s="12">
        <f t="shared" si="14"/>
        <v>3547439738939.5894</v>
      </c>
      <c r="M51" t="s">
        <v>32</v>
      </c>
      <c r="N51">
        <v>2.2000000000000002</v>
      </c>
    </row>
    <row r="52" spans="1:14" x14ac:dyDescent="0.45">
      <c r="A52" t="s">
        <v>64</v>
      </c>
      <c r="B52" s="12">
        <v>332028266091</v>
      </c>
      <c r="C52" s="12">
        <v>293564210779</v>
      </c>
      <c r="D52" s="12">
        <v>387063764419</v>
      </c>
      <c r="E52" s="12">
        <v>429382178041</v>
      </c>
      <c r="F52" s="12">
        <v>482886127800.61841</v>
      </c>
      <c r="G52" s="12">
        <f>AVERAGE(D52:F52)</f>
        <v>433110690086.8728</v>
      </c>
      <c r="H52" s="12">
        <f t="shared" ref="H52:K52" si="15">AVERAGE(E52:G52)</f>
        <v>448459665309.49707</v>
      </c>
      <c r="I52" s="12">
        <f t="shared" si="15"/>
        <v>454818827732.32941</v>
      </c>
      <c r="J52" s="12">
        <f t="shared" si="15"/>
        <v>445463061042.89972</v>
      </c>
      <c r="K52" s="12">
        <f t="shared" si="15"/>
        <v>449580518028.242</v>
      </c>
      <c r="M52" t="s">
        <v>31</v>
      </c>
      <c r="N52">
        <v>1.3</v>
      </c>
    </row>
    <row r="53" spans="1:14" x14ac:dyDescent="0.45">
      <c r="A53" s="2" t="s">
        <v>16</v>
      </c>
      <c r="B53" s="13">
        <f>SUM(B51:B52)</f>
        <v>1656081835186</v>
      </c>
      <c r="C53" s="13">
        <f t="shared" ref="C53:F53" si="16">SUM(C51:C52)</f>
        <v>2064489230639</v>
      </c>
      <c r="D53" s="13">
        <f t="shared" si="16"/>
        <v>2180183031483</v>
      </c>
      <c r="E53" s="13">
        <f t="shared" si="16"/>
        <v>2067811109265</v>
      </c>
      <c r="F53" s="13">
        <f t="shared" si="16"/>
        <v>2673935087531.7168</v>
      </c>
      <c r="G53" s="13">
        <f>SUM(G51:G52)</f>
        <v>2599084215922.9971</v>
      </c>
      <c r="H53" s="13">
        <f t="shared" ref="H53:K53" si="17">SUM(H51:H52)</f>
        <v>2899614293153.0103</v>
      </c>
      <c r="I53" s="13">
        <f t="shared" si="17"/>
        <v>3234075255162.9639</v>
      </c>
      <c r="J53" s="13">
        <f t="shared" si="17"/>
        <v>3588430095783.9404</v>
      </c>
      <c r="K53" s="13">
        <f t="shared" si="17"/>
        <v>3997020256967.8315</v>
      </c>
      <c r="M53" t="s">
        <v>33</v>
      </c>
      <c r="N53">
        <v>3</v>
      </c>
    </row>
    <row r="55" spans="1:14" x14ac:dyDescent="0.45">
      <c r="A55" s="2" t="s">
        <v>67</v>
      </c>
      <c r="B55" s="2">
        <v>2020</v>
      </c>
      <c r="C55" s="2">
        <v>2021</v>
      </c>
      <c r="D55" s="2">
        <v>2022</v>
      </c>
      <c r="E55" s="2">
        <v>2023</v>
      </c>
      <c r="F55" s="4" t="s">
        <v>2</v>
      </c>
      <c r="G55" s="4" t="s">
        <v>83</v>
      </c>
      <c r="H55" s="4" t="s">
        <v>84</v>
      </c>
      <c r="I55" s="4" t="s">
        <v>85</v>
      </c>
      <c r="J55" s="4" t="s">
        <v>86</v>
      </c>
      <c r="K55" s="4" t="s">
        <v>87</v>
      </c>
    </row>
    <row r="56" spans="1:14" ht="28.5" x14ac:dyDescent="0.45">
      <c r="A56" s="6" t="s">
        <v>68</v>
      </c>
      <c r="B56" s="12"/>
      <c r="C56" s="12"/>
      <c r="D56" s="12"/>
      <c r="E56" s="12">
        <v>1840573792830</v>
      </c>
      <c r="F56" s="12">
        <v>309501037861</v>
      </c>
    </row>
    <row r="57" spans="1:14" x14ac:dyDescent="0.45">
      <c r="A57" t="s">
        <v>15</v>
      </c>
      <c r="B57" s="12">
        <v>27575724922</v>
      </c>
      <c r="C57" s="12">
        <v>39669204911</v>
      </c>
      <c r="D57" s="12">
        <v>23947233662</v>
      </c>
      <c r="E57" s="12">
        <f>E58-E56</f>
        <v>100387600625</v>
      </c>
      <c r="F57" s="12">
        <f>F58-F56</f>
        <v>78867328822</v>
      </c>
      <c r="G57" s="12">
        <f>AVERAGE(D57:F57)</f>
        <v>67734054369.666664</v>
      </c>
      <c r="H57" s="12">
        <f t="shared" ref="H57:K57" si="18">AVERAGE(E57:G57)</f>
        <v>82329661272.222214</v>
      </c>
      <c r="I57" s="12">
        <f t="shared" si="18"/>
        <v>76310348154.629623</v>
      </c>
      <c r="J57" s="12">
        <f t="shared" si="18"/>
        <v>75458021265.506165</v>
      </c>
      <c r="K57" s="12">
        <f t="shared" si="18"/>
        <v>78032676897.452667</v>
      </c>
    </row>
    <row r="58" spans="1:14" x14ac:dyDescent="0.45">
      <c r="A58" s="2" t="s">
        <v>16</v>
      </c>
      <c r="B58" s="13">
        <v>27575724922</v>
      </c>
      <c r="C58" s="13">
        <v>39669204911</v>
      </c>
      <c r="D58" s="13">
        <v>23947233662</v>
      </c>
      <c r="E58" s="13">
        <v>1940961393455</v>
      </c>
      <c r="F58" s="13">
        <v>388368366683</v>
      </c>
      <c r="G58" s="13">
        <f>SUM(G56:G57)</f>
        <v>67734054369.666664</v>
      </c>
      <c r="H58" s="13">
        <f t="shared" ref="H58:K58" si="19">SUM(H56:H57)</f>
        <v>82329661272.222214</v>
      </c>
      <c r="I58" s="13">
        <f t="shared" si="19"/>
        <v>76310348154.629623</v>
      </c>
      <c r="J58" s="13">
        <f t="shared" si="19"/>
        <v>75458021265.506165</v>
      </c>
      <c r="K58" s="13">
        <f t="shared" si="19"/>
        <v>78032676897.452667</v>
      </c>
    </row>
    <row r="59" spans="1:14" x14ac:dyDescent="0.45">
      <c r="A59" s="2"/>
      <c r="B59" s="13"/>
      <c r="C59" s="13"/>
      <c r="D59" s="13"/>
      <c r="E59" s="13"/>
      <c r="F59" s="13"/>
    </row>
    <row r="60" spans="1:14" x14ac:dyDescent="0.45">
      <c r="A60" s="2"/>
      <c r="B60" s="2">
        <v>2023</v>
      </c>
      <c r="C60" s="4">
        <v>2024</v>
      </c>
      <c r="D60" s="4" t="s">
        <v>83</v>
      </c>
      <c r="E60" s="4" t="s">
        <v>84</v>
      </c>
      <c r="F60" s="4" t="s">
        <v>85</v>
      </c>
      <c r="G60" s="4" t="s">
        <v>86</v>
      </c>
      <c r="H60" s="4" t="s">
        <v>87</v>
      </c>
    </row>
    <row r="61" spans="1:14" x14ac:dyDescent="0.45">
      <c r="A61" s="2" t="s">
        <v>92</v>
      </c>
      <c r="B61" s="12">
        <f>W28</f>
        <v>1191048634.0638821</v>
      </c>
      <c r="C61" s="12">
        <f>B61*(1+C62)</f>
        <v>1322063983.8109093</v>
      </c>
      <c r="D61" s="12">
        <f t="shared" ref="D61:H61" si="20">C61*(1+D62)</f>
        <v>1467491022.0301094</v>
      </c>
      <c r="E61" s="12">
        <f t="shared" si="20"/>
        <v>1628915034.4534216</v>
      </c>
      <c r="F61" s="12">
        <f t="shared" si="20"/>
        <v>1808095688.2432981</v>
      </c>
      <c r="G61" s="12">
        <f t="shared" si="20"/>
        <v>2006986213.9500611</v>
      </c>
      <c r="H61" s="12">
        <f t="shared" si="20"/>
        <v>2227754697.4845681</v>
      </c>
    </row>
    <row r="62" spans="1:14" x14ac:dyDescent="0.45">
      <c r="A62" s="7" t="s">
        <v>91</v>
      </c>
      <c r="C62" s="22">
        <v>0.11</v>
      </c>
      <c r="D62" s="22">
        <v>0.11</v>
      </c>
      <c r="E62" s="22">
        <v>0.11</v>
      </c>
      <c r="F62" s="22">
        <v>0.11</v>
      </c>
      <c r="G62" s="22">
        <v>0.11</v>
      </c>
      <c r="H62" s="22">
        <v>0.11</v>
      </c>
    </row>
    <row r="63" spans="1:14" x14ac:dyDescent="0.45">
      <c r="A63" s="2" t="s">
        <v>93</v>
      </c>
      <c r="B63" s="12">
        <f>W29</f>
        <v>670937318.27354622</v>
      </c>
      <c r="C63" s="12">
        <f>B63*(1+C64)</f>
        <v>738031050.10090089</v>
      </c>
      <c r="D63" s="12">
        <f t="shared" ref="D63:H63" si="21">C63*(1+D64)</f>
        <v>811834155.110991</v>
      </c>
      <c r="E63" s="12">
        <f t="shared" si="21"/>
        <v>893017570.62209022</v>
      </c>
      <c r="F63" s="12">
        <f t="shared" si="21"/>
        <v>982319327.68429935</v>
      </c>
      <c r="G63" s="12">
        <f t="shared" si="21"/>
        <v>1080551260.4527295</v>
      </c>
      <c r="H63" s="12">
        <f t="shared" si="21"/>
        <v>1188606386.4980025</v>
      </c>
    </row>
    <row r="64" spans="1:14" x14ac:dyDescent="0.45">
      <c r="A64" s="7" t="s">
        <v>91</v>
      </c>
      <c r="C64" s="22">
        <v>0.1</v>
      </c>
      <c r="D64" s="22">
        <v>0.1</v>
      </c>
      <c r="E64" s="22">
        <v>0.1</v>
      </c>
      <c r="F64" s="22">
        <v>0.1</v>
      </c>
      <c r="G64" s="22">
        <v>0.1</v>
      </c>
      <c r="H64" s="22">
        <v>0.1</v>
      </c>
    </row>
    <row r="66" spans="1:8" x14ac:dyDescent="0.45">
      <c r="A66" s="2" t="s">
        <v>571</v>
      </c>
      <c r="B66" s="2">
        <v>2023</v>
      </c>
      <c r="C66" s="4">
        <v>2024</v>
      </c>
      <c r="D66" s="4" t="s">
        <v>83</v>
      </c>
      <c r="E66" s="4" t="s">
        <v>84</v>
      </c>
      <c r="F66" s="4" t="s">
        <v>85</v>
      </c>
      <c r="G66" s="4" t="s">
        <v>86</v>
      </c>
      <c r="H66" s="4" t="s">
        <v>87</v>
      </c>
    </row>
    <row r="67" spans="1:8" x14ac:dyDescent="0.45">
      <c r="A67" t="s">
        <v>573</v>
      </c>
      <c r="B67" s="12">
        <v>17140824000</v>
      </c>
      <c r="C67" s="12">
        <v>537044699000</v>
      </c>
      <c r="D67" s="12">
        <f>(D61-D63)*D28*65.13%</f>
        <v>527039583565.22156</v>
      </c>
      <c r="E67" s="12">
        <f t="shared" ref="E67:H67" si="22">(E61-E63)*E28*65.13%</f>
        <v>650693714499.65088</v>
      </c>
      <c r="F67" s="12">
        <f t="shared" si="22"/>
        <v>996801000501.10449</v>
      </c>
      <c r="G67" s="12">
        <f t="shared" si="22"/>
        <v>1469850939578.4104</v>
      </c>
      <c r="H67" s="12">
        <f t="shared" si="22"/>
        <v>1712026437294.2639</v>
      </c>
    </row>
    <row r="68" spans="1:8" x14ac:dyDescent="0.45">
      <c r="A68" t="s">
        <v>572</v>
      </c>
      <c r="B68" s="12">
        <v>41949317000</v>
      </c>
      <c r="C68" s="12">
        <v>37296517000</v>
      </c>
      <c r="D68" s="12">
        <f>AVERAGE(B68:C68)</f>
        <v>39622917000</v>
      </c>
      <c r="E68" s="12">
        <f>AVERAGE(B68:D68)</f>
        <v>39622917000</v>
      </c>
      <c r="F68" s="12">
        <f t="shared" ref="F68:H68" si="23">AVERAGE(C68:E68)</f>
        <v>38847450333.333336</v>
      </c>
      <c r="G68" s="12">
        <f t="shared" si="23"/>
        <v>39364428111.111115</v>
      </c>
      <c r="H68" s="12">
        <f t="shared" si="23"/>
        <v>39278265148.148155</v>
      </c>
    </row>
    <row r="69" spans="1:8" x14ac:dyDescent="0.45">
      <c r="A69" t="s">
        <v>16</v>
      </c>
      <c r="B69" s="12">
        <f>SUM(B67:B68)</f>
        <v>59090141000</v>
      </c>
      <c r="C69" s="12">
        <f t="shared" ref="C69:H69" si="24">SUM(C67:C68)</f>
        <v>574341216000</v>
      </c>
      <c r="D69" s="12">
        <f t="shared" si="24"/>
        <v>566662500565.22156</v>
      </c>
      <c r="E69" s="12">
        <f t="shared" si="24"/>
        <v>690316631499.65088</v>
      </c>
      <c r="F69" s="12">
        <f t="shared" si="24"/>
        <v>1035648450834.4379</v>
      </c>
      <c r="G69" s="12">
        <f t="shared" si="24"/>
        <v>1509215367689.5215</v>
      </c>
      <c r="H69" s="12">
        <f t="shared" si="24"/>
        <v>1751304702442.4121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40E4-B7DD-4F47-95B4-4D7B2284F976}">
  <dimension ref="A1:F19"/>
  <sheetViews>
    <sheetView workbookViewId="0">
      <selection activeCell="E16" sqref="E16"/>
    </sheetView>
  </sheetViews>
  <sheetFormatPr defaultRowHeight="14.25" x14ac:dyDescent="0.45"/>
  <sheetData>
    <row r="1" spans="1:6" x14ac:dyDescent="0.45">
      <c r="A1" s="31" t="s">
        <v>241</v>
      </c>
      <c r="B1" s="30"/>
      <c r="C1" s="32"/>
      <c r="D1" s="33"/>
      <c r="E1" s="32"/>
      <c r="F1" s="30"/>
    </row>
    <row r="2" spans="1:6" x14ac:dyDescent="0.45">
      <c r="A2" s="30" t="s">
        <v>242</v>
      </c>
      <c r="B2" s="30"/>
      <c r="C2" s="34">
        <v>4.5999999999999999E-2</v>
      </c>
      <c r="D2" s="35">
        <v>4.5999999999999999E-2</v>
      </c>
      <c r="E2" s="34">
        <v>4.5999999999999999E-2</v>
      </c>
      <c r="F2" s="30" t="s">
        <v>243</v>
      </c>
    </row>
    <row r="3" spans="1:6" x14ac:dyDescent="0.45">
      <c r="A3" s="30" t="s">
        <v>244</v>
      </c>
      <c r="B3" s="30"/>
      <c r="C3" s="36">
        <v>0.36098049250776076</v>
      </c>
      <c r="D3" s="37">
        <v>0.86098049250776076</v>
      </c>
      <c r="E3" s="36">
        <v>1.3609804925077609</v>
      </c>
      <c r="F3" s="30" t="s">
        <v>245</v>
      </c>
    </row>
    <row r="4" spans="1:6" x14ac:dyDescent="0.45">
      <c r="A4" s="30" t="s">
        <v>246</v>
      </c>
      <c r="B4" s="30"/>
      <c r="C4" s="34">
        <v>8.7999999999999995E-2</v>
      </c>
      <c r="D4" s="35">
        <v>0.09</v>
      </c>
      <c r="E4" s="34">
        <v>9.1999999999999998E-2</v>
      </c>
      <c r="F4" s="30" t="s">
        <v>247</v>
      </c>
    </row>
    <row r="5" spans="1:6" x14ac:dyDescent="0.45">
      <c r="A5" s="30" t="s">
        <v>248</v>
      </c>
      <c r="B5" s="30"/>
      <c r="C5" s="34">
        <v>0.13110477942893647</v>
      </c>
      <c r="D5" s="35">
        <v>0.12348824432569847</v>
      </c>
      <c r="E5" s="34">
        <v>0.17177317849388812</v>
      </c>
      <c r="F5" s="30"/>
    </row>
    <row r="6" spans="1:6" x14ac:dyDescent="0.45">
      <c r="A6" s="30"/>
      <c r="B6" s="30"/>
      <c r="C6" s="32"/>
      <c r="D6" s="33"/>
      <c r="E6" s="32"/>
      <c r="F6" s="30"/>
    </row>
    <row r="7" spans="1:6" x14ac:dyDescent="0.45">
      <c r="A7" s="31" t="s">
        <v>249</v>
      </c>
      <c r="B7" s="30"/>
      <c r="C7" s="32"/>
      <c r="D7" s="33"/>
      <c r="E7" s="32"/>
      <c r="F7" s="30"/>
    </row>
    <row r="8" spans="1:6" ht="14.65" thickBot="1" x14ac:dyDescent="0.5">
      <c r="A8" s="30" t="s">
        <v>250</v>
      </c>
      <c r="B8" s="30"/>
      <c r="C8" s="34">
        <v>8.3000000000000004E-2</v>
      </c>
      <c r="D8" s="35">
        <v>8.3000000000000004E-2</v>
      </c>
      <c r="E8" s="34">
        <v>8.3000000000000004E-2</v>
      </c>
      <c r="F8" s="30"/>
    </row>
    <row r="9" spans="1:6" ht="14.65" thickBot="1" x14ac:dyDescent="0.5">
      <c r="A9" s="30" t="s">
        <v>251</v>
      </c>
      <c r="B9" s="30"/>
      <c r="C9" s="38">
        <v>0.12640000000000001</v>
      </c>
      <c r="D9" s="39">
        <v>0.12640000000000001</v>
      </c>
      <c r="E9" s="38">
        <v>0.12640000000000001</v>
      </c>
      <c r="F9" s="30"/>
    </row>
    <row r="10" spans="1:6" x14ac:dyDescent="0.45">
      <c r="A10" s="30" t="s">
        <v>252</v>
      </c>
      <c r="B10" s="30"/>
      <c r="C10" s="34">
        <v>7.4256000000000003E-2</v>
      </c>
      <c r="D10" s="35">
        <v>7.2508799999999998E-2</v>
      </c>
      <c r="E10" s="34">
        <v>7.4256000000000003E-2</v>
      </c>
      <c r="F10" s="30"/>
    </row>
    <row r="11" spans="1:6" x14ac:dyDescent="0.45">
      <c r="A11" s="30"/>
      <c r="B11" s="30"/>
      <c r="C11" s="32"/>
      <c r="D11" s="33"/>
      <c r="E11" s="32"/>
      <c r="F11" s="30"/>
    </row>
    <row r="12" spans="1:6" x14ac:dyDescent="0.45">
      <c r="A12" s="31" t="s">
        <v>253</v>
      </c>
      <c r="B12" s="30"/>
      <c r="C12" s="32"/>
      <c r="D12" s="33"/>
      <c r="E12" s="32"/>
      <c r="F12" s="30"/>
    </row>
    <row r="13" spans="1:6" x14ac:dyDescent="0.45">
      <c r="A13" s="30" t="s">
        <v>254</v>
      </c>
      <c r="B13" s="30"/>
      <c r="C13" s="34">
        <v>0.54763554555916882</v>
      </c>
      <c r="D13" s="35">
        <v>0.54763554555916882</v>
      </c>
      <c r="E13" s="34">
        <v>0.54763554555916882</v>
      </c>
      <c r="F13" s="30"/>
    </row>
    <row r="14" spans="1:6" x14ac:dyDescent="0.45">
      <c r="A14" s="30" t="s">
        <v>255</v>
      </c>
      <c r="B14" s="30"/>
      <c r="C14" s="34">
        <v>0.45236445444083118</v>
      </c>
      <c r="D14" s="35">
        <v>0.45236445444083118</v>
      </c>
      <c r="E14" s="34">
        <v>0.45236445444083118</v>
      </c>
      <c r="F14" s="30"/>
    </row>
    <row r="15" spans="1:6" x14ac:dyDescent="0.45">
      <c r="A15" s="30"/>
      <c r="B15" s="30"/>
      <c r="C15" s="32"/>
      <c r="D15" s="33"/>
      <c r="E15" s="32"/>
      <c r="F15" s="30"/>
    </row>
    <row r="16" spans="1:6" x14ac:dyDescent="0.45">
      <c r="A16" s="31" t="s">
        <v>256</v>
      </c>
      <c r="B16" s="30"/>
      <c r="C16" s="34">
        <v>9.5426955805607144E-2</v>
      </c>
      <c r="D16" s="35">
        <v>0.10042695580560715</v>
      </c>
      <c r="E16" s="34">
        <v>0.10542695580560715</v>
      </c>
      <c r="F16" s="30" t="s">
        <v>257</v>
      </c>
    </row>
    <row r="17" spans="1:6" x14ac:dyDescent="0.45">
      <c r="A17" s="30" t="s">
        <v>258</v>
      </c>
      <c r="B17" s="30"/>
      <c r="C17" s="40">
        <v>9.5000000000000001E-2</v>
      </c>
      <c r="D17" s="40">
        <v>0.1</v>
      </c>
      <c r="E17" s="40">
        <v>0.105</v>
      </c>
      <c r="F17" s="30"/>
    </row>
    <row r="18" spans="1:6" x14ac:dyDescent="0.45">
      <c r="A18" s="29"/>
      <c r="B18" s="29"/>
      <c r="C18" s="31" t="s">
        <v>259</v>
      </c>
      <c r="D18" s="28">
        <v>0.1163050885731912</v>
      </c>
      <c r="E18" s="29"/>
      <c r="F18" s="29"/>
    </row>
    <row r="19" spans="1:6" x14ac:dyDescent="0.45">
      <c r="C19" s="31" t="s">
        <v>260</v>
      </c>
      <c r="D19" s="26">
        <v>0.01</v>
      </c>
      <c r="E19" s="29"/>
      <c r="F19" s="2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2B58-2314-4897-B6DC-D97B40DFF07E}">
  <dimension ref="A1:H28"/>
  <sheetViews>
    <sheetView tabSelected="1" workbookViewId="0">
      <selection activeCell="G6" sqref="G6"/>
    </sheetView>
  </sheetViews>
  <sheetFormatPr defaultRowHeight="14.25" x14ac:dyDescent="0.45"/>
  <cols>
    <col min="1" max="1" width="29.265625" customWidth="1"/>
    <col min="2" max="2" width="25.9296875" customWidth="1"/>
    <col min="7" max="7" width="9.06640625" customWidth="1"/>
    <col min="8" max="8" width="12.06640625" customWidth="1"/>
  </cols>
  <sheetData>
    <row r="1" spans="1:8" ht="14.65" thickBot="1" x14ac:dyDescent="0.5">
      <c r="A1" s="43" t="s">
        <v>261</v>
      </c>
      <c r="B1" s="24" t="s">
        <v>99</v>
      </c>
      <c r="C1" s="4">
        <v>2024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</row>
    <row r="2" spans="1:8" ht="14.65" thickBot="1" x14ac:dyDescent="0.5">
      <c r="A2" s="44" t="s">
        <v>262</v>
      </c>
      <c r="B2" s="25">
        <f>IS!E26+IS!E24+IS!E25+IS!E14</f>
        <v>3283</v>
      </c>
      <c r="C2" s="25">
        <f>IS!F26+IS!F24+IS!F25+IS!F14</f>
        <v>2218</v>
      </c>
      <c r="D2" s="25">
        <f>IS!G26+IS!G24+IS!G25+IS!G14</f>
        <v>1267.7331578362468</v>
      </c>
      <c r="E2" s="25">
        <f>IS!H26+IS!H24+IS!H25+IS!H14</f>
        <v>1475.5001684700972</v>
      </c>
      <c r="F2" s="25">
        <f>IS!I26+IS!I24+IS!I25+IS!I14</f>
        <v>2024.7764879574922</v>
      </c>
      <c r="G2" s="25">
        <f>IS!J26+IS!J24+IS!J25+IS!J14</f>
        <v>2715.5640836430898</v>
      </c>
      <c r="H2" s="25">
        <f>IS!K26+IS!K24+IS!K25+IS!K14</f>
        <v>3207.3815442722284</v>
      </c>
    </row>
    <row r="3" spans="1:8" ht="14.65" thickBot="1" x14ac:dyDescent="0.5">
      <c r="A3" s="44" t="s">
        <v>263</v>
      </c>
      <c r="B3" s="25">
        <f>B2*(IS!E24+IS!E25)/IS!E23</f>
        <v>640.53447727994921</v>
      </c>
      <c r="C3" s="25">
        <f>C2*(IS!F24+IS!F25)/IS!F23</f>
        <v>185.54423076923078</v>
      </c>
      <c r="D3" s="25">
        <f>D2*(IS!G24+IS!G25)/IS!G23</f>
        <v>115.07116355744395</v>
      </c>
      <c r="E3" s="25">
        <f>E2*(IS!H24+IS!H25)/IS!H23</f>
        <v>133.93001529190116</v>
      </c>
      <c r="F3" s="25">
        <f>F2*(IS!I24+IS!I25)/IS!I23</f>
        <v>183.78740429152629</v>
      </c>
      <c r="G3" s="25">
        <f>G2*(IS!J24+IS!J25)/IS!J23</f>
        <v>246.48966297683435</v>
      </c>
      <c r="H3" s="25">
        <f>H2*(IS!K24+IS!K25)/IS!K23</f>
        <v>291.13155555701775</v>
      </c>
    </row>
    <row r="4" spans="1:8" ht="28.9" thickBot="1" x14ac:dyDescent="0.5">
      <c r="A4" s="44" t="s">
        <v>264</v>
      </c>
      <c r="B4" s="25">
        <v>396</v>
      </c>
      <c r="C4" s="25">
        <v>406</v>
      </c>
      <c r="D4" s="25">
        <f>'Kế hoạch đầu tư'!B61</f>
        <v>418.06666666666666</v>
      </c>
      <c r="E4" s="25">
        <f>'Kế hoạch đầu tư'!C61</f>
        <v>642.4</v>
      </c>
      <c r="F4" s="25">
        <f>'Kế hoạch đầu tư'!D61</f>
        <v>646.06666666666661</v>
      </c>
      <c r="G4" s="25">
        <f>'Kế hoạch đầu tư'!E61</f>
        <v>650.4</v>
      </c>
      <c r="H4" s="25">
        <f>'Kế hoạch đầu tư'!F61</f>
        <v>655.5333333333333</v>
      </c>
    </row>
    <row r="5" spans="1:8" ht="14.65" thickBot="1" x14ac:dyDescent="0.5">
      <c r="A5" s="44" t="s">
        <v>265</v>
      </c>
      <c r="B5" s="25">
        <f>BS!E45+BS!E48+BS!E51+BS!E56-BS!D56-BS!D51-BS!D48-BS!D45</f>
        <v>-482</v>
      </c>
      <c r="C5" s="25">
        <f>BS!F45+BS!F48+BS!F51+BS!F56-BS!E56-BS!E51-BS!E48-BS!E45</f>
        <v>-10</v>
      </c>
      <c r="D5" s="25">
        <f>BS!G45+BS!G48+BS!G51+BS!G56-BS!F56-BS!F51-BS!F48-BS!F45</f>
        <v>3122.6000000000004</v>
      </c>
      <c r="E5" s="25">
        <f>BS!H45+BS!H48+BS!H51+BS!H56-BS!G56-BS!G51-BS!G48-BS!G45</f>
        <v>57.920000000000073</v>
      </c>
      <c r="F5" s="25">
        <f>BS!I45+BS!I48+BS!I51+BS!I56-BS!H56-BS!H51-BS!H48-BS!H45</f>
        <v>67.10399999999936</v>
      </c>
      <c r="G5" s="25">
        <f>BS!J45+BS!J48+BS!J51+BS!J56-BS!I56-BS!I51-BS!I48-BS!I45</f>
        <v>76.924800000000687</v>
      </c>
      <c r="H5" s="25">
        <f>BS!K45+BS!K48+BS!K51+BS!K56-BS!J56-BS!J51-BS!J48-BS!J45</f>
        <v>90.309759999998278</v>
      </c>
    </row>
    <row r="6" spans="1:8" ht="28.9" thickBot="1" x14ac:dyDescent="0.5">
      <c r="A6" s="44" t="s">
        <v>266</v>
      </c>
      <c r="B6" s="25">
        <f>(BS!E8-BS!E9)-(BS!E76-BS!E86) - (BS!D8-BS!D9) + (BS!D76-BS!D86)</f>
        <v>1851</v>
      </c>
      <c r="C6" s="25">
        <f>(BS!F8-BS!F9)-(BS!F76-BS!F86) - (BS!E8-BS!E9) + (BS!E76-BS!E86)</f>
        <v>589</v>
      </c>
      <c r="D6" s="25">
        <f>(BS!G8-BS!G9)-(BS!G76-BS!G86) - (BS!F8-BS!F9) + (BS!F76-BS!F86)</f>
        <v>-1094.8402588649278</v>
      </c>
      <c r="E6" s="25">
        <f>(BS!H8-BS!H9)-(BS!H76-BS!H86) - (BS!G8-BS!G9) + (BS!G76-BS!G86)</f>
        <v>-352.48709225981474</v>
      </c>
      <c r="F6" s="25">
        <f>(BS!I8-BS!I9)-(BS!I76-BS!I86) - (BS!H8-BS!H9) + (BS!H76-BS!H86)</f>
        <v>-7.0023185510590338</v>
      </c>
      <c r="G6" s="25">
        <f>(BS!J8-BS!J9)-(BS!J76-BS!J86) - (BS!I8-BS!I9) + (BS!I76-BS!I86)</f>
        <v>-145.42720778592479</v>
      </c>
      <c r="H6" s="25">
        <f>(BS!K8-BS!K9)-(BS!K76-BS!K86) - (BS!J8-BS!J9) + (BS!J76-BS!J86)</f>
        <v>182.71420772770853</v>
      </c>
    </row>
    <row r="7" spans="1:8" ht="14.65" thickBot="1" x14ac:dyDescent="0.5">
      <c r="A7" s="44" t="s">
        <v>267</v>
      </c>
      <c r="B7" s="25">
        <f>B2-B3+B4-B5+B6</f>
        <v>5371.465522720051</v>
      </c>
      <c r="C7" s="25">
        <f t="shared" ref="C7:H7" si="0">C2-C3+C4-C5+C6</f>
        <v>3037.455769230769</v>
      </c>
      <c r="D7" s="25">
        <f t="shared" si="0"/>
        <v>-2646.7115979194587</v>
      </c>
      <c r="E7" s="25">
        <f t="shared" si="0"/>
        <v>1573.5630609183813</v>
      </c>
      <c r="F7" s="25">
        <f t="shared" si="0"/>
        <v>2412.9494317815743</v>
      </c>
      <c r="G7" s="25">
        <f t="shared" si="0"/>
        <v>2897.1224128803296</v>
      </c>
      <c r="H7" s="25">
        <f t="shared" si="0"/>
        <v>3664.1877697762543</v>
      </c>
    </row>
    <row r="8" spans="1:8" ht="14.65" thickBot="1" x14ac:dyDescent="0.5">
      <c r="A8" s="44" t="s">
        <v>268</v>
      </c>
      <c r="B8" s="25"/>
      <c r="C8" s="25"/>
      <c r="D8" s="25">
        <v>1</v>
      </c>
      <c r="E8" s="25">
        <v>2</v>
      </c>
      <c r="F8" s="25">
        <v>3</v>
      </c>
      <c r="G8" s="25">
        <v>4</v>
      </c>
      <c r="H8" s="25">
        <v>5</v>
      </c>
    </row>
    <row r="9" spans="1:8" ht="14.65" thickBot="1" x14ac:dyDescent="0.5">
      <c r="A9" s="44" t="s">
        <v>270</v>
      </c>
      <c r="B9" s="25"/>
      <c r="C9" s="25"/>
      <c r="D9" s="25">
        <f>1/((1+WACC!$D$18)^FCFF!D8)</f>
        <v>0.89581245327668724</v>
      </c>
      <c r="E9" s="25">
        <f>1/((1+WACC!$D$18)^FCFF!E8)</f>
        <v>0.80247995144559703</v>
      </c>
      <c r="F9" s="25">
        <f>1/((1+WACC!$D$18)^FCFF!F8)</f>
        <v>0.71887153400983717</v>
      </c>
      <c r="G9" s="25">
        <f>1/((1+WACC!$D$18)^FCFF!G8)</f>
        <v>0.64397407247212768</v>
      </c>
      <c r="H9" s="25">
        <f>1/((1+WACC!$D$18)^FCFF!H8)</f>
        <v>0.57687999370783594</v>
      </c>
    </row>
    <row r="10" spans="1:8" ht="14.65" thickBot="1" x14ac:dyDescent="0.5">
      <c r="A10" s="44" t="s">
        <v>269</v>
      </c>
      <c r="B10" s="25"/>
      <c r="C10" s="25"/>
      <c r="D10" s="25">
        <f>D7*D9</f>
        <v>-2370.9572096480911</v>
      </c>
      <c r="E10" s="25">
        <f t="shared" ref="E10:H10" si="1">E7*E9</f>
        <v>1262.7528087223677</v>
      </c>
      <c r="F10" s="25">
        <f t="shared" si="1"/>
        <v>1734.6006595129852</v>
      </c>
      <c r="G10" s="25">
        <f t="shared" si="1"/>
        <v>1865.6717186728229</v>
      </c>
      <c r="H10" s="25">
        <f t="shared" si="1"/>
        <v>2113.7966175728548</v>
      </c>
    </row>
    <row r="13" spans="1:8" ht="14.65" thickBot="1" x14ac:dyDescent="0.5"/>
    <row r="14" spans="1:8" ht="14.65" thickBot="1" x14ac:dyDescent="0.5">
      <c r="A14" s="46" t="s">
        <v>259</v>
      </c>
      <c r="B14" s="47">
        <f>WACC!D18</f>
        <v>0.1163050885731912</v>
      </c>
    </row>
    <row r="15" spans="1:8" ht="14.65" thickBot="1" x14ac:dyDescent="0.5">
      <c r="A15" s="46" t="s">
        <v>271</v>
      </c>
      <c r="B15" s="42">
        <f>SUM(D10:H10)*10^9</f>
        <v>4605864594832.9395</v>
      </c>
    </row>
    <row r="16" spans="1:8" ht="14.65" thickBot="1" x14ac:dyDescent="0.5">
      <c r="A16" s="46"/>
      <c r="B16" s="46"/>
    </row>
    <row r="17" spans="1:2" ht="14.65" thickBot="1" x14ac:dyDescent="0.5">
      <c r="A17" s="170" t="s">
        <v>272</v>
      </c>
      <c r="B17" s="171"/>
    </row>
    <row r="18" spans="1:2" ht="14.65" thickBot="1" x14ac:dyDescent="0.5">
      <c r="A18" s="46" t="s">
        <v>273</v>
      </c>
      <c r="B18" s="48">
        <v>0.06</v>
      </c>
    </row>
    <row r="19" spans="1:2" ht="14.65" thickBot="1" x14ac:dyDescent="0.5">
      <c r="A19" s="46" t="s">
        <v>274</v>
      </c>
      <c r="B19" s="41">
        <f>H10*(1+B18)/(B14-B18)*10^9</f>
        <v>39794350233809.32</v>
      </c>
    </row>
    <row r="20" spans="1:2" ht="14.65" thickBot="1" x14ac:dyDescent="0.5">
      <c r="A20" s="46" t="s">
        <v>275</v>
      </c>
      <c r="B20" s="41">
        <f>B19/((1+B14)^H8)</f>
        <v>22956564512487.34</v>
      </c>
    </row>
    <row r="21" spans="1:2" ht="14.65" thickBot="1" x14ac:dyDescent="0.5">
      <c r="A21" s="46" t="s">
        <v>276</v>
      </c>
      <c r="B21" s="41">
        <f>B15+B20</f>
        <v>27562429107320.281</v>
      </c>
    </row>
    <row r="22" spans="1:2" ht="14.65" thickBot="1" x14ac:dyDescent="0.5">
      <c r="A22" s="46" t="s">
        <v>277</v>
      </c>
      <c r="B22" s="41">
        <f>BS!F9</f>
        <v>3964</v>
      </c>
    </row>
    <row r="23" spans="1:2" ht="14.65" thickBot="1" x14ac:dyDescent="0.5">
      <c r="A23" s="46" t="s">
        <v>278</v>
      </c>
      <c r="B23" s="41">
        <f>BS!F86+BS!F99</f>
        <v>2167</v>
      </c>
    </row>
    <row r="24" spans="1:2" ht="14.65" thickBot="1" x14ac:dyDescent="0.5">
      <c r="A24" s="46" t="s">
        <v>279</v>
      </c>
      <c r="B24" s="41">
        <f>BS!F124</f>
        <v>1368</v>
      </c>
    </row>
    <row r="25" spans="1:2" ht="14.65" thickBot="1" x14ac:dyDescent="0.5">
      <c r="A25" s="46" t="s">
        <v>280</v>
      </c>
      <c r="B25" s="27"/>
    </row>
    <row r="26" spans="1:2" ht="14.65" thickBot="1" x14ac:dyDescent="0.5">
      <c r="A26" s="46" t="s">
        <v>281</v>
      </c>
      <c r="B26" s="41">
        <f>B21+B22-B23-B24</f>
        <v>27562429107749.281</v>
      </c>
    </row>
    <row r="27" spans="1:2" ht="14.65" thickBot="1" x14ac:dyDescent="0.5">
      <c r="A27" s="45" t="s">
        <v>282</v>
      </c>
      <c r="B27" s="49">
        <v>413982609</v>
      </c>
    </row>
    <row r="28" spans="1:2" ht="14.65" thickBot="1" x14ac:dyDescent="0.5">
      <c r="A28" s="50" t="s">
        <v>283</v>
      </c>
      <c r="B28" s="51">
        <f>B26/B27</f>
        <v>66578.712507580916</v>
      </c>
    </row>
  </sheetData>
  <mergeCells count="1"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7EF0B-E100-4423-9FF5-175B07EE1FC7}">
  <dimension ref="A1:T1788"/>
  <sheetViews>
    <sheetView topLeftCell="A19" zoomScale="55" zoomScaleNormal="55" workbookViewId="0">
      <selection activeCell="B1" sqref="B1"/>
    </sheetView>
  </sheetViews>
  <sheetFormatPr defaultRowHeight="14.25" x14ac:dyDescent="0.45"/>
  <cols>
    <col min="1" max="1" width="13.73046875" style="9" customWidth="1"/>
    <col min="2" max="3" width="13.73046875" style="1" customWidth="1"/>
    <col min="5" max="5" width="10.06640625" bestFit="1" customWidth="1"/>
    <col min="6" max="7" width="22.19921875" customWidth="1"/>
    <col min="8" max="8" width="21.6640625" customWidth="1"/>
    <col min="19" max="19" width="11.59765625" customWidth="1"/>
    <col min="20" max="20" width="18.19921875" customWidth="1"/>
  </cols>
  <sheetData>
    <row r="1" spans="1:20" ht="28.5" x14ac:dyDescent="0.45">
      <c r="A1" s="8" t="s">
        <v>306</v>
      </c>
      <c r="B1" s="4" t="s">
        <v>307</v>
      </c>
      <c r="C1" s="4" t="s">
        <v>308</v>
      </c>
      <c r="E1" s="2" t="s">
        <v>306</v>
      </c>
      <c r="F1" s="67" t="s">
        <v>309</v>
      </c>
      <c r="G1" s="67" t="s">
        <v>310</v>
      </c>
      <c r="S1" s="2"/>
      <c r="T1" s="2"/>
    </row>
    <row r="2" spans="1:20" x14ac:dyDescent="0.45">
      <c r="A2" s="68">
        <v>43871</v>
      </c>
      <c r="B2" s="69">
        <v>1.5800000000000002E-2</v>
      </c>
      <c r="C2" s="1">
        <v>2.8001010000000002</v>
      </c>
      <c r="E2" t="s">
        <v>311</v>
      </c>
      <c r="F2" s="10">
        <v>-2.4373683341724184E-2</v>
      </c>
      <c r="G2" s="10">
        <v>1.315502980384653E-2</v>
      </c>
    </row>
    <row r="3" spans="1:20" x14ac:dyDescent="0.45">
      <c r="A3" s="68">
        <v>43872</v>
      </c>
      <c r="B3" s="69">
        <v>1.5800000000000002E-2</v>
      </c>
      <c r="C3" s="1">
        <v>2.8001010000000002</v>
      </c>
      <c r="E3" t="s">
        <v>312</v>
      </c>
      <c r="F3" s="10">
        <v>-3.5459783720974913E-2</v>
      </c>
      <c r="G3" s="10">
        <v>5.6047565586301307E-3</v>
      </c>
    </row>
    <row r="4" spans="1:20" x14ac:dyDescent="0.45">
      <c r="A4" s="68">
        <v>43873</v>
      </c>
      <c r="B4" s="69">
        <v>1.5800000000000002E-2</v>
      </c>
      <c r="C4" s="1">
        <v>2.8001010000000002</v>
      </c>
      <c r="E4" t="s">
        <v>313</v>
      </c>
      <c r="F4" s="10">
        <v>-4.2800631499629649E-2</v>
      </c>
      <c r="G4" s="10">
        <v>4.1203404161680446E-3</v>
      </c>
    </row>
    <row r="5" spans="1:20" x14ac:dyDescent="0.45">
      <c r="A5" s="68">
        <v>43874</v>
      </c>
      <c r="B5" s="69">
        <v>1.5800000000000002E-2</v>
      </c>
      <c r="C5" s="1">
        <v>2.8001010000000002</v>
      </c>
      <c r="E5" t="s">
        <v>314</v>
      </c>
      <c r="F5" s="10">
        <v>-3.7883158069499712E-2</v>
      </c>
      <c r="G5" s="10">
        <v>3.4198250748240788E-3</v>
      </c>
    </row>
    <row r="6" spans="1:20" x14ac:dyDescent="0.45">
      <c r="A6" s="68">
        <v>43875</v>
      </c>
      <c r="B6" s="69">
        <v>1.5800000000000002E-2</v>
      </c>
      <c r="C6" s="1">
        <v>2.8001010000000002</v>
      </c>
      <c r="E6" t="s">
        <v>315</v>
      </c>
      <c r="F6" s="10">
        <v>-3.973783768369421E-2</v>
      </c>
      <c r="G6" s="10">
        <v>1.3351400293597715E-2</v>
      </c>
    </row>
    <row r="7" spans="1:20" x14ac:dyDescent="0.45">
      <c r="A7" s="68">
        <v>43876</v>
      </c>
      <c r="B7" s="69">
        <v>1.5800000000000002E-2</v>
      </c>
      <c r="C7" s="1">
        <v>2.8001010000000002</v>
      </c>
      <c r="E7" t="s">
        <v>316</v>
      </c>
      <c r="F7" s="10">
        <v>-2.8794708209486153E-2</v>
      </c>
      <c r="G7" s="10">
        <v>1.4351833356086585E-2</v>
      </c>
    </row>
    <row r="8" spans="1:20" x14ac:dyDescent="0.45">
      <c r="A8" s="68">
        <v>43877</v>
      </c>
      <c r="B8" s="69">
        <v>1.5800000000000002E-2</v>
      </c>
      <c r="C8" s="1">
        <v>2.8001010000000002</v>
      </c>
      <c r="E8" t="s">
        <v>317</v>
      </c>
      <c r="F8" s="10">
        <v>-1.9453312676798395E-2</v>
      </c>
      <c r="G8" s="10">
        <v>1.9562479974960745E-2</v>
      </c>
    </row>
    <row r="9" spans="1:20" x14ac:dyDescent="0.45">
      <c r="A9" s="68">
        <v>43878</v>
      </c>
      <c r="B9" s="69">
        <v>1.5800000000000002E-2</v>
      </c>
      <c r="C9" s="1">
        <v>2.8001010000000002</v>
      </c>
      <c r="E9" t="s">
        <v>318</v>
      </c>
      <c r="F9" s="10">
        <v>-1.2991223777677585E-2</v>
      </c>
      <c r="G9" s="10">
        <v>1.8534847646514807E-2</v>
      </c>
      <c r="S9" s="1"/>
    </row>
    <row r="10" spans="1:20" x14ac:dyDescent="0.45">
      <c r="A10" s="68">
        <v>43879</v>
      </c>
      <c r="B10" s="69">
        <v>1.5900000000000001E-2</v>
      </c>
      <c r="C10" s="1">
        <v>2.8001010000000002</v>
      </c>
      <c r="E10" t="s">
        <v>319</v>
      </c>
      <c r="F10" s="10">
        <v>3.7038102178013066E-3</v>
      </c>
      <c r="G10" s="10">
        <v>3.2094443797678673E-2</v>
      </c>
    </row>
    <row r="11" spans="1:20" x14ac:dyDescent="0.45">
      <c r="A11" s="68">
        <v>43880</v>
      </c>
      <c r="B11" s="69">
        <v>1.5900000000000001E-2</v>
      </c>
      <c r="C11" s="1">
        <v>2.8001010000000002</v>
      </c>
      <c r="E11" t="s">
        <v>320</v>
      </c>
      <c r="F11" s="10">
        <v>1.6638330105534838E-2</v>
      </c>
      <c r="G11" s="10">
        <v>3.2219889158449977E-2</v>
      </c>
    </row>
    <row r="12" spans="1:20" x14ac:dyDescent="0.45">
      <c r="A12" s="68">
        <v>43881</v>
      </c>
      <c r="B12" s="69">
        <v>1.5900000000000001E-2</v>
      </c>
      <c r="C12" s="1">
        <v>2.8001010000000002</v>
      </c>
      <c r="E12" t="s">
        <v>321</v>
      </c>
      <c r="F12" s="10">
        <v>1.3796541893360548E-2</v>
      </c>
      <c r="G12" s="10">
        <v>4.5879901547522195E-2</v>
      </c>
    </row>
    <row r="13" spans="1:20" x14ac:dyDescent="0.45">
      <c r="A13" s="68">
        <v>43882</v>
      </c>
      <c r="B13" s="69">
        <v>1.5800000000000002E-2</v>
      </c>
      <c r="C13" s="1">
        <v>2.8001010000000002</v>
      </c>
      <c r="E13" t="s">
        <v>322</v>
      </c>
      <c r="F13" s="10">
        <v>-5.3760114771783662E-4</v>
      </c>
      <c r="G13" s="10">
        <v>8.7580645065858942E-3</v>
      </c>
    </row>
    <row r="14" spans="1:20" x14ac:dyDescent="0.45">
      <c r="A14" s="68">
        <v>43883</v>
      </c>
      <c r="B14" s="69">
        <v>1.5800000000000002E-2</v>
      </c>
      <c r="C14" s="1">
        <v>2.8001010000000002</v>
      </c>
      <c r="E14" t="s">
        <v>323</v>
      </c>
      <c r="F14" s="10">
        <v>-5.9069994299850714E-3</v>
      </c>
      <c r="G14" s="10">
        <v>6.932379413084222E-3</v>
      </c>
    </row>
    <row r="15" spans="1:20" x14ac:dyDescent="0.45">
      <c r="A15" s="68">
        <v>43884</v>
      </c>
      <c r="B15" s="69">
        <v>1.5800000000000002E-2</v>
      </c>
      <c r="C15" s="1">
        <v>2.8001010000000002</v>
      </c>
      <c r="E15" t="s">
        <v>324</v>
      </c>
      <c r="F15" s="10">
        <v>-1.2307452215519765E-3</v>
      </c>
      <c r="G15" s="10">
        <v>8.5102766950104769E-3</v>
      </c>
    </row>
    <row r="16" spans="1:20" x14ac:dyDescent="0.45">
      <c r="A16" s="68">
        <v>43885</v>
      </c>
      <c r="B16" s="69">
        <v>1.5800000000000002E-2</v>
      </c>
      <c r="C16" s="1">
        <v>2.8001010000000002</v>
      </c>
      <c r="E16" t="s">
        <v>325</v>
      </c>
      <c r="F16" s="10">
        <v>3.4418891682488351E-3</v>
      </c>
      <c r="G16" s="10">
        <v>8.4252125380459564E-3</v>
      </c>
    </row>
    <row r="17" spans="1:7" x14ac:dyDescent="0.45">
      <c r="A17" s="68">
        <v>43886</v>
      </c>
      <c r="B17" s="69">
        <v>1.5800000000000002E-2</v>
      </c>
      <c r="C17" s="1">
        <v>2.8001010000000002</v>
      </c>
      <c r="E17" t="s">
        <v>326</v>
      </c>
      <c r="F17" s="10">
        <v>4.2645021582039533E-3</v>
      </c>
      <c r="G17" s="10">
        <v>7.5622895400551116E-3</v>
      </c>
    </row>
    <row r="18" spans="1:7" x14ac:dyDescent="0.45">
      <c r="A18" s="68">
        <v>43887</v>
      </c>
      <c r="B18" s="69">
        <v>1.5800000000000002E-2</v>
      </c>
      <c r="C18" s="1">
        <v>2.8001010000000002</v>
      </c>
      <c r="E18" t="s">
        <v>327</v>
      </c>
      <c r="F18" s="10">
        <v>-1.041531254551975E-4</v>
      </c>
      <c r="G18" s="10">
        <v>2.6097062923435832E-3</v>
      </c>
    </row>
    <row r="19" spans="1:7" x14ac:dyDescent="0.45">
      <c r="A19" s="68">
        <v>43888</v>
      </c>
      <c r="B19" s="69">
        <v>1.5800000000000002E-2</v>
      </c>
      <c r="C19" s="1">
        <v>2.8001010000000002</v>
      </c>
      <c r="E19" t="s">
        <v>328</v>
      </c>
      <c r="F19" s="10">
        <v>1.5849762654943866E-2</v>
      </c>
      <c r="G19" s="10">
        <v>1.7188220452535319E-3</v>
      </c>
    </row>
    <row r="20" spans="1:7" x14ac:dyDescent="0.45">
      <c r="A20" s="68">
        <v>43889</v>
      </c>
      <c r="B20" s="69">
        <v>1.5800000000000002E-2</v>
      </c>
      <c r="C20" s="1">
        <v>2.8001010000000002</v>
      </c>
      <c r="E20" t="s">
        <v>329</v>
      </c>
      <c r="F20" s="10">
        <v>7.2359212548585017E-3</v>
      </c>
      <c r="G20" s="10">
        <v>1.1752676331679979E-3</v>
      </c>
    </row>
    <row r="21" spans="1:7" x14ac:dyDescent="0.45">
      <c r="A21" s="68">
        <v>43890</v>
      </c>
      <c r="B21" s="69">
        <v>1.5800000000000002E-2</v>
      </c>
      <c r="C21" s="1">
        <v>2.8001010000000002</v>
      </c>
    </row>
    <row r="22" spans="1:7" x14ac:dyDescent="0.45">
      <c r="A22" s="68">
        <v>43891</v>
      </c>
      <c r="B22" s="69">
        <v>1.5800000000000002E-2</v>
      </c>
      <c r="C22" s="1">
        <v>2.6065529999999999</v>
      </c>
      <c r="E22" s="2" t="s">
        <v>306</v>
      </c>
      <c r="F22" s="15" t="s">
        <v>330</v>
      </c>
    </row>
    <row r="23" spans="1:7" x14ac:dyDescent="0.45">
      <c r="A23" s="68">
        <v>43892</v>
      </c>
      <c r="B23" s="69">
        <v>1.5900000000000001E-2</v>
      </c>
      <c r="C23" s="1">
        <v>2.6065529999999999</v>
      </c>
      <c r="E23" t="s">
        <v>311</v>
      </c>
      <c r="F23" s="10">
        <v>5.6029325244329797E-2</v>
      </c>
    </row>
    <row r="24" spans="1:7" x14ac:dyDescent="0.45">
      <c r="A24" s="68">
        <v>43893</v>
      </c>
      <c r="B24" s="69">
        <v>1.5900000000000001E-2</v>
      </c>
      <c r="C24" s="1">
        <v>2.6065529999999999</v>
      </c>
      <c r="E24" t="s">
        <v>312</v>
      </c>
      <c r="F24" s="10">
        <v>8.862991391060504E-3</v>
      </c>
    </row>
    <row r="25" spans="1:7" x14ac:dyDescent="0.45">
      <c r="A25" s="68">
        <v>43894</v>
      </c>
      <c r="B25" s="69">
        <v>1.09E-2</v>
      </c>
      <c r="C25" s="1">
        <v>2.6065529999999999</v>
      </c>
      <c r="E25" t="s">
        <v>313</v>
      </c>
      <c r="F25" s="10">
        <v>4.3293019896295526E-3</v>
      </c>
    </row>
    <row r="26" spans="1:7" x14ac:dyDescent="0.45">
      <c r="A26" s="68">
        <v>43895</v>
      </c>
      <c r="B26" s="69">
        <v>1.09E-2</v>
      </c>
      <c r="C26" s="1">
        <v>2.6065529999999999</v>
      </c>
      <c r="E26" t="s">
        <v>314</v>
      </c>
      <c r="F26" s="10">
        <v>1.7407096333800443E-2</v>
      </c>
    </row>
    <row r="27" spans="1:7" x14ac:dyDescent="0.45">
      <c r="A27" s="68">
        <v>43896</v>
      </c>
      <c r="B27" s="69">
        <v>1.09E-2</v>
      </c>
      <c r="C27" s="1">
        <v>2.6065529999999999</v>
      </c>
      <c r="E27" t="s">
        <v>315</v>
      </c>
      <c r="F27" s="10">
        <v>1.9850029828381688E-2</v>
      </c>
    </row>
    <row r="28" spans="1:7" x14ac:dyDescent="0.45">
      <c r="A28" s="68">
        <v>43897</v>
      </c>
      <c r="B28" s="69">
        <v>1.09E-2</v>
      </c>
      <c r="C28" s="1">
        <v>2.6065529999999999</v>
      </c>
      <c r="E28" t="s">
        <v>316</v>
      </c>
      <c r="F28" s="10">
        <v>1.6169707305618397E-2</v>
      </c>
    </row>
    <row r="29" spans="1:7" x14ac:dyDescent="0.45">
      <c r="A29" s="68">
        <v>43898</v>
      </c>
      <c r="B29" s="69">
        <v>1.09E-2</v>
      </c>
      <c r="C29" s="1">
        <v>2.6065529999999999</v>
      </c>
      <c r="E29" t="s">
        <v>317</v>
      </c>
      <c r="F29" s="10">
        <v>2.7896735936568051E-2</v>
      </c>
    </row>
    <row r="30" spans="1:7" x14ac:dyDescent="0.45">
      <c r="A30" s="68">
        <v>43899</v>
      </c>
      <c r="B30" s="69">
        <v>1.09E-2</v>
      </c>
      <c r="C30" s="1">
        <v>2.6065529999999999</v>
      </c>
      <c r="E30" t="s">
        <v>318</v>
      </c>
      <c r="F30" s="10">
        <v>2.7037198777868143E-2</v>
      </c>
    </row>
    <row r="31" spans="1:7" x14ac:dyDescent="0.45">
      <c r="A31" s="68">
        <v>43900</v>
      </c>
      <c r="B31" s="69">
        <v>1.09E-2</v>
      </c>
      <c r="C31" s="1">
        <v>2.6065529999999999</v>
      </c>
      <c r="E31" t="s">
        <v>319</v>
      </c>
      <c r="F31" s="10">
        <v>2.1726095713173965E-2</v>
      </c>
    </row>
    <row r="32" spans="1:7" x14ac:dyDescent="0.45">
      <c r="A32" s="68">
        <v>43901</v>
      </c>
      <c r="B32" s="69">
        <v>1.09E-2</v>
      </c>
      <c r="C32" s="1">
        <v>2.6065529999999999</v>
      </c>
      <c r="E32" t="s">
        <v>320</v>
      </c>
      <c r="F32" s="10">
        <v>1.4301948122715791E-2</v>
      </c>
    </row>
    <row r="33" spans="1:6" x14ac:dyDescent="0.45">
      <c r="A33" s="68">
        <v>43902</v>
      </c>
      <c r="B33" s="69">
        <v>1.1000000000000001E-2</v>
      </c>
      <c r="C33" s="1">
        <v>2.6065529999999999</v>
      </c>
      <c r="E33" t="s">
        <v>321</v>
      </c>
      <c r="F33" s="10">
        <v>1.1140752709587032E-2</v>
      </c>
    </row>
    <row r="34" spans="1:6" x14ac:dyDescent="0.45">
      <c r="A34" s="68">
        <v>43903</v>
      </c>
      <c r="B34" s="69">
        <v>1.1000000000000001E-2</v>
      </c>
      <c r="C34" s="1">
        <v>2.6065529999999999</v>
      </c>
      <c r="E34" t="s">
        <v>322</v>
      </c>
      <c r="F34" s="10">
        <v>1.3773553169014185E-3</v>
      </c>
    </row>
    <row r="35" spans="1:6" x14ac:dyDescent="0.45">
      <c r="A35" s="68">
        <v>43904</v>
      </c>
      <c r="B35" s="69">
        <v>1.1000000000000001E-2</v>
      </c>
      <c r="C35" s="1">
        <v>2.6065529999999999</v>
      </c>
      <c r="E35" t="s">
        <v>323</v>
      </c>
      <c r="F35" s="10">
        <v>-1.5918097705371781E-2</v>
      </c>
    </row>
    <row r="36" spans="1:6" x14ac:dyDescent="0.45">
      <c r="A36" s="68">
        <v>43905</v>
      </c>
      <c r="B36" s="69">
        <v>1.1000000000000001E-2</v>
      </c>
      <c r="C36" s="1">
        <v>2.6065529999999999</v>
      </c>
      <c r="E36" t="s">
        <v>324</v>
      </c>
      <c r="F36" s="10">
        <v>-4.3016962659736535E-6</v>
      </c>
    </row>
    <row r="37" spans="1:6" x14ac:dyDescent="0.45">
      <c r="A37" s="68">
        <v>43906</v>
      </c>
      <c r="B37" s="69">
        <v>2.5000000000000001E-3</v>
      </c>
      <c r="C37" s="1">
        <v>2.6065529999999999</v>
      </c>
      <c r="E37" t="s">
        <v>325</v>
      </c>
      <c r="F37" s="10">
        <v>2.6257365897703888E-3</v>
      </c>
    </row>
    <row r="38" spans="1:6" x14ac:dyDescent="0.45">
      <c r="A38" s="68">
        <v>43907</v>
      </c>
      <c r="B38" s="69">
        <v>2.5000000000000001E-3</v>
      </c>
      <c r="C38" s="1">
        <v>2.6065529999999999</v>
      </c>
      <c r="E38" t="s">
        <v>326</v>
      </c>
      <c r="F38" s="10">
        <v>1.0386929164470482E-2</v>
      </c>
    </row>
    <row r="39" spans="1:6" x14ac:dyDescent="0.45">
      <c r="A39" s="68">
        <v>43908</v>
      </c>
      <c r="B39" s="69">
        <v>2.5000000000000001E-3</v>
      </c>
      <c r="C39" s="1">
        <v>2.6065529999999999</v>
      </c>
      <c r="E39" t="s">
        <v>327</v>
      </c>
      <c r="F39" s="10">
        <v>6.7320420180354557E-3</v>
      </c>
    </row>
    <row r="40" spans="1:6" x14ac:dyDescent="0.45">
      <c r="A40" s="68">
        <v>43909</v>
      </c>
      <c r="B40" s="69">
        <v>2E-3</v>
      </c>
      <c r="C40" s="1">
        <v>2.6065529999999999</v>
      </c>
      <c r="E40" t="s">
        <v>328</v>
      </c>
      <c r="F40" s="10">
        <v>1.0828288250137375E-2</v>
      </c>
    </row>
    <row r="41" spans="1:6" x14ac:dyDescent="0.45">
      <c r="A41" s="68">
        <v>43910</v>
      </c>
      <c r="B41" s="69">
        <v>1.5E-3</v>
      </c>
      <c r="C41" s="1">
        <v>2.6065529999999999</v>
      </c>
      <c r="E41" t="s">
        <v>329</v>
      </c>
      <c r="F41" s="10">
        <v>8.1260327765007023E-3</v>
      </c>
    </row>
    <row r="42" spans="1:6" x14ac:dyDescent="0.45">
      <c r="A42" s="68">
        <v>43911</v>
      </c>
      <c r="B42" s="69">
        <v>1.5E-3</v>
      </c>
      <c r="C42" s="1">
        <v>2.6065529999999999</v>
      </c>
    </row>
    <row r="43" spans="1:6" x14ac:dyDescent="0.45">
      <c r="A43" s="68">
        <v>43912</v>
      </c>
      <c r="B43" s="69">
        <v>1.5E-3</v>
      </c>
      <c r="C43" s="1">
        <v>2.6065529999999999</v>
      </c>
    </row>
    <row r="44" spans="1:6" x14ac:dyDescent="0.45">
      <c r="A44" s="68">
        <v>43913</v>
      </c>
      <c r="B44" s="69">
        <v>1.5E-3</v>
      </c>
      <c r="C44" s="1">
        <v>2.6065529999999999</v>
      </c>
      <c r="E44" s="70" t="s">
        <v>306</v>
      </c>
      <c r="F44" s="70" t="s">
        <v>331</v>
      </c>
    </row>
    <row r="45" spans="1:6" x14ac:dyDescent="0.45">
      <c r="A45" s="68">
        <v>43914</v>
      </c>
      <c r="B45" s="69">
        <v>1.1999999999999999E-3</v>
      </c>
      <c r="C45" s="1">
        <v>2.6065529999999999</v>
      </c>
      <c r="E45" s="71">
        <v>43831</v>
      </c>
      <c r="F45" s="72">
        <v>3.6000000000000004E-2</v>
      </c>
    </row>
    <row r="46" spans="1:6" x14ac:dyDescent="0.45">
      <c r="A46" s="68">
        <v>43915</v>
      </c>
      <c r="B46" s="69">
        <v>1E-3</v>
      </c>
      <c r="C46" s="1">
        <v>2.6065529999999999</v>
      </c>
      <c r="E46" s="71">
        <v>43862</v>
      </c>
      <c r="F46" s="72">
        <v>3.5000000000000003E-2</v>
      </c>
    </row>
    <row r="47" spans="1:6" x14ac:dyDescent="0.45">
      <c r="A47" s="68">
        <v>43916</v>
      </c>
      <c r="B47" s="69">
        <v>1E-3</v>
      </c>
      <c r="C47" s="1">
        <v>2.6065529999999999</v>
      </c>
      <c r="E47" s="71">
        <v>43891</v>
      </c>
      <c r="F47" s="72">
        <v>4.4000000000000004E-2</v>
      </c>
    </row>
    <row r="48" spans="1:6" x14ac:dyDescent="0.45">
      <c r="A48" s="68">
        <v>43917</v>
      </c>
      <c r="B48" s="69">
        <v>1E-3</v>
      </c>
      <c r="C48" s="1">
        <v>2.6065529999999999</v>
      </c>
      <c r="E48" s="71">
        <v>43922</v>
      </c>
      <c r="F48" s="72">
        <v>0.14800000000000002</v>
      </c>
    </row>
    <row r="49" spans="1:6" x14ac:dyDescent="0.45">
      <c r="A49" s="68">
        <v>43918</v>
      </c>
      <c r="B49" s="69">
        <v>1E-3</v>
      </c>
      <c r="C49" s="1">
        <v>2.6065529999999999</v>
      </c>
      <c r="E49" s="71">
        <v>43952</v>
      </c>
      <c r="F49" s="72">
        <v>0.13200000000000001</v>
      </c>
    </row>
    <row r="50" spans="1:6" x14ac:dyDescent="0.45">
      <c r="A50" s="68">
        <v>43919</v>
      </c>
      <c r="B50" s="69">
        <v>1E-3</v>
      </c>
      <c r="C50" s="1">
        <v>2.6065529999999999</v>
      </c>
      <c r="E50" s="71">
        <v>43983</v>
      </c>
      <c r="F50" s="72">
        <v>0.11</v>
      </c>
    </row>
    <row r="51" spans="1:6" x14ac:dyDescent="0.45">
      <c r="A51" s="68">
        <v>43920</v>
      </c>
      <c r="B51" s="69">
        <v>8.9999999999999998E-4</v>
      </c>
      <c r="C51" s="1">
        <v>2.6065529999999999</v>
      </c>
      <c r="E51" s="71">
        <v>44013</v>
      </c>
      <c r="F51" s="72">
        <v>0.10199999999999999</v>
      </c>
    </row>
    <row r="52" spans="1:6" x14ac:dyDescent="0.45">
      <c r="A52" s="68">
        <v>43921</v>
      </c>
      <c r="B52" s="69">
        <v>8.0000000000000004E-4</v>
      </c>
      <c r="C52" s="1">
        <v>2.6065529999999999</v>
      </c>
      <c r="E52" s="71">
        <v>44044</v>
      </c>
      <c r="F52" s="72">
        <v>8.4000000000000005E-2</v>
      </c>
    </row>
    <row r="53" spans="1:6" x14ac:dyDescent="0.45">
      <c r="A53" s="68">
        <v>43922</v>
      </c>
      <c r="B53" s="69">
        <v>5.9999999999999995E-4</v>
      </c>
      <c r="C53" s="1">
        <v>2.1793230000000001</v>
      </c>
      <c r="E53" s="71">
        <v>44075</v>
      </c>
      <c r="F53" s="72">
        <v>7.8E-2</v>
      </c>
    </row>
    <row r="54" spans="1:6" x14ac:dyDescent="0.45">
      <c r="A54" s="68">
        <v>43923</v>
      </c>
      <c r="B54" s="69">
        <v>5.0000000000000001E-4</v>
      </c>
      <c r="C54" s="1">
        <v>2.1793230000000001</v>
      </c>
      <c r="E54" s="71">
        <v>44105</v>
      </c>
      <c r="F54" s="72">
        <v>6.9000000000000006E-2</v>
      </c>
    </row>
    <row r="55" spans="1:6" x14ac:dyDescent="0.45">
      <c r="A55" s="68">
        <v>43924</v>
      </c>
      <c r="B55" s="69">
        <v>5.0000000000000001E-4</v>
      </c>
      <c r="C55" s="1">
        <v>2.1793230000000001</v>
      </c>
      <c r="E55" s="71">
        <v>44136</v>
      </c>
      <c r="F55" s="72">
        <v>6.7000000000000004E-2</v>
      </c>
    </row>
    <row r="56" spans="1:6" x14ac:dyDescent="0.45">
      <c r="A56" s="68">
        <v>43925</v>
      </c>
      <c r="B56" s="69">
        <v>5.0000000000000001E-4</v>
      </c>
      <c r="C56" s="1">
        <v>2.1793230000000001</v>
      </c>
      <c r="E56" s="71">
        <v>44166</v>
      </c>
      <c r="F56" s="72">
        <v>6.7000000000000004E-2</v>
      </c>
    </row>
    <row r="57" spans="1:6" x14ac:dyDescent="0.45">
      <c r="A57" s="68">
        <v>43926</v>
      </c>
      <c r="B57" s="69">
        <v>5.0000000000000001E-4</v>
      </c>
      <c r="C57" s="1">
        <v>2.1793230000000001</v>
      </c>
      <c r="E57" s="71">
        <v>44197</v>
      </c>
      <c r="F57" s="72">
        <v>6.4000000000000001E-2</v>
      </c>
    </row>
    <row r="58" spans="1:6" x14ac:dyDescent="0.45">
      <c r="A58" s="68">
        <v>43927</v>
      </c>
      <c r="B58" s="69">
        <v>5.0000000000000001E-4</v>
      </c>
      <c r="C58" s="1">
        <v>2.1793230000000001</v>
      </c>
      <c r="E58" s="71">
        <v>44228</v>
      </c>
      <c r="F58" s="72">
        <v>6.2E-2</v>
      </c>
    </row>
    <row r="59" spans="1:6" x14ac:dyDescent="0.45">
      <c r="A59" s="68">
        <v>43928</v>
      </c>
      <c r="B59" s="69">
        <v>5.0000000000000001E-4</v>
      </c>
      <c r="C59" s="1">
        <v>2.1793230000000001</v>
      </c>
      <c r="E59" s="71">
        <v>44256</v>
      </c>
      <c r="F59" s="72">
        <v>6.0999999999999999E-2</v>
      </c>
    </row>
    <row r="60" spans="1:6" x14ac:dyDescent="0.45">
      <c r="A60" s="68">
        <v>43929</v>
      </c>
      <c r="B60" s="69">
        <v>5.0000000000000001E-4</v>
      </c>
      <c r="C60" s="1">
        <v>2.1793230000000001</v>
      </c>
      <c r="E60" s="71">
        <v>44287</v>
      </c>
      <c r="F60" s="72">
        <v>6.0999999999999999E-2</v>
      </c>
    </row>
    <row r="61" spans="1:6" x14ac:dyDescent="0.45">
      <c r="A61" s="68">
        <v>43930</v>
      </c>
      <c r="B61" s="69">
        <v>5.0000000000000001E-4</v>
      </c>
      <c r="C61" s="1">
        <v>2.1793230000000001</v>
      </c>
      <c r="E61" s="71">
        <v>44317</v>
      </c>
      <c r="F61" s="72">
        <v>5.7999999999999996E-2</v>
      </c>
    </row>
    <row r="62" spans="1:6" x14ac:dyDescent="0.45">
      <c r="A62" s="68">
        <v>43931</v>
      </c>
      <c r="B62" s="69">
        <v>5.0000000000000001E-4</v>
      </c>
      <c r="C62" s="1">
        <v>2.1793230000000001</v>
      </c>
      <c r="E62" s="71">
        <v>44348</v>
      </c>
      <c r="F62" s="72">
        <v>5.9000000000000004E-2</v>
      </c>
    </row>
    <row r="63" spans="1:6" x14ac:dyDescent="0.45">
      <c r="A63" s="68">
        <v>43932</v>
      </c>
      <c r="B63" s="69">
        <v>5.0000000000000001E-4</v>
      </c>
      <c r="C63" s="1">
        <v>2.1793230000000001</v>
      </c>
      <c r="E63" s="71">
        <v>44378</v>
      </c>
      <c r="F63" s="72">
        <v>5.4000000000000006E-2</v>
      </c>
    </row>
    <row r="64" spans="1:6" x14ac:dyDescent="0.45">
      <c r="A64" s="68">
        <v>43933</v>
      </c>
      <c r="B64" s="69">
        <v>5.0000000000000001E-4</v>
      </c>
      <c r="C64" s="1">
        <v>2.1793230000000001</v>
      </c>
      <c r="E64" s="71">
        <v>44409</v>
      </c>
      <c r="F64" s="72">
        <v>5.0999999999999997E-2</v>
      </c>
    </row>
    <row r="65" spans="1:6" x14ac:dyDescent="0.45">
      <c r="A65" s="68">
        <v>43934</v>
      </c>
      <c r="B65" s="69">
        <v>5.0000000000000001E-4</v>
      </c>
      <c r="C65" s="1">
        <v>2.1793230000000001</v>
      </c>
      <c r="E65" s="71">
        <v>44440</v>
      </c>
      <c r="F65" s="72">
        <v>4.7E-2</v>
      </c>
    </row>
    <row r="66" spans="1:6" x14ac:dyDescent="0.45">
      <c r="A66" s="68">
        <v>43935</v>
      </c>
      <c r="B66" s="69">
        <v>5.0000000000000001E-4</v>
      </c>
      <c r="C66" s="1">
        <v>2.1793230000000001</v>
      </c>
      <c r="E66" s="71">
        <v>44470</v>
      </c>
      <c r="F66" s="72">
        <v>4.4999999999999998E-2</v>
      </c>
    </row>
    <row r="67" spans="1:6" x14ac:dyDescent="0.45">
      <c r="A67" s="68">
        <v>43936</v>
      </c>
      <c r="B67" s="69">
        <v>5.0000000000000001E-4</v>
      </c>
      <c r="C67" s="1">
        <v>2.1793230000000001</v>
      </c>
      <c r="E67" s="71">
        <v>44501</v>
      </c>
      <c r="F67" s="72">
        <v>4.2000000000000003E-2</v>
      </c>
    </row>
    <row r="68" spans="1:6" x14ac:dyDescent="0.45">
      <c r="A68" s="68">
        <v>43937</v>
      </c>
      <c r="B68" s="69">
        <v>5.0000000000000001E-4</v>
      </c>
      <c r="C68" s="1">
        <v>2.1793230000000001</v>
      </c>
      <c r="E68" s="71">
        <v>44531</v>
      </c>
      <c r="F68" s="72">
        <v>3.9E-2</v>
      </c>
    </row>
    <row r="69" spans="1:6" x14ac:dyDescent="0.45">
      <c r="A69" s="68">
        <v>43938</v>
      </c>
      <c r="B69" s="69">
        <v>5.0000000000000001E-4</v>
      </c>
      <c r="C69" s="1">
        <v>2.1793230000000001</v>
      </c>
      <c r="E69" s="71">
        <v>44562</v>
      </c>
      <c r="F69" s="72">
        <v>0.04</v>
      </c>
    </row>
    <row r="70" spans="1:6" x14ac:dyDescent="0.45">
      <c r="A70" s="68">
        <v>43939</v>
      </c>
      <c r="B70" s="69">
        <v>5.0000000000000001E-4</v>
      </c>
      <c r="C70" s="1">
        <v>2.1793230000000001</v>
      </c>
      <c r="E70" s="71">
        <v>44593</v>
      </c>
      <c r="F70" s="72">
        <v>3.7999999999999999E-2</v>
      </c>
    </row>
    <row r="71" spans="1:6" x14ac:dyDescent="0.45">
      <c r="A71" s="68">
        <v>43940</v>
      </c>
      <c r="B71" s="69">
        <v>5.0000000000000001E-4</v>
      </c>
      <c r="C71" s="1">
        <v>2.1793230000000001</v>
      </c>
      <c r="E71" s="71">
        <v>44621</v>
      </c>
      <c r="F71" s="72">
        <v>3.7000000000000005E-2</v>
      </c>
    </row>
    <row r="72" spans="1:6" x14ac:dyDescent="0.45">
      <c r="A72" s="68">
        <v>43941</v>
      </c>
      <c r="B72" s="69">
        <v>5.0000000000000001E-4</v>
      </c>
      <c r="C72" s="1">
        <v>2.1793230000000001</v>
      </c>
      <c r="E72" s="71">
        <v>44652</v>
      </c>
      <c r="F72" s="72">
        <v>3.7000000000000005E-2</v>
      </c>
    </row>
    <row r="73" spans="1:6" x14ac:dyDescent="0.45">
      <c r="A73" s="68">
        <v>43942</v>
      </c>
      <c r="B73" s="69">
        <v>5.0000000000000001E-4</v>
      </c>
      <c r="C73" s="1">
        <v>2.1793230000000001</v>
      </c>
      <c r="E73" s="71">
        <v>44682</v>
      </c>
      <c r="F73" s="72">
        <v>3.6000000000000004E-2</v>
      </c>
    </row>
    <row r="74" spans="1:6" x14ac:dyDescent="0.45">
      <c r="A74" s="68">
        <v>43943</v>
      </c>
      <c r="B74" s="69">
        <v>5.0000000000000001E-4</v>
      </c>
      <c r="C74" s="1">
        <v>2.1793230000000001</v>
      </c>
      <c r="E74" s="71">
        <v>44713</v>
      </c>
      <c r="F74" s="72">
        <v>3.6000000000000004E-2</v>
      </c>
    </row>
    <row r="75" spans="1:6" x14ac:dyDescent="0.45">
      <c r="A75" s="68">
        <v>43944</v>
      </c>
      <c r="B75" s="69">
        <v>4.0000000000000002E-4</v>
      </c>
      <c r="C75" s="1">
        <v>2.1793230000000001</v>
      </c>
      <c r="E75" s="71">
        <v>44743</v>
      </c>
      <c r="F75" s="72">
        <v>3.5000000000000003E-2</v>
      </c>
    </row>
    <row r="76" spans="1:6" x14ac:dyDescent="0.45">
      <c r="A76" s="68">
        <v>43945</v>
      </c>
      <c r="B76" s="69">
        <v>5.0000000000000001E-4</v>
      </c>
      <c r="C76" s="1">
        <v>2.1793230000000001</v>
      </c>
      <c r="E76" s="71">
        <v>44774</v>
      </c>
      <c r="F76" s="72">
        <v>3.6000000000000004E-2</v>
      </c>
    </row>
    <row r="77" spans="1:6" x14ac:dyDescent="0.45">
      <c r="A77" s="68">
        <v>43946</v>
      </c>
      <c r="B77" s="69">
        <v>5.0000000000000001E-4</v>
      </c>
      <c r="C77" s="1">
        <v>2.1793230000000001</v>
      </c>
      <c r="E77" s="71">
        <v>44805</v>
      </c>
      <c r="F77" s="72">
        <v>3.5000000000000003E-2</v>
      </c>
    </row>
    <row r="78" spans="1:6" x14ac:dyDescent="0.45">
      <c r="A78" s="68">
        <v>43947</v>
      </c>
      <c r="B78" s="69">
        <v>5.0000000000000001E-4</v>
      </c>
      <c r="C78" s="1">
        <v>2.1793230000000001</v>
      </c>
      <c r="E78" s="71">
        <v>44835</v>
      </c>
      <c r="F78" s="72">
        <v>3.6000000000000004E-2</v>
      </c>
    </row>
    <row r="79" spans="1:6" x14ac:dyDescent="0.45">
      <c r="A79" s="68">
        <v>43948</v>
      </c>
      <c r="B79" s="69">
        <v>4.0000000000000002E-4</v>
      </c>
      <c r="C79" s="1">
        <v>2.1793230000000001</v>
      </c>
      <c r="E79" s="71">
        <v>44866</v>
      </c>
      <c r="F79" s="72">
        <v>3.6000000000000004E-2</v>
      </c>
    </row>
    <row r="80" spans="1:6" x14ac:dyDescent="0.45">
      <c r="A80" s="68">
        <v>43949</v>
      </c>
      <c r="B80" s="69">
        <v>4.0000000000000002E-4</v>
      </c>
      <c r="C80" s="1">
        <v>2.1793230000000001</v>
      </c>
      <c r="E80" s="71">
        <v>44896</v>
      </c>
      <c r="F80" s="72">
        <v>3.5000000000000003E-2</v>
      </c>
    </row>
    <row r="81" spans="1:6" x14ac:dyDescent="0.45">
      <c r="A81" s="68">
        <v>43950</v>
      </c>
      <c r="B81" s="69">
        <v>4.0000000000000002E-4</v>
      </c>
      <c r="C81" s="1">
        <v>2.1793230000000001</v>
      </c>
      <c r="E81" s="71">
        <v>44927</v>
      </c>
      <c r="F81" s="72">
        <v>3.5000000000000003E-2</v>
      </c>
    </row>
    <row r="82" spans="1:6" x14ac:dyDescent="0.45">
      <c r="A82" s="68">
        <v>43951</v>
      </c>
      <c r="B82" s="69">
        <v>5.0000000000000001E-4</v>
      </c>
      <c r="C82" s="1">
        <v>2.1793230000000001</v>
      </c>
      <c r="E82" s="71">
        <v>44958</v>
      </c>
      <c r="F82" s="72">
        <v>3.6000000000000004E-2</v>
      </c>
    </row>
    <row r="83" spans="1:6" x14ac:dyDescent="0.45">
      <c r="A83" s="68">
        <v>43952</v>
      </c>
      <c r="B83" s="69">
        <v>5.0000000000000001E-4</v>
      </c>
      <c r="C83" s="1">
        <v>2.0141399999999998</v>
      </c>
      <c r="E83" s="71">
        <v>44986</v>
      </c>
      <c r="F83" s="72">
        <v>3.5000000000000003E-2</v>
      </c>
    </row>
    <row r="84" spans="1:6" x14ac:dyDescent="0.45">
      <c r="A84" s="68">
        <v>43953</v>
      </c>
      <c r="B84" s="69">
        <v>5.0000000000000001E-4</v>
      </c>
      <c r="C84" s="1">
        <v>2.0141399999999998</v>
      </c>
      <c r="E84" s="71">
        <v>45017</v>
      </c>
      <c r="F84" s="72">
        <v>3.4000000000000002E-2</v>
      </c>
    </row>
    <row r="85" spans="1:6" x14ac:dyDescent="0.45">
      <c r="A85" s="68">
        <v>43954</v>
      </c>
      <c r="B85" s="69">
        <v>5.0000000000000001E-4</v>
      </c>
      <c r="C85" s="1">
        <v>2.0141399999999998</v>
      </c>
      <c r="E85" s="71">
        <v>45047</v>
      </c>
      <c r="F85" s="72">
        <v>3.6000000000000004E-2</v>
      </c>
    </row>
    <row r="86" spans="1:6" x14ac:dyDescent="0.45">
      <c r="A86" s="68">
        <v>43955</v>
      </c>
      <c r="B86" s="69">
        <v>5.0000000000000001E-4</v>
      </c>
      <c r="C86" s="1">
        <v>2.0141399999999998</v>
      </c>
      <c r="E86" s="71">
        <v>45078</v>
      </c>
      <c r="F86" s="72">
        <v>3.6000000000000004E-2</v>
      </c>
    </row>
    <row r="87" spans="1:6" x14ac:dyDescent="0.45">
      <c r="A87" s="68">
        <v>43956</v>
      </c>
      <c r="B87" s="69">
        <v>5.0000000000000001E-4</v>
      </c>
      <c r="C87" s="1">
        <v>2.0141399999999998</v>
      </c>
      <c r="E87" s="71">
        <v>45108</v>
      </c>
      <c r="F87" s="72">
        <v>3.5000000000000003E-2</v>
      </c>
    </row>
    <row r="88" spans="1:6" x14ac:dyDescent="0.45">
      <c r="A88" s="68">
        <v>43957</v>
      </c>
      <c r="B88" s="69">
        <v>5.0000000000000001E-4</v>
      </c>
      <c r="C88" s="1">
        <v>2.0141399999999998</v>
      </c>
      <c r="E88" s="71">
        <v>45139</v>
      </c>
      <c r="F88" s="72">
        <v>3.7000000000000005E-2</v>
      </c>
    </row>
    <row r="89" spans="1:6" x14ac:dyDescent="0.45">
      <c r="A89" s="68">
        <v>43958</v>
      </c>
      <c r="B89" s="69">
        <v>5.0000000000000001E-4</v>
      </c>
      <c r="C89" s="1">
        <v>2.0141399999999998</v>
      </c>
      <c r="E89" s="71">
        <v>45170</v>
      </c>
      <c r="F89" s="72">
        <v>3.7999999999999999E-2</v>
      </c>
    </row>
    <row r="90" spans="1:6" x14ac:dyDescent="0.45">
      <c r="A90" s="68">
        <v>43959</v>
      </c>
      <c r="B90" s="69">
        <v>5.0000000000000001E-4</v>
      </c>
      <c r="C90" s="1">
        <v>2.0141399999999998</v>
      </c>
      <c r="E90" s="71">
        <v>45200</v>
      </c>
      <c r="F90" s="72">
        <v>3.9E-2</v>
      </c>
    </row>
    <row r="91" spans="1:6" x14ac:dyDescent="0.45">
      <c r="A91" s="68">
        <v>43960</v>
      </c>
      <c r="B91" s="69">
        <v>5.0000000000000001E-4</v>
      </c>
      <c r="C91" s="1">
        <v>2.0141399999999998</v>
      </c>
      <c r="E91" s="71">
        <v>45231</v>
      </c>
      <c r="F91" s="72">
        <v>3.7000000000000005E-2</v>
      </c>
    </row>
    <row r="92" spans="1:6" x14ac:dyDescent="0.45">
      <c r="A92" s="68">
        <v>43961</v>
      </c>
      <c r="B92" s="69">
        <v>5.0000000000000001E-4</v>
      </c>
      <c r="C92" s="1">
        <v>2.0141399999999998</v>
      </c>
      <c r="E92" s="71">
        <v>45261</v>
      </c>
      <c r="F92" s="72">
        <v>3.7999999999999999E-2</v>
      </c>
    </row>
    <row r="93" spans="1:6" x14ac:dyDescent="0.45">
      <c r="A93" s="68">
        <v>43962</v>
      </c>
      <c r="B93" s="69">
        <v>5.0000000000000001E-4</v>
      </c>
      <c r="C93" s="1">
        <v>2.0141399999999998</v>
      </c>
      <c r="E93" s="71">
        <v>45292</v>
      </c>
      <c r="F93" s="72">
        <v>3.7000000000000005E-2</v>
      </c>
    </row>
    <row r="94" spans="1:6" x14ac:dyDescent="0.45">
      <c r="A94" s="68">
        <v>43963</v>
      </c>
      <c r="B94" s="69">
        <v>5.0000000000000001E-4</v>
      </c>
      <c r="C94" s="1">
        <v>2.0141399999999998</v>
      </c>
      <c r="E94" s="71">
        <v>45323</v>
      </c>
      <c r="F94" s="72">
        <v>3.9E-2</v>
      </c>
    </row>
    <row r="95" spans="1:6" x14ac:dyDescent="0.45">
      <c r="A95" s="68">
        <v>43964</v>
      </c>
      <c r="B95" s="69">
        <v>5.0000000000000001E-4</v>
      </c>
      <c r="C95" s="1">
        <v>2.0141399999999998</v>
      </c>
      <c r="E95" s="71">
        <v>45352</v>
      </c>
      <c r="F95" s="72">
        <v>3.9E-2</v>
      </c>
    </row>
    <row r="96" spans="1:6" x14ac:dyDescent="0.45">
      <c r="A96" s="68">
        <v>43965</v>
      </c>
      <c r="B96" s="69">
        <v>5.0000000000000001E-4</v>
      </c>
      <c r="C96" s="1">
        <v>2.0141399999999998</v>
      </c>
      <c r="E96" s="71">
        <v>45383</v>
      </c>
      <c r="F96" s="72">
        <v>3.9E-2</v>
      </c>
    </row>
    <row r="97" spans="1:6" x14ac:dyDescent="0.45">
      <c r="A97" s="68">
        <v>43966</v>
      </c>
      <c r="B97" s="69">
        <v>5.0000000000000001E-4</v>
      </c>
      <c r="C97" s="1">
        <v>2.0141399999999998</v>
      </c>
      <c r="E97" s="71">
        <v>45413</v>
      </c>
      <c r="F97" s="72">
        <v>0.04</v>
      </c>
    </row>
    <row r="98" spans="1:6" x14ac:dyDescent="0.45">
      <c r="A98" s="68">
        <v>43967</v>
      </c>
      <c r="B98" s="69">
        <v>5.0000000000000001E-4</v>
      </c>
      <c r="C98" s="1">
        <v>2.0141399999999998</v>
      </c>
      <c r="E98" s="71">
        <v>45444</v>
      </c>
      <c r="F98" s="72">
        <v>4.0999999999999995E-2</v>
      </c>
    </row>
    <row r="99" spans="1:6" x14ac:dyDescent="0.45">
      <c r="A99" s="68">
        <v>43968</v>
      </c>
      <c r="B99" s="69">
        <v>5.0000000000000001E-4</v>
      </c>
      <c r="C99" s="1">
        <v>2.0141399999999998</v>
      </c>
      <c r="E99" s="71">
        <v>45474</v>
      </c>
      <c r="F99" s="72">
        <v>4.2000000000000003E-2</v>
      </c>
    </row>
    <row r="100" spans="1:6" x14ac:dyDescent="0.45">
      <c r="A100" s="68">
        <v>43969</v>
      </c>
      <c r="B100" s="69">
        <v>5.0000000000000001E-4</v>
      </c>
      <c r="C100" s="1">
        <v>2.0141399999999998</v>
      </c>
      <c r="E100" s="71">
        <v>45505</v>
      </c>
      <c r="F100" s="72">
        <v>4.2000000000000003E-2</v>
      </c>
    </row>
    <row r="101" spans="1:6" x14ac:dyDescent="0.45">
      <c r="A101" s="68">
        <v>43970</v>
      </c>
      <c r="B101" s="69">
        <v>5.0000000000000001E-4</v>
      </c>
      <c r="C101" s="1">
        <v>2.0141399999999998</v>
      </c>
      <c r="E101" s="71">
        <v>45536</v>
      </c>
      <c r="F101" s="72">
        <v>4.0999999999999995E-2</v>
      </c>
    </row>
    <row r="102" spans="1:6" x14ac:dyDescent="0.45">
      <c r="A102" s="68">
        <v>43971</v>
      </c>
      <c r="B102" s="69">
        <v>5.0000000000000001E-4</v>
      </c>
      <c r="C102" s="1">
        <v>2.0141399999999998</v>
      </c>
      <c r="E102" s="71">
        <v>45566</v>
      </c>
      <c r="F102" s="72">
        <v>4.0999999999999995E-2</v>
      </c>
    </row>
    <row r="103" spans="1:6" x14ac:dyDescent="0.45">
      <c r="A103" s="68">
        <v>43972</v>
      </c>
      <c r="B103" s="69">
        <v>5.0000000000000001E-4</v>
      </c>
      <c r="C103" s="1">
        <v>2.0141399999999998</v>
      </c>
      <c r="E103" s="71">
        <v>45597</v>
      </c>
      <c r="F103" s="72">
        <v>4.2000000000000003E-2</v>
      </c>
    </row>
    <row r="104" spans="1:6" x14ac:dyDescent="0.45">
      <c r="A104" s="68">
        <v>43973</v>
      </c>
      <c r="B104" s="69">
        <v>5.0000000000000001E-4</v>
      </c>
      <c r="C104" s="1">
        <v>2.0141399999999998</v>
      </c>
      <c r="E104" s="71">
        <v>45627</v>
      </c>
      <c r="F104" s="72">
        <v>4.0999999999999995E-2</v>
      </c>
    </row>
    <row r="105" spans="1:6" x14ac:dyDescent="0.45">
      <c r="A105" s="68">
        <v>43974</v>
      </c>
      <c r="B105" s="69">
        <v>5.0000000000000001E-4</v>
      </c>
      <c r="C105" s="1">
        <v>2.0141399999999998</v>
      </c>
      <c r="E105" s="71">
        <v>45658</v>
      </c>
      <c r="F105" s="72">
        <v>0.04</v>
      </c>
    </row>
    <row r="106" spans="1:6" x14ac:dyDescent="0.45">
      <c r="A106" s="68">
        <v>43975</v>
      </c>
      <c r="B106" s="69">
        <v>5.0000000000000001E-4</v>
      </c>
      <c r="C106" s="1">
        <v>2.0141399999999998</v>
      </c>
    </row>
    <row r="107" spans="1:6" x14ac:dyDescent="0.45">
      <c r="A107" s="68">
        <v>43976</v>
      </c>
      <c r="B107" s="69">
        <v>5.0000000000000001E-4</v>
      </c>
      <c r="C107" s="1">
        <v>2.0141399999999998</v>
      </c>
      <c r="E107" s="70" t="s">
        <v>306</v>
      </c>
      <c r="F107" s="70" t="s">
        <v>332</v>
      </c>
    </row>
    <row r="108" spans="1:6" x14ac:dyDescent="0.45">
      <c r="A108" s="68">
        <v>43977</v>
      </c>
      <c r="B108" s="69">
        <v>5.0000000000000001E-4</v>
      </c>
      <c r="C108" s="1">
        <v>2.0141399999999998</v>
      </c>
      <c r="E108" s="71">
        <v>43831</v>
      </c>
      <c r="F108" s="30">
        <v>1507</v>
      </c>
    </row>
    <row r="109" spans="1:6" x14ac:dyDescent="0.45">
      <c r="A109" s="68">
        <v>43978</v>
      </c>
      <c r="B109" s="69">
        <v>5.0000000000000001E-4</v>
      </c>
      <c r="C109" s="1">
        <v>2.0141399999999998</v>
      </c>
      <c r="E109" s="71">
        <v>43862</v>
      </c>
      <c r="F109" s="30">
        <v>1442</v>
      </c>
    </row>
    <row r="110" spans="1:6" x14ac:dyDescent="0.45">
      <c r="A110" s="68">
        <v>43979</v>
      </c>
      <c r="B110" s="69">
        <v>5.0000000000000001E-4</v>
      </c>
      <c r="C110" s="1">
        <v>2.0141399999999998</v>
      </c>
      <c r="E110" s="71">
        <v>43891</v>
      </c>
      <c r="F110" s="30">
        <v>1358</v>
      </c>
    </row>
    <row r="111" spans="1:6" x14ac:dyDescent="0.45">
      <c r="A111" s="68">
        <v>43980</v>
      </c>
      <c r="B111" s="69">
        <v>5.0000000000000001E-4</v>
      </c>
      <c r="C111" s="1">
        <v>2.0141399999999998</v>
      </c>
      <c r="E111" s="71">
        <v>43922</v>
      </c>
      <c r="F111" s="30">
        <v>1066</v>
      </c>
    </row>
    <row r="112" spans="1:6" x14ac:dyDescent="0.45">
      <c r="A112" s="68">
        <v>43981</v>
      </c>
      <c r="B112" s="69">
        <v>5.0000000000000001E-4</v>
      </c>
      <c r="C112" s="1">
        <v>2.0141399999999998</v>
      </c>
      <c r="E112" s="71">
        <v>43952</v>
      </c>
      <c r="F112" s="30">
        <v>1260</v>
      </c>
    </row>
    <row r="113" spans="1:6" x14ac:dyDescent="0.45">
      <c r="A113" s="68">
        <v>43982</v>
      </c>
      <c r="B113" s="69">
        <v>5.0000000000000001E-4</v>
      </c>
      <c r="C113" s="1">
        <v>2.0141399999999998</v>
      </c>
      <c r="E113" s="71">
        <v>43983</v>
      </c>
      <c r="F113" s="30">
        <v>1338</v>
      </c>
    </row>
    <row r="114" spans="1:6" x14ac:dyDescent="0.45">
      <c r="A114" s="68">
        <v>43983</v>
      </c>
      <c r="B114" s="69">
        <v>5.0000000000000001E-4</v>
      </c>
      <c r="C114" s="1">
        <v>1.993544</v>
      </c>
      <c r="E114" s="71">
        <v>44013</v>
      </c>
      <c r="F114" s="30">
        <v>1546</v>
      </c>
    </row>
    <row r="115" spans="1:6" x14ac:dyDescent="0.45">
      <c r="A115" s="68">
        <v>43984</v>
      </c>
      <c r="B115" s="69">
        <v>5.9999999999999995E-4</v>
      </c>
      <c r="C115" s="1">
        <v>1.993544</v>
      </c>
      <c r="E115" s="71">
        <v>44044</v>
      </c>
      <c r="F115" s="30">
        <v>1529</v>
      </c>
    </row>
    <row r="116" spans="1:6" x14ac:dyDescent="0.45">
      <c r="A116" s="68">
        <v>43985</v>
      </c>
      <c r="B116" s="69">
        <v>5.9999999999999995E-4</v>
      </c>
      <c r="C116" s="1">
        <v>1.993544</v>
      </c>
      <c r="E116" s="71">
        <v>44075</v>
      </c>
      <c r="F116" s="30">
        <v>1624</v>
      </c>
    </row>
    <row r="117" spans="1:6" x14ac:dyDescent="0.45">
      <c r="A117" s="68">
        <v>43986</v>
      </c>
      <c r="B117" s="69">
        <v>5.9999999999999995E-4</v>
      </c>
      <c r="C117" s="1">
        <v>1.993544</v>
      </c>
      <c r="E117" s="71">
        <v>44105</v>
      </c>
      <c r="F117" s="30">
        <v>1613</v>
      </c>
    </row>
    <row r="118" spans="1:6" x14ac:dyDescent="0.45">
      <c r="A118" s="68">
        <v>43987</v>
      </c>
      <c r="B118" s="69">
        <v>7.000000000000001E-4</v>
      </c>
      <c r="C118" s="1">
        <v>1.993544</v>
      </c>
      <c r="E118" s="71">
        <v>44136</v>
      </c>
      <c r="F118" s="30">
        <v>1714</v>
      </c>
    </row>
    <row r="119" spans="1:6" x14ac:dyDescent="0.45">
      <c r="A119" s="68">
        <v>43988</v>
      </c>
      <c r="B119" s="69">
        <v>7.000000000000001E-4</v>
      </c>
      <c r="C119" s="1">
        <v>1.993544</v>
      </c>
      <c r="E119" s="71">
        <v>44166</v>
      </c>
      <c r="F119" s="30">
        <v>1744</v>
      </c>
    </row>
    <row r="120" spans="1:6" x14ac:dyDescent="0.45">
      <c r="A120" s="68">
        <v>43989</v>
      </c>
      <c r="B120" s="69">
        <v>7.000000000000001E-4</v>
      </c>
      <c r="C120" s="1">
        <v>1.993544</v>
      </c>
      <c r="E120" s="71">
        <v>44197</v>
      </c>
      <c r="F120" s="30">
        <v>1883</v>
      </c>
    </row>
    <row r="121" spans="1:6" x14ac:dyDescent="0.45">
      <c r="A121" s="68">
        <v>43990</v>
      </c>
      <c r="B121" s="69">
        <v>7.000000000000001E-4</v>
      </c>
      <c r="C121" s="1">
        <v>1.993544</v>
      </c>
      <c r="E121" s="71">
        <v>44228</v>
      </c>
      <c r="F121" s="30">
        <v>1715</v>
      </c>
    </row>
    <row r="122" spans="1:6" x14ac:dyDescent="0.45">
      <c r="A122" s="68">
        <v>43991</v>
      </c>
      <c r="B122" s="69">
        <v>7.000000000000001E-4</v>
      </c>
      <c r="C122" s="1">
        <v>1.993544</v>
      </c>
      <c r="E122" s="71">
        <v>44256</v>
      </c>
      <c r="F122" s="30">
        <v>1732</v>
      </c>
    </row>
    <row r="123" spans="1:6" x14ac:dyDescent="0.45">
      <c r="A123" s="68">
        <v>43992</v>
      </c>
      <c r="B123" s="69">
        <v>8.0000000000000004E-4</v>
      </c>
      <c r="C123" s="1">
        <v>1.993544</v>
      </c>
      <c r="E123" s="71">
        <v>44287</v>
      </c>
      <c r="F123" s="30">
        <v>1738</v>
      </c>
    </row>
    <row r="124" spans="1:6" x14ac:dyDescent="0.45">
      <c r="A124" s="68">
        <v>43993</v>
      </c>
      <c r="B124" s="69">
        <v>8.0000000000000004E-4</v>
      </c>
      <c r="C124" s="1">
        <v>1.993544</v>
      </c>
      <c r="E124" s="71">
        <v>44317</v>
      </c>
      <c r="F124" s="30">
        <v>1681</v>
      </c>
    </row>
    <row r="125" spans="1:6" x14ac:dyDescent="0.45">
      <c r="A125" s="68">
        <v>43994</v>
      </c>
      <c r="B125" s="69">
        <v>8.0000000000000004E-4</v>
      </c>
      <c r="C125" s="1">
        <v>1.993544</v>
      </c>
      <c r="E125" s="71">
        <v>44348</v>
      </c>
      <c r="F125" s="30">
        <v>1657</v>
      </c>
    </row>
    <row r="126" spans="1:6" x14ac:dyDescent="0.45">
      <c r="A126" s="68">
        <v>43995</v>
      </c>
      <c r="B126" s="69">
        <v>8.0000000000000004E-4</v>
      </c>
      <c r="C126" s="1">
        <v>1.993544</v>
      </c>
      <c r="E126" s="71">
        <v>44378</v>
      </c>
      <c r="F126" s="30">
        <v>1652</v>
      </c>
    </row>
    <row r="127" spans="1:6" x14ac:dyDescent="0.45">
      <c r="A127" s="68">
        <v>43996</v>
      </c>
      <c r="B127" s="69">
        <v>8.0000000000000004E-4</v>
      </c>
      <c r="C127" s="1">
        <v>1.993544</v>
      </c>
      <c r="E127" s="71">
        <v>44409</v>
      </c>
      <c r="F127" s="30">
        <v>1770</v>
      </c>
    </row>
    <row r="128" spans="1:6" x14ac:dyDescent="0.45">
      <c r="A128" s="68">
        <v>43997</v>
      </c>
      <c r="B128" s="69">
        <v>8.9999999999999998E-4</v>
      </c>
      <c r="C128" s="1">
        <v>1.993544</v>
      </c>
      <c r="E128" s="71">
        <v>44440</v>
      </c>
      <c r="F128" s="30">
        <v>1625</v>
      </c>
    </row>
    <row r="129" spans="1:6" x14ac:dyDescent="0.45">
      <c r="A129" s="68">
        <v>43998</v>
      </c>
      <c r="B129" s="69">
        <v>8.9999999999999998E-4</v>
      </c>
      <c r="C129" s="1">
        <v>1.993544</v>
      </c>
      <c r="E129" s="71">
        <v>44470</v>
      </c>
      <c r="F129" s="30">
        <v>1719</v>
      </c>
    </row>
    <row r="130" spans="1:6" x14ac:dyDescent="0.45">
      <c r="A130" s="68">
        <v>43999</v>
      </c>
      <c r="B130" s="69">
        <v>8.9999999999999998E-4</v>
      </c>
      <c r="C130" s="1">
        <v>1.993544</v>
      </c>
      <c r="E130" s="71">
        <v>44501</v>
      </c>
      <c r="F130" s="30">
        <v>1766</v>
      </c>
    </row>
    <row r="131" spans="1:6" x14ac:dyDescent="0.45">
      <c r="A131" s="68">
        <v>44000</v>
      </c>
      <c r="B131" s="69">
        <v>8.9999999999999998E-4</v>
      </c>
      <c r="C131" s="1">
        <v>1.993544</v>
      </c>
      <c r="E131" s="71">
        <v>44531</v>
      </c>
      <c r="F131" s="30">
        <v>1913</v>
      </c>
    </row>
    <row r="132" spans="1:6" x14ac:dyDescent="0.45">
      <c r="A132" s="68">
        <v>44001</v>
      </c>
      <c r="B132" s="69">
        <v>8.9999999999999998E-4</v>
      </c>
      <c r="C132" s="1">
        <v>1.993544</v>
      </c>
      <c r="E132" s="71">
        <v>44562</v>
      </c>
      <c r="F132" s="30">
        <v>1915</v>
      </c>
    </row>
    <row r="133" spans="1:6" x14ac:dyDescent="0.45">
      <c r="A133" s="68">
        <v>44002</v>
      </c>
      <c r="B133" s="69">
        <v>8.9999999999999998E-4</v>
      </c>
      <c r="C133" s="1">
        <v>1.993544</v>
      </c>
      <c r="E133" s="71">
        <v>44593</v>
      </c>
      <c r="F133" s="30">
        <v>1860</v>
      </c>
    </row>
    <row r="134" spans="1:6" x14ac:dyDescent="0.45">
      <c r="A134" s="68">
        <v>44003</v>
      </c>
      <c r="B134" s="69">
        <v>8.9999999999999998E-4</v>
      </c>
      <c r="C134" s="1">
        <v>1.993544</v>
      </c>
      <c r="E134" s="71">
        <v>44621</v>
      </c>
      <c r="F134" s="30">
        <v>1879</v>
      </c>
    </row>
    <row r="135" spans="1:6" x14ac:dyDescent="0.45">
      <c r="A135" s="68">
        <v>44004</v>
      </c>
      <c r="B135" s="69">
        <v>8.0000000000000004E-4</v>
      </c>
      <c r="C135" s="1">
        <v>1.993544</v>
      </c>
      <c r="E135" s="71">
        <v>44652</v>
      </c>
      <c r="F135" s="30">
        <v>1835</v>
      </c>
    </row>
    <row r="136" spans="1:6" x14ac:dyDescent="0.45">
      <c r="A136" s="68">
        <v>44005</v>
      </c>
      <c r="B136" s="69">
        <v>8.0000000000000004E-4</v>
      </c>
      <c r="C136" s="1">
        <v>1.993544</v>
      </c>
      <c r="E136" s="71">
        <v>44682</v>
      </c>
      <c r="F136" s="30">
        <v>1712</v>
      </c>
    </row>
    <row r="137" spans="1:6" x14ac:dyDescent="0.45">
      <c r="A137" s="68">
        <v>44006</v>
      </c>
      <c r="B137" s="69">
        <v>8.0000000000000004E-4</v>
      </c>
      <c r="C137" s="1">
        <v>1.993544</v>
      </c>
      <c r="E137" s="71">
        <v>44713</v>
      </c>
      <c r="F137" s="30">
        <v>1745</v>
      </c>
    </row>
    <row r="138" spans="1:6" x14ac:dyDescent="0.45">
      <c r="A138" s="68">
        <v>44007</v>
      </c>
      <c r="B138" s="69">
        <v>8.0000000000000004E-4</v>
      </c>
      <c r="C138" s="1">
        <v>1.993544</v>
      </c>
      <c r="E138" s="71">
        <v>44743</v>
      </c>
      <c r="F138" s="30">
        <v>1719</v>
      </c>
    </row>
    <row r="139" spans="1:6" x14ac:dyDescent="0.45">
      <c r="A139" s="68">
        <v>44008</v>
      </c>
      <c r="B139" s="69">
        <v>8.0000000000000004E-4</v>
      </c>
      <c r="C139" s="1">
        <v>1.993544</v>
      </c>
      <c r="E139" s="71">
        <v>44774</v>
      </c>
      <c r="F139" s="30">
        <v>1542</v>
      </c>
    </row>
    <row r="140" spans="1:6" x14ac:dyDescent="0.45">
      <c r="A140" s="68">
        <v>44009</v>
      </c>
      <c r="B140" s="69">
        <v>8.0000000000000004E-4</v>
      </c>
      <c r="C140" s="1">
        <v>1.993544</v>
      </c>
      <c r="E140" s="71">
        <v>44805</v>
      </c>
      <c r="F140" s="30">
        <v>1613</v>
      </c>
    </row>
    <row r="141" spans="1:6" x14ac:dyDescent="0.45">
      <c r="A141" s="68">
        <v>44010</v>
      </c>
      <c r="B141" s="69">
        <v>8.0000000000000004E-4</v>
      </c>
      <c r="C141" s="1">
        <v>1.993544</v>
      </c>
      <c r="E141" s="71">
        <v>44835</v>
      </c>
      <c r="F141" s="30">
        <v>1560</v>
      </c>
    </row>
    <row r="142" spans="1:6" x14ac:dyDescent="0.45">
      <c r="A142" s="68">
        <v>44011</v>
      </c>
      <c r="B142" s="69">
        <v>8.0000000000000004E-4</v>
      </c>
      <c r="C142" s="1">
        <v>1.993544</v>
      </c>
      <c r="E142" s="71">
        <v>44866</v>
      </c>
      <c r="F142" s="30">
        <v>1402</v>
      </c>
    </row>
    <row r="143" spans="1:6" x14ac:dyDescent="0.45">
      <c r="A143" s="68">
        <v>44012</v>
      </c>
      <c r="B143" s="69">
        <v>8.0000000000000004E-4</v>
      </c>
      <c r="C143" s="1">
        <v>1.993544</v>
      </c>
      <c r="E143" s="71">
        <v>44896</v>
      </c>
      <c r="F143" s="30">
        <v>1400</v>
      </c>
    </row>
    <row r="144" spans="1:6" x14ac:dyDescent="0.45">
      <c r="A144" s="68">
        <v>44013</v>
      </c>
      <c r="B144" s="69">
        <v>8.0000000000000004E-4</v>
      </c>
      <c r="C144" s="1">
        <v>2.2812830000000002</v>
      </c>
      <c r="E144" s="71">
        <v>44927</v>
      </c>
      <c r="F144" s="30">
        <v>1443</v>
      </c>
    </row>
    <row r="145" spans="1:6" x14ac:dyDescent="0.45">
      <c r="A145" s="68">
        <v>44014</v>
      </c>
      <c r="B145" s="69">
        <v>8.9999999999999998E-4</v>
      </c>
      <c r="C145" s="1">
        <v>2.2812830000000002</v>
      </c>
      <c r="E145" s="71">
        <v>44958</v>
      </c>
      <c r="F145" s="30">
        <v>1620</v>
      </c>
    </row>
    <row r="146" spans="1:6" x14ac:dyDescent="0.45">
      <c r="A146" s="68">
        <v>44015</v>
      </c>
      <c r="B146" s="69">
        <v>8.9999999999999998E-4</v>
      </c>
      <c r="C146" s="1">
        <v>2.2812830000000002</v>
      </c>
      <c r="E146" s="71">
        <v>44986</v>
      </c>
      <c r="F146" s="30">
        <v>1493</v>
      </c>
    </row>
    <row r="147" spans="1:6" x14ac:dyDescent="0.45">
      <c r="A147" s="68">
        <v>44016</v>
      </c>
      <c r="B147" s="69">
        <v>8.9999999999999998E-4</v>
      </c>
      <c r="C147" s="1">
        <v>2.2812830000000002</v>
      </c>
      <c r="E147" s="71">
        <v>45017</v>
      </c>
      <c r="F147" s="30">
        <v>1470</v>
      </c>
    </row>
    <row r="148" spans="1:6" x14ac:dyDescent="0.45">
      <c r="A148" s="68">
        <v>44017</v>
      </c>
      <c r="B148" s="69">
        <v>8.9999999999999998E-4</v>
      </c>
      <c r="C148" s="1">
        <v>2.2812830000000002</v>
      </c>
      <c r="E148" s="71">
        <v>45047</v>
      </c>
      <c r="F148" s="30">
        <v>1532</v>
      </c>
    </row>
    <row r="149" spans="1:6" x14ac:dyDescent="0.45">
      <c r="A149" s="68">
        <v>44018</v>
      </c>
      <c r="B149" s="69">
        <v>8.9999999999999998E-4</v>
      </c>
      <c r="C149" s="1">
        <v>2.2812830000000002</v>
      </c>
      <c r="E149" s="71">
        <v>45078</v>
      </c>
      <c r="F149" s="30">
        <v>1493</v>
      </c>
    </row>
    <row r="150" spans="1:6" x14ac:dyDescent="0.45">
      <c r="A150" s="68">
        <v>44019</v>
      </c>
      <c r="B150" s="69">
        <v>8.9999999999999998E-4</v>
      </c>
      <c r="C150" s="1">
        <v>2.2812830000000002</v>
      </c>
      <c r="E150" s="71">
        <v>45108</v>
      </c>
      <c r="F150" s="30">
        <v>1501</v>
      </c>
    </row>
    <row r="151" spans="1:6" x14ac:dyDescent="0.45">
      <c r="A151" s="68">
        <v>44020</v>
      </c>
      <c r="B151" s="69">
        <v>8.9999999999999998E-4</v>
      </c>
      <c r="C151" s="1">
        <v>2.2812830000000002</v>
      </c>
      <c r="E151" s="71">
        <v>45139</v>
      </c>
      <c r="F151" s="30">
        <v>1578</v>
      </c>
    </row>
    <row r="152" spans="1:6" x14ac:dyDescent="0.45">
      <c r="A152" s="68">
        <v>44021</v>
      </c>
      <c r="B152" s="69">
        <v>8.9999999999999998E-4</v>
      </c>
      <c r="C152" s="1">
        <v>2.2812830000000002</v>
      </c>
      <c r="E152" s="71">
        <v>45170</v>
      </c>
      <c r="F152" s="30">
        <v>1515</v>
      </c>
    </row>
    <row r="153" spans="1:6" x14ac:dyDescent="0.45">
      <c r="A153" s="68">
        <v>44022</v>
      </c>
      <c r="B153" s="69">
        <v>8.9999999999999998E-4</v>
      </c>
      <c r="C153" s="1">
        <v>2.2812830000000002</v>
      </c>
      <c r="E153" s="71">
        <v>45200</v>
      </c>
      <c r="F153" s="30">
        <v>1534</v>
      </c>
    </row>
    <row r="154" spans="1:6" x14ac:dyDescent="0.45">
      <c r="A154" s="68">
        <v>44023</v>
      </c>
      <c r="B154" s="69">
        <v>8.9999999999999998E-4</v>
      </c>
      <c r="C154" s="1">
        <v>2.2812830000000002</v>
      </c>
      <c r="E154" s="71">
        <v>45231</v>
      </c>
      <c r="F154" s="30">
        <v>1508</v>
      </c>
    </row>
    <row r="155" spans="1:6" x14ac:dyDescent="0.45">
      <c r="A155" s="68">
        <v>44024</v>
      </c>
      <c r="B155" s="69">
        <v>8.9999999999999998E-4</v>
      </c>
      <c r="C155" s="1">
        <v>2.2812830000000002</v>
      </c>
      <c r="E155" s="71">
        <v>45261</v>
      </c>
      <c r="F155" s="30">
        <v>1530</v>
      </c>
    </row>
    <row r="156" spans="1:6" x14ac:dyDescent="0.45">
      <c r="A156" s="68">
        <v>44025</v>
      </c>
      <c r="B156" s="69">
        <v>8.9999999999999998E-4</v>
      </c>
      <c r="C156" s="1">
        <v>2.2812830000000002</v>
      </c>
      <c r="E156" s="71">
        <v>45292</v>
      </c>
      <c r="F156" s="30">
        <v>1508</v>
      </c>
    </row>
    <row r="157" spans="1:6" x14ac:dyDescent="0.45">
      <c r="A157" s="68">
        <v>44026</v>
      </c>
      <c r="B157" s="69">
        <v>8.9999999999999998E-4</v>
      </c>
      <c r="C157" s="1">
        <v>2.2812830000000002</v>
      </c>
      <c r="E157" s="71">
        <v>45323</v>
      </c>
      <c r="F157" s="30">
        <v>1563</v>
      </c>
    </row>
    <row r="158" spans="1:6" x14ac:dyDescent="0.45">
      <c r="A158" s="68">
        <v>44027</v>
      </c>
      <c r="B158" s="69">
        <v>1E-3</v>
      </c>
      <c r="C158" s="1">
        <v>2.2812830000000002</v>
      </c>
      <c r="E158" s="71">
        <v>45352</v>
      </c>
      <c r="F158" s="30">
        <v>1485</v>
      </c>
    </row>
    <row r="159" spans="1:6" x14ac:dyDescent="0.45">
      <c r="A159" s="68">
        <v>44028</v>
      </c>
      <c r="B159" s="69">
        <v>1E-3</v>
      </c>
      <c r="C159" s="1">
        <v>2.2812830000000002</v>
      </c>
      <c r="E159" s="71">
        <v>45383</v>
      </c>
      <c r="F159" s="30">
        <v>1440</v>
      </c>
    </row>
    <row r="160" spans="1:6" x14ac:dyDescent="0.45">
      <c r="A160" s="68">
        <v>44029</v>
      </c>
      <c r="B160" s="69">
        <v>8.9999999999999998E-4</v>
      </c>
      <c r="C160" s="1">
        <v>2.2812830000000002</v>
      </c>
      <c r="E160" s="71">
        <v>45413</v>
      </c>
      <c r="F160" s="30">
        <v>1399</v>
      </c>
    </row>
    <row r="161" spans="1:6" x14ac:dyDescent="0.45">
      <c r="A161" s="68">
        <v>44030</v>
      </c>
      <c r="B161" s="69">
        <v>8.9999999999999998E-4</v>
      </c>
      <c r="C161" s="1">
        <v>2.2812830000000002</v>
      </c>
      <c r="E161" s="71">
        <v>45444</v>
      </c>
      <c r="F161" s="30">
        <v>1454</v>
      </c>
    </row>
    <row r="162" spans="1:6" x14ac:dyDescent="0.45">
      <c r="A162" s="68">
        <v>44031</v>
      </c>
      <c r="B162" s="69">
        <v>8.9999999999999998E-4</v>
      </c>
      <c r="C162" s="1">
        <v>2.2812830000000002</v>
      </c>
      <c r="E162" s="71">
        <v>45474</v>
      </c>
      <c r="F162" s="30">
        <v>1406</v>
      </c>
    </row>
    <row r="163" spans="1:6" x14ac:dyDescent="0.45">
      <c r="A163" s="68">
        <v>44032</v>
      </c>
      <c r="B163" s="69">
        <v>1E-3</v>
      </c>
      <c r="C163" s="1">
        <v>2.2812830000000002</v>
      </c>
      <c r="E163" s="71">
        <v>45505</v>
      </c>
      <c r="F163" s="30">
        <v>1470</v>
      </c>
    </row>
    <row r="164" spans="1:6" x14ac:dyDescent="0.45">
      <c r="A164" s="68">
        <v>44033</v>
      </c>
      <c r="B164" s="69">
        <v>1E-3</v>
      </c>
      <c r="C164" s="1">
        <v>2.2812830000000002</v>
      </c>
      <c r="E164" s="71">
        <v>45536</v>
      </c>
      <c r="F164" s="30">
        <v>1425</v>
      </c>
    </row>
    <row r="165" spans="1:6" x14ac:dyDescent="0.45">
      <c r="A165" s="68">
        <v>44034</v>
      </c>
      <c r="B165" s="69">
        <v>8.9999999999999998E-4</v>
      </c>
      <c r="C165" s="1">
        <v>2.2812830000000002</v>
      </c>
      <c r="E165" s="71">
        <v>45566</v>
      </c>
      <c r="F165" s="30">
        <v>1419</v>
      </c>
    </row>
    <row r="166" spans="1:6" x14ac:dyDescent="0.45">
      <c r="A166" s="68">
        <v>44035</v>
      </c>
      <c r="B166" s="69">
        <v>8.9999999999999998E-4</v>
      </c>
      <c r="C166" s="1">
        <v>2.2812830000000002</v>
      </c>
      <c r="E166" s="71">
        <v>45597</v>
      </c>
      <c r="F166" s="30">
        <v>1493</v>
      </c>
    </row>
    <row r="167" spans="1:6" x14ac:dyDescent="0.45">
      <c r="A167" s="68">
        <v>44036</v>
      </c>
      <c r="B167" s="69">
        <v>8.9999999999999998E-4</v>
      </c>
      <c r="C167" s="1">
        <v>2.2812830000000002</v>
      </c>
      <c r="E167" s="71">
        <v>45627</v>
      </c>
      <c r="F167" s="30">
        <v>1482</v>
      </c>
    </row>
    <row r="168" spans="1:6" x14ac:dyDescent="0.45">
      <c r="A168" s="68">
        <v>44037</v>
      </c>
      <c r="B168" s="69">
        <v>8.9999999999999998E-4</v>
      </c>
      <c r="C168" s="1">
        <v>2.2812830000000002</v>
      </c>
    </row>
    <row r="169" spans="1:6" x14ac:dyDescent="0.45">
      <c r="A169" s="68">
        <v>44038</v>
      </c>
      <c r="B169" s="69">
        <v>8.9999999999999998E-4</v>
      </c>
      <c r="C169" s="1">
        <v>2.2812830000000002</v>
      </c>
    </row>
    <row r="170" spans="1:6" x14ac:dyDescent="0.45">
      <c r="A170" s="68">
        <v>44039</v>
      </c>
      <c r="B170" s="69">
        <v>1E-3</v>
      </c>
      <c r="C170" s="1">
        <v>2.2812830000000002</v>
      </c>
    </row>
    <row r="171" spans="1:6" x14ac:dyDescent="0.45">
      <c r="A171" s="68">
        <v>44040</v>
      </c>
      <c r="B171" s="69">
        <v>1E-3</v>
      </c>
      <c r="C171" s="1">
        <v>2.2812830000000002</v>
      </c>
    </row>
    <row r="172" spans="1:6" x14ac:dyDescent="0.45">
      <c r="A172" s="68">
        <v>44041</v>
      </c>
      <c r="B172" s="69">
        <v>1E-3</v>
      </c>
      <c r="C172" s="1">
        <v>2.2812830000000002</v>
      </c>
    </row>
    <row r="173" spans="1:6" x14ac:dyDescent="0.45">
      <c r="A173" s="68">
        <v>44042</v>
      </c>
      <c r="B173" s="69">
        <v>1E-3</v>
      </c>
      <c r="C173" s="1">
        <v>2.2812830000000002</v>
      </c>
    </row>
    <row r="174" spans="1:6" x14ac:dyDescent="0.45">
      <c r="A174" s="68">
        <v>44043</v>
      </c>
      <c r="B174" s="69">
        <v>1E-3</v>
      </c>
      <c r="C174" s="1">
        <v>2.2812830000000002</v>
      </c>
    </row>
    <row r="175" spans="1:6" x14ac:dyDescent="0.45">
      <c r="A175" s="68">
        <v>44044</v>
      </c>
      <c r="B175" s="69">
        <v>1E-3</v>
      </c>
      <c r="C175" s="1">
        <v>2.213149</v>
      </c>
    </row>
    <row r="176" spans="1:6" x14ac:dyDescent="0.45">
      <c r="A176" s="68">
        <v>44045</v>
      </c>
      <c r="B176" s="69">
        <v>1E-3</v>
      </c>
      <c r="C176" s="1">
        <v>2.213149</v>
      </c>
    </row>
    <row r="177" spans="1:3" x14ac:dyDescent="0.45">
      <c r="A177" s="68">
        <v>44046</v>
      </c>
      <c r="B177" s="69">
        <v>1E-3</v>
      </c>
      <c r="C177" s="1">
        <v>2.213149</v>
      </c>
    </row>
    <row r="178" spans="1:3" x14ac:dyDescent="0.45">
      <c r="A178" s="68">
        <v>44047</v>
      </c>
      <c r="B178" s="69">
        <v>1E-3</v>
      </c>
      <c r="C178" s="1">
        <v>2.213149</v>
      </c>
    </row>
    <row r="179" spans="1:3" x14ac:dyDescent="0.45">
      <c r="A179" s="68">
        <v>44048</v>
      </c>
      <c r="B179" s="69">
        <v>1E-3</v>
      </c>
      <c r="C179" s="1">
        <v>2.213149</v>
      </c>
    </row>
    <row r="180" spans="1:3" x14ac:dyDescent="0.45">
      <c r="A180" s="68">
        <v>44049</v>
      </c>
      <c r="B180" s="69">
        <v>1E-3</v>
      </c>
      <c r="C180" s="1">
        <v>2.213149</v>
      </c>
    </row>
    <row r="181" spans="1:3" x14ac:dyDescent="0.45">
      <c r="A181" s="68">
        <v>44050</v>
      </c>
      <c r="B181" s="69">
        <v>1E-3</v>
      </c>
      <c r="C181" s="1">
        <v>2.213149</v>
      </c>
    </row>
    <row r="182" spans="1:3" x14ac:dyDescent="0.45">
      <c r="A182" s="68">
        <v>44051</v>
      </c>
      <c r="B182" s="69">
        <v>1E-3</v>
      </c>
      <c r="C182" s="1">
        <v>2.213149</v>
      </c>
    </row>
    <row r="183" spans="1:3" x14ac:dyDescent="0.45">
      <c r="A183" s="68">
        <v>44052</v>
      </c>
      <c r="B183" s="69">
        <v>1E-3</v>
      </c>
      <c r="C183" s="1">
        <v>2.213149</v>
      </c>
    </row>
    <row r="184" spans="1:3" x14ac:dyDescent="0.45">
      <c r="A184" s="68">
        <v>44053</v>
      </c>
      <c r="B184" s="69">
        <v>1E-3</v>
      </c>
      <c r="C184" s="1">
        <v>2.213149</v>
      </c>
    </row>
    <row r="185" spans="1:3" x14ac:dyDescent="0.45">
      <c r="A185" s="68">
        <v>44054</v>
      </c>
      <c r="B185" s="69">
        <v>1E-3</v>
      </c>
      <c r="C185" s="1">
        <v>2.213149</v>
      </c>
    </row>
    <row r="186" spans="1:3" x14ac:dyDescent="0.45">
      <c r="A186" s="68">
        <v>44055</v>
      </c>
      <c r="B186" s="69">
        <v>1E-3</v>
      </c>
      <c r="C186" s="1">
        <v>2.213149</v>
      </c>
    </row>
    <row r="187" spans="1:3" x14ac:dyDescent="0.45">
      <c r="A187" s="68">
        <v>44056</v>
      </c>
      <c r="B187" s="69">
        <v>1E-3</v>
      </c>
      <c r="C187" s="1">
        <v>2.213149</v>
      </c>
    </row>
    <row r="188" spans="1:3" x14ac:dyDescent="0.45">
      <c r="A188" s="68">
        <v>44057</v>
      </c>
      <c r="B188" s="69">
        <v>1E-3</v>
      </c>
      <c r="C188" s="1">
        <v>2.213149</v>
      </c>
    </row>
    <row r="189" spans="1:3" x14ac:dyDescent="0.45">
      <c r="A189" s="68">
        <v>44058</v>
      </c>
      <c r="B189" s="69">
        <v>1E-3</v>
      </c>
      <c r="C189" s="1">
        <v>2.213149</v>
      </c>
    </row>
    <row r="190" spans="1:3" x14ac:dyDescent="0.45">
      <c r="A190" s="68">
        <v>44059</v>
      </c>
      <c r="B190" s="69">
        <v>1E-3</v>
      </c>
      <c r="C190" s="1">
        <v>2.213149</v>
      </c>
    </row>
    <row r="191" spans="1:3" x14ac:dyDescent="0.45">
      <c r="A191" s="68">
        <v>44060</v>
      </c>
      <c r="B191" s="69">
        <v>1E-3</v>
      </c>
      <c r="C191" s="1">
        <v>2.213149</v>
      </c>
    </row>
    <row r="192" spans="1:3" x14ac:dyDescent="0.45">
      <c r="A192" s="68">
        <v>44061</v>
      </c>
      <c r="B192" s="69">
        <v>8.9999999999999998E-4</v>
      </c>
      <c r="C192" s="1">
        <v>2.213149</v>
      </c>
    </row>
    <row r="193" spans="1:3" x14ac:dyDescent="0.45">
      <c r="A193" s="68">
        <v>44062</v>
      </c>
      <c r="B193" s="69">
        <v>8.9999999999999998E-4</v>
      </c>
      <c r="C193" s="1">
        <v>2.213149</v>
      </c>
    </row>
    <row r="194" spans="1:3" x14ac:dyDescent="0.45">
      <c r="A194" s="68">
        <v>44063</v>
      </c>
      <c r="B194" s="69">
        <v>8.9999999999999998E-4</v>
      </c>
      <c r="C194" s="1">
        <v>2.213149</v>
      </c>
    </row>
    <row r="195" spans="1:3" x14ac:dyDescent="0.45">
      <c r="A195" s="68">
        <v>44064</v>
      </c>
      <c r="B195" s="69">
        <v>8.9999999999999998E-4</v>
      </c>
      <c r="C195" s="1">
        <v>2.213149</v>
      </c>
    </row>
    <row r="196" spans="1:3" x14ac:dyDescent="0.45">
      <c r="A196" s="68">
        <v>44065</v>
      </c>
      <c r="B196" s="69">
        <v>8.9999999999999998E-4</v>
      </c>
      <c r="C196" s="1">
        <v>2.213149</v>
      </c>
    </row>
    <row r="197" spans="1:3" x14ac:dyDescent="0.45">
      <c r="A197" s="68">
        <v>44066</v>
      </c>
      <c r="B197" s="69">
        <v>8.9999999999999998E-4</v>
      </c>
      <c r="C197" s="1">
        <v>2.213149</v>
      </c>
    </row>
    <row r="198" spans="1:3" x14ac:dyDescent="0.45">
      <c r="A198" s="68">
        <v>44067</v>
      </c>
      <c r="B198" s="69">
        <v>8.9999999999999998E-4</v>
      </c>
      <c r="C198" s="1">
        <v>2.213149</v>
      </c>
    </row>
    <row r="199" spans="1:3" x14ac:dyDescent="0.45">
      <c r="A199" s="68">
        <v>44068</v>
      </c>
      <c r="B199" s="69">
        <v>8.9999999999999998E-4</v>
      </c>
      <c r="C199" s="1">
        <v>2.213149</v>
      </c>
    </row>
    <row r="200" spans="1:3" x14ac:dyDescent="0.45">
      <c r="A200" s="68">
        <v>44069</v>
      </c>
      <c r="B200" s="69">
        <v>8.9999999999999998E-4</v>
      </c>
      <c r="C200" s="1">
        <v>2.213149</v>
      </c>
    </row>
    <row r="201" spans="1:3" x14ac:dyDescent="0.45">
      <c r="A201" s="68">
        <v>44070</v>
      </c>
      <c r="B201" s="69">
        <v>8.0000000000000004E-4</v>
      </c>
      <c r="C201" s="1">
        <v>2.213149</v>
      </c>
    </row>
    <row r="202" spans="1:3" x14ac:dyDescent="0.45">
      <c r="A202" s="68">
        <v>44071</v>
      </c>
      <c r="B202" s="69">
        <v>8.9999999999999998E-4</v>
      </c>
      <c r="C202" s="1">
        <v>2.213149</v>
      </c>
    </row>
    <row r="203" spans="1:3" x14ac:dyDescent="0.45">
      <c r="A203" s="68">
        <v>44072</v>
      </c>
      <c r="B203" s="69">
        <v>8.9999999999999998E-4</v>
      </c>
      <c r="C203" s="1">
        <v>2.213149</v>
      </c>
    </row>
    <row r="204" spans="1:3" x14ac:dyDescent="0.45">
      <c r="A204" s="68">
        <v>44073</v>
      </c>
      <c r="B204" s="69">
        <v>8.9999999999999998E-4</v>
      </c>
      <c r="C204" s="1">
        <v>2.213149</v>
      </c>
    </row>
    <row r="205" spans="1:3" x14ac:dyDescent="0.45">
      <c r="A205" s="68">
        <v>44074</v>
      </c>
      <c r="B205" s="69">
        <v>8.9999999999999998E-4</v>
      </c>
      <c r="C205" s="1">
        <v>2.213149</v>
      </c>
    </row>
    <row r="206" spans="1:3" x14ac:dyDescent="0.45">
      <c r="A206" s="68">
        <v>44075</v>
      </c>
      <c r="B206" s="69">
        <v>8.9999999999999998E-4</v>
      </c>
      <c r="C206" s="1">
        <v>1.980283</v>
      </c>
    </row>
    <row r="207" spans="1:3" x14ac:dyDescent="0.45">
      <c r="A207" s="68">
        <v>44076</v>
      </c>
      <c r="B207" s="69">
        <v>8.9999999999999998E-4</v>
      </c>
      <c r="C207" s="1">
        <v>1.980283</v>
      </c>
    </row>
    <row r="208" spans="1:3" x14ac:dyDescent="0.45">
      <c r="A208" s="68">
        <v>44077</v>
      </c>
      <c r="B208" s="69">
        <v>8.9999999999999998E-4</v>
      </c>
      <c r="C208" s="1">
        <v>1.980283</v>
      </c>
    </row>
    <row r="209" spans="1:3" x14ac:dyDescent="0.45">
      <c r="A209" s="68">
        <v>44078</v>
      </c>
      <c r="B209" s="69">
        <v>8.9999999999999998E-4</v>
      </c>
      <c r="C209" s="1">
        <v>1.980283</v>
      </c>
    </row>
    <row r="210" spans="1:3" x14ac:dyDescent="0.45">
      <c r="A210" s="68">
        <v>44079</v>
      </c>
      <c r="B210" s="69">
        <v>8.9999999999999998E-4</v>
      </c>
      <c r="C210" s="1">
        <v>1.980283</v>
      </c>
    </row>
    <row r="211" spans="1:3" x14ac:dyDescent="0.45">
      <c r="A211" s="68">
        <v>44080</v>
      </c>
      <c r="B211" s="69">
        <v>8.9999999999999998E-4</v>
      </c>
      <c r="C211" s="1">
        <v>1.980283</v>
      </c>
    </row>
    <row r="212" spans="1:3" x14ac:dyDescent="0.45">
      <c r="A212" s="68">
        <v>44081</v>
      </c>
      <c r="B212" s="69">
        <v>8.9999999999999998E-4</v>
      </c>
      <c r="C212" s="1">
        <v>1.980283</v>
      </c>
    </row>
    <row r="213" spans="1:3" x14ac:dyDescent="0.45">
      <c r="A213" s="68">
        <v>44082</v>
      </c>
      <c r="B213" s="69">
        <v>8.9999999999999998E-4</v>
      </c>
      <c r="C213" s="1">
        <v>1.980283</v>
      </c>
    </row>
    <row r="214" spans="1:3" x14ac:dyDescent="0.45">
      <c r="A214" s="68">
        <v>44083</v>
      </c>
      <c r="B214" s="69">
        <v>8.9999999999999998E-4</v>
      </c>
      <c r="C214" s="1">
        <v>1.980283</v>
      </c>
    </row>
    <row r="215" spans="1:3" x14ac:dyDescent="0.45">
      <c r="A215" s="68">
        <v>44084</v>
      </c>
      <c r="B215" s="69">
        <v>8.9999999999999998E-4</v>
      </c>
      <c r="C215" s="1">
        <v>1.980283</v>
      </c>
    </row>
    <row r="216" spans="1:3" x14ac:dyDescent="0.45">
      <c r="A216" s="68">
        <v>44085</v>
      </c>
      <c r="B216" s="69">
        <v>8.9999999999999998E-4</v>
      </c>
      <c r="C216" s="1">
        <v>1.980283</v>
      </c>
    </row>
    <row r="217" spans="1:3" x14ac:dyDescent="0.45">
      <c r="A217" s="68">
        <v>44086</v>
      </c>
      <c r="B217" s="69">
        <v>8.9999999999999998E-4</v>
      </c>
      <c r="C217" s="1">
        <v>1.980283</v>
      </c>
    </row>
    <row r="218" spans="1:3" x14ac:dyDescent="0.45">
      <c r="A218" s="68">
        <v>44087</v>
      </c>
      <c r="B218" s="69">
        <v>8.9999999999999998E-4</v>
      </c>
      <c r="C218" s="1">
        <v>1.980283</v>
      </c>
    </row>
    <row r="219" spans="1:3" x14ac:dyDescent="0.45">
      <c r="A219" s="68">
        <v>44088</v>
      </c>
      <c r="B219" s="69">
        <v>8.9999999999999998E-4</v>
      </c>
      <c r="C219" s="1">
        <v>1.980283</v>
      </c>
    </row>
    <row r="220" spans="1:3" x14ac:dyDescent="0.45">
      <c r="A220" s="68">
        <v>44089</v>
      </c>
      <c r="B220" s="69">
        <v>8.9999999999999998E-4</v>
      </c>
      <c r="C220" s="1">
        <v>1.980283</v>
      </c>
    </row>
    <row r="221" spans="1:3" x14ac:dyDescent="0.45">
      <c r="A221" s="68">
        <v>44090</v>
      </c>
      <c r="B221" s="69">
        <v>8.9999999999999998E-4</v>
      </c>
      <c r="C221" s="1">
        <v>1.980283</v>
      </c>
    </row>
    <row r="222" spans="1:3" x14ac:dyDescent="0.45">
      <c r="A222" s="68">
        <v>44091</v>
      </c>
      <c r="B222" s="69">
        <v>8.9999999999999998E-4</v>
      </c>
      <c r="C222" s="1">
        <v>1.980283</v>
      </c>
    </row>
    <row r="223" spans="1:3" x14ac:dyDescent="0.45">
      <c r="A223" s="68">
        <v>44092</v>
      </c>
      <c r="B223" s="69">
        <v>8.9999999999999998E-4</v>
      </c>
      <c r="C223" s="1">
        <v>1.980283</v>
      </c>
    </row>
    <row r="224" spans="1:3" x14ac:dyDescent="0.45">
      <c r="A224" s="68">
        <v>44093</v>
      </c>
      <c r="B224" s="69">
        <v>8.9999999999999998E-4</v>
      </c>
      <c r="C224" s="1">
        <v>1.980283</v>
      </c>
    </row>
    <row r="225" spans="1:3" x14ac:dyDescent="0.45">
      <c r="A225" s="68">
        <v>44094</v>
      </c>
      <c r="B225" s="69">
        <v>8.9999999999999998E-4</v>
      </c>
      <c r="C225" s="1">
        <v>1.980283</v>
      </c>
    </row>
    <row r="226" spans="1:3" x14ac:dyDescent="0.45">
      <c r="A226" s="68">
        <v>44095</v>
      </c>
      <c r="B226" s="69">
        <v>8.9999999999999998E-4</v>
      </c>
      <c r="C226" s="1">
        <v>1.980283</v>
      </c>
    </row>
    <row r="227" spans="1:3" x14ac:dyDescent="0.45">
      <c r="A227" s="68">
        <v>44096</v>
      </c>
      <c r="B227" s="69">
        <v>8.9999999999999998E-4</v>
      </c>
      <c r="C227" s="1">
        <v>1.980283</v>
      </c>
    </row>
    <row r="228" spans="1:3" x14ac:dyDescent="0.45">
      <c r="A228" s="68">
        <v>44097</v>
      </c>
      <c r="B228" s="69">
        <v>8.9999999999999998E-4</v>
      </c>
      <c r="C228" s="1">
        <v>1.980283</v>
      </c>
    </row>
    <row r="229" spans="1:3" x14ac:dyDescent="0.45">
      <c r="A229" s="68">
        <v>44098</v>
      </c>
      <c r="B229" s="69">
        <v>8.9999999999999998E-4</v>
      </c>
      <c r="C229" s="1">
        <v>1.980283</v>
      </c>
    </row>
    <row r="230" spans="1:3" x14ac:dyDescent="0.45">
      <c r="A230" s="68">
        <v>44099</v>
      </c>
      <c r="B230" s="69">
        <v>8.9999999999999998E-4</v>
      </c>
      <c r="C230" s="1">
        <v>1.980283</v>
      </c>
    </row>
    <row r="231" spans="1:3" x14ac:dyDescent="0.45">
      <c r="A231" s="68">
        <v>44100</v>
      </c>
      <c r="B231" s="69">
        <v>8.9999999999999998E-4</v>
      </c>
      <c r="C231" s="1">
        <v>1.980283</v>
      </c>
    </row>
    <row r="232" spans="1:3" x14ac:dyDescent="0.45">
      <c r="A232" s="68">
        <v>44101</v>
      </c>
      <c r="B232" s="69">
        <v>8.9999999999999998E-4</v>
      </c>
      <c r="C232" s="1">
        <v>1.980283</v>
      </c>
    </row>
    <row r="233" spans="1:3" x14ac:dyDescent="0.45">
      <c r="A233" s="68">
        <v>44102</v>
      </c>
      <c r="B233" s="69">
        <v>8.9999999999999998E-4</v>
      </c>
      <c r="C233" s="1">
        <v>1.980283</v>
      </c>
    </row>
    <row r="234" spans="1:3" x14ac:dyDescent="0.45">
      <c r="A234" s="68">
        <v>44103</v>
      </c>
      <c r="B234" s="69">
        <v>8.9999999999999998E-4</v>
      </c>
      <c r="C234" s="1">
        <v>1.980283</v>
      </c>
    </row>
    <row r="235" spans="1:3" x14ac:dyDescent="0.45">
      <c r="A235" s="68">
        <v>44104</v>
      </c>
      <c r="B235" s="69">
        <v>8.9999999999999998E-4</v>
      </c>
      <c r="C235" s="1">
        <v>1.980283</v>
      </c>
    </row>
    <row r="236" spans="1:3" x14ac:dyDescent="0.45">
      <c r="A236" s="68">
        <v>44105</v>
      </c>
      <c r="B236" s="69">
        <v>8.9999999999999998E-4</v>
      </c>
      <c r="C236" s="1">
        <v>1.7473030000000001</v>
      </c>
    </row>
    <row r="237" spans="1:3" x14ac:dyDescent="0.45">
      <c r="A237" s="68">
        <v>44106</v>
      </c>
      <c r="B237" s="69">
        <v>8.9999999999999998E-4</v>
      </c>
      <c r="C237" s="1">
        <v>1.7473030000000001</v>
      </c>
    </row>
    <row r="238" spans="1:3" x14ac:dyDescent="0.45">
      <c r="A238" s="68">
        <v>44107</v>
      </c>
      <c r="B238" s="69">
        <v>8.9999999999999998E-4</v>
      </c>
      <c r="C238" s="1">
        <v>1.7473030000000001</v>
      </c>
    </row>
    <row r="239" spans="1:3" x14ac:dyDescent="0.45">
      <c r="A239" s="68">
        <v>44108</v>
      </c>
      <c r="B239" s="69">
        <v>8.9999999999999998E-4</v>
      </c>
      <c r="C239" s="1">
        <v>1.7473030000000001</v>
      </c>
    </row>
    <row r="240" spans="1:3" x14ac:dyDescent="0.45">
      <c r="A240" s="68">
        <v>44109</v>
      </c>
      <c r="B240" s="69">
        <v>8.9999999999999998E-4</v>
      </c>
      <c r="C240" s="1">
        <v>1.7473030000000001</v>
      </c>
    </row>
    <row r="241" spans="1:3" x14ac:dyDescent="0.45">
      <c r="A241" s="68">
        <v>44110</v>
      </c>
      <c r="B241" s="69">
        <v>8.9999999999999998E-4</v>
      </c>
      <c r="C241" s="1">
        <v>1.7473030000000001</v>
      </c>
    </row>
    <row r="242" spans="1:3" x14ac:dyDescent="0.45">
      <c r="A242" s="68">
        <v>44111</v>
      </c>
      <c r="B242" s="69">
        <v>8.9999999999999998E-4</v>
      </c>
      <c r="C242" s="1">
        <v>1.7473030000000001</v>
      </c>
    </row>
    <row r="243" spans="1:3" x14ac:dyDescent="0.45">
      <c r="A243" s="68">
        <v>44112</v>
      </c>
      <c r="B243" s="69">
        <v>8.9999999999999998E-4</v>
      </c>
      <c r="C243" s="1">
        <v>1.7473030000000001</v>
      </c>
    </row>
    <row r="244" spans="1:3" x14ac:dyDescent="0.45">
      <c r="A244" s="68">
        <v>44113</v>
      </c>
      <c r="B244" s="69">
        <v>8.9999999999999998E-4</v>
      </c>
      <c r="C244" s="1">
        <v>1.7473030000000001</v>
      </c>
    </row>
    <row r="245" spans="1:3" x14ac:dyDescent="0.45">
      <c r="A245" s="68">
        <v>44114</v>
      </c>
      <c r="B245" s="69">
        <v>8.9999999999999998E-4</v>
      </c>
      <c r="C245" s="1">
        <v>1.7473030000000001</v>
      </c>
    </row>
    <row r="246" spans="1:3" x14ac:dyDescent="0.45">
      <c r="A246" s="68">
        <v>44115</v>
      </c>
      <c r="B246" s="69">
        <v>8.9999999999999998E-4</v>
      </c>
      <c r="C246" s="1">
        <v>1.7473030000000001</v>
      </c>
    </row>
    <row r="247" spans="1:3" x14ac:dyDescent="0.45">
      <c r="A247" s="68">
        <v>44116</v>
      </c>
      <c r="B247" s="69">
        <v>8.9999999999999998E-4</v>
      </c>
      <c r="C247" s="1">
        <v>1.7473030000000001</v>
      </c>
    </row>
    <row r="248" spans="1:3" x14ac:dyDescent="0.45">
      <c r="A248" s="68">
        <v>44117</v>
      </c>
      <c r="B248" s="69">
        <v>8.9999999999999998E-4</v>
      </c>
      <c r="C248" s="1">
        <v>1.7473030000000001</v>
      </c>
    </row>
    <row r="249" spans="1:3" x14ac:dyDescent="0.45">
      <c r="A249" s="68">
        <v>44118</v>
      </c>
      <c r="B249" s="69">
        <v>8.9999999999999998E-4</v>
      </c>
      <c r="C249" s="1">
        <v>1.7473030000000001</v>
      </c>
    </row>
    <row r="250" spans="1:3" x14ac:dyDescent="0.45">
      <c r="A250" s="68">
        <v>44119</v>
      </c>
      <c r="B250" s="69">
        <v>8.9999999999999998E-4</v>
      </c>
      <c r="C250" s="1">
        <v>1.7473030000000001</v>
      </c>
    </row>
    <row r="251" spans="1:3" x14ac:dyDescent="0.45">
      <c r="A251" s="68">
        <v>44120</v>
      </c>
      <c r="B251" s="69">
        <v>8.9999999999999998E-4</v>
      </c>
      <c r="C251" s="1">
        <v>1.7473030000000001</v>
      </c>
    </row>
    <row r="252" spans="1:3" x14ac:dyDescent="0.45">
      <c r="A252" s="68">
        <v>44121</v>
      </c>
      <c r="B252" s="69">
        <v>8.9999999999999998E-4</v>
      </c>
      <c r="C252" s="1">
        <v>1.7473030000000001</v>
      </c>
    </row>
    <row r="253" spans="1:3" x14ac:dyDescent="0.45">
      <c r="A253" s="68">
        <v>44122</v>
      </c>
      <c r="B253" s="69">
        <v>8.9999999999999998E-4</v>
      </c>
      <c r="C253" s="1">
        <v>1.7473030000000001</v>
      </c>
    </row>
    <row r="254" spans="1:3" x14ac:dyDescent="0.45">
      <c r="A254" s="68">
        <v>44123</v>
      </c>
      <c r="B254" s="69">
        <v>8.9999999999999998E-4</v>
      </c>
      <c r="C254" s="1">
        <v>1.7473030000000001</v>
      </c>
    </row>
    <row r="255" spans="1:3" x14ac:dyDescent="0.45">
      <c r="A255" s="68">
        <v>44124</v>
      </c>
      <c r="B255" s="69">
        <v>8.9999999999999998E-4</v>
      </c>
      <c r="C255" s="1">
        <v>1.7473030000000001</v>
      </c>
    </row>
    <row r="256" spans="1:3" x14ac:dyDescent="0.45">
      <c r="A256" s="68">
        <v>44125</v>
      </c>
      <c r="B256" s="69">
        <v>8.9999999999999998E-4</v>
      </c>
      <c r="C256" s="1">
        <v>1.7473030000000001</v>
      </c>
    </row>
    <row r="257" spans="1:3" x14ac:dyDescent="0.45">
      <c r="A257" s="68">
        <v>44126</v>
      </c>
      <c r="B257" s="69">
        <v>8.9999999999999998E-4</v>
      </c>
      <c r="C257" s="1">
        <v>1.7473030000000001</v>
      </c>
    </row>
    <row r="258" spans="1:3" x14ac:dyDescent="0.45">
      <c r="A258" s="68">
        <v>44127</v>
      </c>
      <c r="B258" s="69">
        <v>8.9999999999999998E-4</v>
      </c>
      <c r="C258" s="1">
        <v>1.7473030000000001</v>
      </c>
    </row>
    <row r="259" spans="1:3" x14ac:dyDescent="0.45">
      <c r="A259" s="68">
        <v>44128</v>
      </c>
      <c r="B259" s="69">
        <v>8.9999999999999998E-4</v>
      </c>
      <c r="C259" s="1">
        <v>1.7473030000000001</v>
      </c>
    </row>
    <row r="260" spans="1:3" x14ac:dyDescent="0.45">
      <c r="A260" s="68">
        <v>44129</v>
      </c>
      <c r="B260" s="69">
        <v>8.9999999999999998E-4</v>
      </c>
      <c r="C260" s="1">
        <v>1.7473030000000001</v>
      </c>
    </row>
    <row r="261" spans="1:3" x14ac:dyDescent="0.45">
      <c r="A261" s="68">
        <v>44130</v>
      </c>
      <c r="B261" s="69">
        <v>8.9999999999999998E-4</v>
      </c>
      <c r="C261" s="1">
        <v>1.7473030000000001</v>
      </c>
    </row>
    <row r="262" spans="1:3" x14ac:dyDescent="0.45">
      <c r="A262" s="68">
        <v>44131</v>
      </c>
      <c r="B262" s="69">
        <v>8.9999999999999998E-4</v>
      </c>
      <c r="C262" s="1">
        <v>1.7473030000000001</v>
      </c>
    </row>
    <row r="263" spans="1:3" x14ac:dyDescent="0.45">
      <c r="A263" s="68">
        <v>44132</v>
      </c>
      <c r="B263" s="69">
        <v>8.9999999999999998E-4</v>
      </c>
      <c r="C263" s="1">
        <v>1.7473030000000001</v>
      </c>
    </row>
    <row r="264" spans="1:3" x14ac:dyDescent="0.45">
      <c r="A264" s="68">
        <v>44133</v>
      </c>
      <c r="B264" s="69">
        <v>8.9999999999999998E-4</v>
      </c>
      <c r="C264" s="1">
        <v>1.7473030000000001</v>
      </c>
    </row>
    <row r="265" spans="1:3" x14ac:dyDescent="0.45">
      <c r="A265" s="68">
        <v>44134</v>
      </c>
      <c r="B265" s="69">
        <v>8.9999999999999998E-4</v>
      </c>
      <c r="C265" s="1">
        <v>1.7473030000000001</v>
      </c>
    </row>
    <row r="266" spans="1:3" x14ac:dyDescent="0.45">
      <c r="A266" s="68">
        <v>44135</v>
      </c>
      <c r="B266" s="69">
        <v>8.9999999999999998E-4</v>
      </c>
      <c r="C266" s="1">
        <v>1.7473030000000001</v>
      </c>
    </row>
    <row r="267" spans="1:3" x14ac:dyDescent="0.45">
      <c r="A267" s="68">
        <v>44136</v>
      </c>
      <c r="B267" s="69">
        <v>8.9999999999999998E-4</v>
      </c>
      <c r="C267" s="1">
        <v>1.6975819999999999</v>
      </c>
    </row>
    <row r="268" spans="1:3" x14ac:dyDescent="0.45">
      <c r="A268" s="68">
        <v>44137</v>
      </c>
      <c r="B268" s="69">
        <v>8.9999999999999998E-4</v>
      </c>
      <c r="C268" s="1">
        <v>1.6975819999999999</v>
      </c>
    </row>
    <row r="269" spans="1:3" x14ac:dyDescent="0.45">
      <c r="A269" s="68">
        <v>44138</v>
      </c>
      <c r="B269" s="69">
        <v>8.9999999999999998E-4</v>
      </c>
      <c r="C269" s="1">
        <v>1.6975819999999999</v>
      </c>
    </row>
    <row r="270" spans="1:3" x14ac:dyDescent="0.45">
      <c r="A270" s="68">
        <v>44139</v>
      </c>
      <c r="B270" s="69">
        <v>8.9999999999999998E-4</v>
      </c>
      <c r="C270" s="1">
        <v>1.6975819999999999</v>
      </c>
    </row>
    <row r="271" spans="1:3" x14ac:dyDescent="0.45">
      <c r="A271" s="68">
        <v>44140</v>
      </c>
      <c r="B271" s="69">
        <v>8.9999999999999998E-4</v>
      </c>
      <c r="C271" s="1">
        <v>1.6975819999999999</v>
      </c>
    </row>
    <row r="272" spans="1:3" x14ac:dyDescent="0.45">
      <c r="A272" s="68">
        <v>44141</v>
      </c>
      <c r="B272" s="69">
        <v>8.9999999999999998E-4</v>
      </c>
      <c r="C272" s="1">
        <v>1.6975819999999999</v>
      </c>
    </row>
    <row r="273" spans="1:3" x14ac:dyDescent="0.45">
      <c r="A273" s="68">
        <v>44142</v>
      </c>
      <c r="B273" s="69">
        <v>8.9999999999999998E-4</v>
      </c>
      <c r="C273" s="1">
        <v>1.6975819999999999</v>
      </c>
    </row>
    <row r="274" spans="1:3" x14ac:dyDescent="0.45">
      <c r="A274" s="68">
        <v>44143</v>
      </c>
      <c r="B274" s="69">
        <v>8.9999999999999998E-4</v>
      </c>
      <c r="C274" s="1">
        <v>1.6975819999999999</v>
      </c>
    </row>
    <row r="275" spans="1:3" x14ac:dyDescent="0.45">
      <c r="A275" s="68">
        <v>44144</v>
      </c>
      <c r="B275" s="69">
        <v>8.9999999999999998E-4</v>
      </c>
      <c r="C275" s="1">
        <v>1.6975819999999999</v>
      </c>
    </row>
    <row r="276" spans="1:3" x14ac:dyDescent="0.45">
      <c r="A276" s="68">
        <v>44145</v>
      </c>
      <c r="B276" s="69">
        <v>8.9999999999999998E-4</v>
      </c>
      <c r="C276" s="1">
        <v>1.6975819999999999</v>
      </c>
    </row>
    <row r="277" spans="1:3" x14ac:dyDescent="0.45">
      <c r="A277" s="68">
        <v>44146</v>
      </c>
      <c r="B277" s="69">
        <v>8.9999999999999998E-4</v>
      </c>
      <c r="C277" s="1">
        <v>1.6975819999999999</v>
      </c>
    </row>
    <row r="278" spans="1:3" x14ac:dyDescent="0.45">
      <c r="A278" s="68">
        <v>44147</v>
      </c>
      <c r="B278" s="69">
        <v>8.9999999999999998E-4</v>
      </c>
      <c r="C278" s="1">
        <v>1.6975819999999999</v>
      </c>
    </row>
    <row r="279" spans="1:3" x14ac:dyDescent="0.45">
      <c r="A279" s="68">
        <v>44148</v>
      </c>
      <c r="B279" s="69">
        <v>8.9999999999999998E-4</v>
      </c>
      <c r="C279" s="1">
        <v>1.6975819999999999</v>
      </c>
    </row>
    <row r="280" spans="1:3" x14ac:dyDescent="0.45">
      <c r="A280" s="68">
        <v>44149</v>
      </c>
      <c r="B280" s="69">
        <v>8.9999999999999998E-4</v>
      </c>
      <c r="C280" s="1">
        <v>1.6975819999999999</v>
      </c>
    </row>
    <row r="281" spans="1:3" x14ac:dyDescent="0.45">
      <c r="A281" s="68">
        <v>44150</v>
      </c>
      <c r="B281" s="69">
        <v>8.9999999999999998E-4</v>
      </c>
      <c r="C281" s="1">
        <v>1.6975819999999999</v>
      </c>
    </row>
    <row r="282" spans="1:3" x14ac:dyDescent="0.45">
      <c r="A282" s="68">
        <v>44151</v>
      </c>
      <c r="B282" s="69">
        <v>8.9999999999999998E-4</v>
      </c>
      <c r="C282" s="1">
        <v>1.6975819999999999</v>
      </c>
    </row>
    <row r="283" spans="1:3" x14ac:dyDescent="0.45">
      <c r="A283" s="68">
        <v>44152</v>
      </c>
      <c r="B283" s="69">
        <v>8.9999999999999998E-4</v>
      </c>
      <c r="C283" s="1">
        <v>1.6975819999999999</v>
      </c>
    </row>
    <row r="284" spans="1:3" x14ac:dyDescent="0.45">
      <c r="A284" s="68">
        <v>44153</v>
      </c>
      <c r="B284" s="69">
        <v>8.9999999999999998E-4</v>
      </c>
      <c r="C284" s="1">
        <v>1.6975819999999999</v>
      </c>
    </row>
    <row r="285" spans="1:3" x14ac:dyDescent="0.45">
      <c r="A285" s="68">
        <v>44154</v>
      </c>
      <c r="B285" s="69">
        <v>8.0000000000000004E-4</v>
      </c>
      <c r="C285" s="1">
        <v>1.6975819999999999</v>
      </c>
    </row>
    <row r="286" spans="1:3" x14ac:dyDescent="0.45">
      <c r="A286" s="68">
        <v>44155</v>
      </c>
      <c r="B286" s="69">
        <v>8.0000000000000004E-4</v>
      </c>
      <c r="C286" s="1">
        <v>1.6975819999999999</v>
      </c>
    </row>
    <row r="287" spans="1:3" x14ac:dyDescent="0.45">
      <c r="A287" s="68">
        <v>44156</v>
      </c>
      <c r="B287" s="69">
        <v>8.0000000000000004E-4</v>
      </c>
      <c r="C287" s="1">
        <v>1.6975819999999999</v>
      </c>
    </row>
    <row r="288" spans="1:3" x14ac:dyDescent="0.45">
      <c r="A288" s="68">
        <v>44157</v>
      </c>
      <c r="B288" s="69">
        <v>8.0000000000000004E-4</v>
      </c>
      <c r="C288" s="1">
        <v>1.6975819999999999</v>
      </c>
    </row>
    <row r="289" spans="1:3" x14ac:dyDescent="0.45">
      <c r="A289" s="68">
        <v>44158</v>
      </c>
      <c r="B289" s="69">
        <v>8.0000000000000004E-4</v>
      </c>
      <c r="C289" s="1">
        <v>1.6975819999999999</v>
      </c>
    </row>
    <row r="290" spans="1:3" x14ac:dyDescent="0.45">
      <c r="A290" s="68">
        <v>44159</v>
      </c>
      <c r="B290" s="69">
        <v>8.0000000000000004E-4</v>
      </c>
      <c r="C290" s="1">
        <v>1.6975819999999999</v>
      </c>
    </row>
    <row r="291" spans="1:3" x14ac:dyDescent="0.45">
      <c r="A291" s="68">
        <v>44160</v>
      </c>
      <c r="B291" s="69">
        <v>8.0000000000000004E-4</v>
      </c>
      <c r="C291" s="1">
        <v>1.6975819999999999</v>
      </c>
    </row>
    <row r="292" spans="1:3" x14ac:dyDescent="0.45">
      <c r="A292" s="68">
        <v>44161</v>
      </c>
      <c r="B292" s="69">
        <v>8.0000000000000004E-4</v>
      </c>
      <c r="C292" s="1">
        <v>1.6975819999999999</v>
      </c>
    </row>
    <row r="293" spans="1:3" x14ac:dyDescent="0.45">
      <c r="A293" s="68">
        <v>44162</v>
      </c>
      <c r="B293" s="69">
        <v>8.0000000000000004E-4</v>
      </c>
      <c r="C293" s="1">
        <v>1.6975819999999999</v>
      </c>
    </row>
    <row r="294" spans="1:3" x14ac:dyDescent="0.45">
      <c r="A294" s="68">
        <v>44163</v>
      </c>
      <c r="B294" s="69">
        <v>8.0000000000000004E-4</v>
      </c>
      <c r="C294" s="1">
        <v>1.6975819999999999</v>
      </c>
    </row>
    <row r="295" spans="1:3" x14ac:dyDescent="0.45">
      <c r="A295" s="68">
        <v>44164</v>
      </c>
      <c r="B295" s="69">
        <v>8.0000000000000004E-4</v>
      </c>
      <c r="C295" s="1">
        <v>1.6975819999999999</v>
      </c>
    </row>
    <row r="296" spans="1:3" x14ac:dyDescent="0.45">
      <c r="A296" s="68">
        <v>44165</v>
      </c>
      <c r="B296" s="69">
        <v>8.9999999999999998E-4</v>
      </c>
      <c r="C296" s="1">
        <v>1.6975819999999999</v>
      </c>
    </row>
    <row r="297" spans="1:3" x14ac:dyDescent="0.45">
      <c r="A297" s="68">
        <v>44166</v>
      </c>
      <c r="B297" s="69">
        <v>8.9999999999999998E-4</v>
      </c>
      <c r="C297" s="1">
        <v>1.600671</v>
      </c>
    </row>
    <row r="298" spans="1:3" x14ac:dyDescent="0.45">
      <c r="A298" s="68">
        <v>44167</v>
      </c>
      <c r="B298" s="69">
        <v>8.9999999999999998E-4</v>
      </c>
      <c r="C298" s="1">
        <v>1.600671</v>
      </c>
    </row>
    <row r="299" spans="1:3" x14ac:dyDescent="0.45">
      <c r="A299" s="68">
        <v>44168</v>
      </c>
      <c r="B299" s="69">
        <v>8.9999999999999998E-4</v>
      </c>
      <c r="C299" s="1">
        <v>1.600671</v>
      </c>
    </row>
    <row r="300" spans="1:3" x14ac:dyDescent="0.45">
      <c r="A300" s="68">
        <v>44169</v>
      </c>
      <c r="B300" s="69">
        <v>8.9999999999999998E-4</v>
      </c>
      <c r="C300" s="1">
        <v>1.600671</v>
      </c>
    </row>
    <row r="301" spans="1:3" x14ac:dyDescent="0.45">
      <c r="A301" s="68">
        <v>44170</v>
      </c>
      <c r="B301" s="69">
        <v>8.9999999999999998E-4</v>
      </c>
      <c r="C301" s="1">
        <v>1.600671</v>
      </c>
    </row>
    <row r="302" spans="1:3" x14ac:dyDescent="0.45">
      <c r="A302" s="68">
        <v>44171</v>
      </c>
      <c r="B302" s="69">
        <v>8.9999999999999998E-4</v>
      </c>
      <c r="C302" s="1">
        <v>1.600671</v>
      </c>
    </row>
    <row r="303" spans="1:3" x14ac:dyDescent="0.45">
      <c r="A303" s="68">
        <v>44172</v>
      </c>
      <c r="B303" s="69">
        <v>8.9999999999999998E-4</v>
      </c>
      <c r="C303" s="1">
        <v>1.600671</v>
      </c>
    </row>
    <row r="304" spans="1:3" x14ac:dyDescent="0.45">
      <c r="A304" s="68">
        <v>44173</v>
      </c>
      <c r="B304" s="69">
        <v>8.9999999999999998E-4</v>
      </c>
      <c r="C304" s="1">
        <v>1.600671</v>
      </c>
    </row>
    <row r="305" spans="1:3" x14ac:dyDescent="0.45">
      <c r="A305" s="68">
        <v>44174</v>
      </c>
      <c r="B305" s="69">
        <v>8.9999999999999998E-4</v>
      </c>
      <c r="C305" s="1">
        <v>1.600671</v>
      </c>
    </row>
    <row r="306" spans="1:3" x14ac:dyDescent="0.45">
      <c r="A306" s="68">
        <v>44175</v>
      </c>
      <c r="B306" s="69">
        <v>8.9999999999999998E-4</v>
      </c>
      <c r="C306" s="1">
        <v>1.600671</v>
      </c>
    </row>
    <row r="307" spans="1:3" x14ac:dyDescent="0.45">
      <c r="A307" s="68">
        <v>44176</v>
      </c>
      <c r="B307" s="69">
        <v>8.9999999999999998E-4</v>
      </c>
      <c r="C307" s="1">
        <v>1.600671</v>
      </c>
    </row>
    <row r="308" spans="1:3" x14ac:dyDescent="0.45">
      <c r="A308" s="68">
        <v>44177</v>
      </c>
      <c r="B308" s="69">
        <v>8.9999999999999998E-4</v>
      </c>
      <c r="C308" s="1">
        <v>1.600671</v>
      </c>
    </row>
    <row r="309" spans="1:3" x14ac:dyDescent="0.45">
      <c r="A309" s="68">
        <v>44178</v>
      </c>
      <c r="B309" s="69">
        <v>8.9999999999999998E-4</v>
      </c>
      <c r="C309" s="1">
        <v>1.600671</v>
      </c>
    </row>
    <row r="310" spans="1:3" x14ac:dyDescent="0.45">
      <c r="A310" s="68">
        <v>44179</v>
      </c>
      <c r="B310" s="69">
        <v>8.9999999999999998E-4</v>
      </c>
      <c r="C310" s="1">
        <v>1.600671</v>
      </c>
    </row>
    <row r="311" spans="1:3" x14ac:dyDescent="0.45">
      <c r="A311" s="68">
        <v>44180</v>
      </c>
      <c r="B311" s="69">
        <v>8.9999999999999998E-4</v>
      </c>
      <c r="C311" s="1">
        <v>1.600671</v>
      </c>
    </row>
    <row r="312" spans="1:3" x14ac:dyDescent="0.45">
      <c r="A312" s="68">
        <v>44181</v>
      </c>
      <c r="B312" s="69">
        <v>8.9999999999999998E-4</v>
      </c>
      <c r="C312" s="1">
        <v>1.600671</v>
      </c>
    </row>
    <row r="313" spans="1:3" x14ac:dyDescent="0.45">
      <c r="A313" s="68">
        <v>44182</v>
      </c>
      <c r="B313" s="69">
        <v>8.9999999999999998E-4</v>
      </c>
      <c r="C313" s="1">
        <v>1.600671</v>
      </c>
    </row>
    <row r="314" spans="1:3" x14ac:dyDescent="0.45">
      <c r="A314" s="68">
        <v>44183</v>
      </c>
      <c r="B314" s="69">
        <v>8.9999999999999998E-4</v>
      </c>
      <c r="C314" s="1">
        <v>1.600671</v>
      </c>
    </row>
    <row r="315" spans="1:3" x14ac:dyDescent="0.45">
      <c r="A315" s="68">
        <v>44184</v>
      </c>
      <c r="B315" s="69">
        <v>8.9999999999999998E-4</v>
      </c>
      <c r="C315" s="1">
        <v>1.600671</v>
      </c>
    </row>
    <row r="316" spans="1:3" x14ac:dyDescent="0.45">
      <c r="A316" s="68">
        <v>44185</v>
      </c>
      <c r="B316" s="69">
        <v>8.9999999999999998E-4</v>
      </c>
      <c r="C316" s="1">
        <v>1.600671</v>
      </c>
    </row>
    <row r="317" spans="1:3" x14ac:dyDescent="0.45">
      <c r="A317" s="68">
        <v>44186</v>
      </c>
      <c r="B317" s="69">
        <v>8.9999999999999998E-4</v>
      </c>
      <c r="C317" s="1">
        <v>1.600671</v>
      </c>
    </row>
    <row r="318" spans="1:3" x14ac:dyDescent="0.45">
      <c r="A318" s="68">
        <v>44187</v>
      </c>
      <c r="B318" s="69">
        <v>8.9999999999999998E-4</v>
      </c>
      <c r="C318" s="1">
        <v>1.600671</v>
      </c>
    </row>
    <row r="319" spans="1:3" x14ac:dyDescent="0.45">
      <c r="A319" s="68">
        <v>44188</v>
      </c>
      <c r="B319" s="69">
        <v>8.9999999999999998E-4</v>
      </c>
      <c r="C319" s="1">
        <v>1.600671</v>
      </c>
    </row>
    <row r="320" spans="1:3" x14ac:dyDescent="0.45">
      <c r="A320" s="68">
        <v>44189</v>
      </c>
      <c r="B320" s="69">
        <v>8.9999999999999998E-4</v>
      </c>
      <c r="C320" s="1">
        <v>1.600671</v>
      </c>
    </row>
    <row r="321" spans="1:3" x14ac:dyDescent="0.45">
      <c r="A321" s="68">
        <v>44190</v>
      </c>
      <c r="B321" s="69">
        <v>8.9999999999999998E-4</v>
      </c>
      <c r="C321" s="1">
        <v>1.600671</v>
      </c>
    </row>
    <row r="322" spans="1:3" x14ac:dyDescent="0.45">
      <c r="A322" s="68">
        <v>44191</v>
      </c>
      <c r="B322" s="69">
        <v>8.9999999999999998E-4</v>
      </c>
      <c r="C322" s="1">
        <v>1.600671</v>
      </c>
    </row>
    <row r="323" spans="1:3" x14ac:dyDescent="0.45">
      <c r="A323" s="68">
        <v>44192</v>
      </c>
      <c r="B323" s="69">
        <v>8.9999999999999998E-4</v>
      </c>
      <c r="C323" s="1">
        <v>1.600671</v>
      </c>
    </row>
    <row r="324" spans="1:3" x14ac:dyDescent="0.45">
      <c r="A324" s="68">
        <v>44193</v>
      </c>
      <c r="B324" s="69">
        <v>8.9999999999999998E-4</v>
      </c>
      <c r="C324" s="1">
        <v>1.600671</v>
      </c>
    </row>
    <row r="325" spans="1:3" x14ac:dyDescent="0.45">
      <c r="A325" s="68">
        <v>44194</v>
      </c>
      <c r="B325" s="69">
        <v>8.9999999999999998E-4</v>
      </c>
      <c r="C325" s="1">
        <v>1.600671</v>
      </c>
    </row>
    <row r="326" spans="1:3" x14ac:dyDescent="0.45">
      <c r="A326" s="68">
        <v>44195</v>
      </c>
      <c r="B326" s="69">
        <v>8.9999999999999998E-4</v>
      </c>
      <c r="C326" s="1">
        <v>1.600671</v>
      </c>
    </row>
    <row r="327" spans="1:3" x14ac:dyDescent="0.45">
      <c r="A327" s="68">
        <v>44196</v>
      </c>
      <c r="B327" s="69">
        <v>8.9999999999999998E-4</v>
      </c>
      <c r="C327" s="1">
        <v>1.600671</v>
      </c>
    </row>
    <row r="328" spans="1:3" x14ac:dyDescent="0.45">
      <c r="A328" s="68">
        <v>44197</v>
      </c>
      <c r="B328" s="69">
        <v>8.9999999999999998E-4</v>
      </c>
      <c r="C328" s="1">
        <v>1.400569</v>
      </c>
    </row>
    <row r="329" spans="1:3" x14ac:dyDescent="0.45">
      <c r="A329" s="68">
        <v>44198</v>
      </c>
      <c r="B329" s="69">
        <v>8.9999999999999998E-4</v>
      </c>
      <c r="C329" s="1">
        <v>1.400569</v>
      </c>
    </row>
    <row r="330" spans="1:3" x14ac:dyDescent="0.45">
      <c r="A330" s="68">
        <v>44199</v>
      </c>
      <c r="B330" s="69">
        <v>8.9999999999999998E-4</v>
      </c>
      <c r="C330" s="1">
        <v>1.400569</v>
      </c>
    </row>
    <row r="331" spans="1:3" x14ac:dyDescent="0.45">
      <c r="A331" s="68">
        <v>44200</v>
      </c>
      <c r="B331" s="69">
        <v>8.9999999999999998E-4</v>
      </c>
      <c r="C331" s="1">
        <v>1.400569</v>
      </c>
    </row>
    <row r="332" spans="1:3" x14ac:dyDescent="0.45">
      <c r="A332" s="68">
        <v>44201</v>
      </c>
      <c r="B332" s="69">
        <v>8.9999999999999998E-4</v>
      </c>
      <c r="C332" s="1">
        <v>1.400569</v>
      </c>
    </row>
    <row r="333" spans="1:3" x14ac:dyDescent="0.45">
      <c r="A333" s="68">
        <v>44202</v>
      </c>
      <c r="B333" s="69">
        <v>8.9999999999999998E-4</v>
      </c>
      <c r="C333" s="1">
        <v>1.400569</v>
      </c>
    </row>
    <row r="334" spans="1:3" x14ac:dyDescent="0.45">
      <c r="A334" s="68">
        <v>44203</v>
      </c>
      <c r="B334" s="69">
        <v>8.9999999999999998E-4</v>
      </c>
      <c r="C334" s="1">
        <v>1.400569</v>
      </c>
    </row>
    <row r="335" spans="1:3" x14ac:dyDescent="0.45">
      <c r="A335" s="68">
        <v>44204</v>
      </c>
      <c r="B335" s="69">
        <v>8.9999999999999998E-4</v>
      </c>
      <c r="C335" s="1">
        <v>1.400569</v>
      </c>
    </row>
    <row r="336" spans="1:3" x14ac:dyDescent="0.45">
      <c r="A336" s="68">
        <v>44205</v>
      </c>
      <c r="B336" s="69">
        <v>8.9999999999999998E-4</v>
      </c>
      <c r="C336" s="1">
        <v>1.400569</v>
      </c>
    </row>
    <row r="337" spans="1:3" x14ac:dyDescent="0.45">
      <c r="A337" s="68">
        <v>44206</v>
      </c>
      <c r="B337" s="69">
        <v>8.9999999999999998E-4</v>
      </c>
      <c r="C337" s="1">
        <v>1.400569</v>
      </c>
    </row>
    <row r="338" spans="1:3" x14ac:dyDescent="0.45">
      <c r="A338" s="68">
        <v>44207</v>
      </c>
      <c r="B338" s="69">
        <v>8.9999999999999998E-4</v>
      </c>
      <c r="C338" s="1">
        <v>1.400569</v>
      </c>
    </row>
    <row r="339" spans="1:3" x14ac:dyDescent="0.45">
      <c r="A339" s="68">
        <v>44208</v>
      </c>
      <c r="B339" s="69">
        <v>8.9999999999999998E-4</v>
      </c>
      <c r="C339" s="1">
        <v>1.400569</v>
      </c>
    </row>
    <row r="340" spans="1:3" x14ac:dyDescent="0.45">
      <c r="A340" s="68">
        <v>44209</v>
      </c>
      <c r="B340" s="69">
        <v>8.9999999999999998E-4</v>
      </c>
      <c r="C340" s="1">
        <v>1.400569</v>
      </c>
    </row>
    <row r="341" spans="1:3" x14ac:dyDescent="0.45">
      <c r="A341" s="68">
        <v>44210</v>
      </c>
      <c r="B341" s="69">
        <v>8.9999999999999998E-4</v>
      </c>
      <c r="C341" s="1">
        <v>1.400569</v>
      </c>
    </row>
    <row r="342" spans="1:3" x14ac:dyDescent="0.45">
      <c r="A342" s="68">
        <v>44211</v>
      </c>
      <c r="B342" s="69">
        <v>8.9999999999999998E-4</v>
      </c>
      <c r="C342" s="1">
        <v>1.400569</v>
      </c>
    </row>
    <row r="343" spans="1:3" x14ac:dyDescent="0.45">
      <c r="A343" s="68">
        <v>44212</v>
      </c>
      <c r="B343" s="69">
        <v>8.9999999999999998E-4</v>
      </c>
      <c r="C343" s="1">
        <v>1.400569</v>
      </c>
    </row>
    <row r="344" spans="1:3" x14ac:dyDescent="0.45">
      <c r="A344" s="68">
        <v>44213</v>
      </c>
      <c r="B344" s="69">
        <v>8.9999999999999998E-4</v>
      </c>
      <c r="C344" s="1">
        <v>1.400569</v>
      </c>
    </row>
    <row r="345" spans="1:3" x14ac:dyDescent="0.45">
      <c r="A345" s="68">
        <v>44214</v>
      </c>
      <c r="B345" s="69">
        <v>8.9999999999999998E-4</v>
      </c>
      <c r="C345" s="1">
        <v>1.400569</v>
      </c>
    </row>
    <row r="346" spans="1:3" x14ac:dyDescent="0.45">
      <c r="A346" s="68">
        <v>44215</v>
      </c>
      <c r="B346" s="69">
        <v>8.9999999999999998E-4</v>
      </c>
      <c r="C346" s="1">
        <v>1.400569</v>
      </c>
    </row>
    <row r="347" spans="1:3" x14ac:dyDescent="0.45">
      <c r="A347" s="68">
        <v>44216</v>
      </c>
      <c r="B347" s="69">
        <v>8.9999999999999998E-4</v>
      </c>
      <c r="C347" s="1">
        <v>1.400569</v>
      </c>
    </row>
    <row r="348" spans="1:3" x14ac:dyDescent="0.45">
      <c r="A348" s="68">
        <v>44217</v>
      </c>
      <c r="B348" s="69">
        <v>8.0000000000000004E-4</v>
      </c>
      <c r="C348" s="1">
        <v>1.400569</v>
      </c>
    </row>
    <row r="349" spans="1:3" x14ac:dyDescent="0.45">
      <c r="A349" s="68">
        <v>44218</v>
      </c>
      <c r="B349" s="69">
        <v>8.0000000000000004E-4</v>
      </c>
      <c r="C349" s="1">
        <v>1.400569</v>
      </c>
    </row>
    <row r="350" spans="1:3" x14ac:dyDescent="0.45">
      <c r="A350" s="68">
        <v>44219</v>
      </c>
      <c r="B350" s="69">
        <v>8.0000000000000004E-4</v>
      </c>
      <c r="C350" s="1">
        <v>1.400569</v>
      </c>
    </row>
    <row r="351" spans="1:3" x14ac:dyDescent="0.45">
      <c r="A351" s="68">
        <v>44220</v>
      </c>
      <c r="B351" s="69">
        <v>8.0000000000000004E-4</v>
      </c>
      <c r="C351" s="1">
        <v>1.400569</v>
      </c>
    </row>
    <row r="352" spans="1:3" x14ac:dyDescent="0.45">
      <c r="A352" s="68">
        <v>44221</v>
      </c>
      <c r="B352" s="69">
        <v>8.0000000000000004E-4</v>
      </c>
      <c r="C352" s="1">
        <v>1.400569</v>
      </c>
    </row>
    <row r="353" spans="1:3" x14ac:dyDescent="0.45">
      <c r="A353" s="68">
        <v>44222</v>
      </c>
      <c r="B353" s="69">
        <v>8.0000000000000004E-4</v>
      </c>
      <c r="C353" s="1">
        <v>1.400569</v>
      </c>
    </row>
    <row r="354" spans="1:3" x14ac:dyDescent="0.45">
      <c r="A354" s="68">
        <v>44223</v>
      </c>
      <c r="B354" s="69">
        <v>8.0000000000000004E-4</v>
      </c>
      <c r="C354" s="1">
        <v>1.400569</v>
      </c>
    </row>
    <row r="355" spans="1:3" x14ac:dyDescent="0.45">
      <c r="A355" s="68">
        <v>44224</v>
      </c>
      <c r="B355" s="69">
        <v>7.000000000000001E-4</v>
      </c>
      <c r="C355" s="1">
        <v>1.400569</v>
      </c>
    </row>
    <row r="356" spans="1:3" x14ac:dyDescent="0.45">
      <c r="A356" s="68">
        <v>44225</v>
      </c>
      <c r="B356" s="69">
        <v>7.000000000000001E-4</v>
      </c>
      <c r="C356" s="1">
        <v>1.400569</v>
      </c>
    </row>
    <row r="357" spans="1:3" x14ac:dyDescent="0.45">
      <c r="A357" s="68">
        <v>44226</v>
      </c>
      <c r="B357" s="69">
        <v>7.000000000000001E-4</v>
      </c>
      <c r="C357" s="1">
        <v>1.400569</v>
      </c>
    </row>
    <row r="358" spans="1:3" x14ac:dyDescent="0.45">
      <c r="A358" s="68">
        <v>44227</v>
      </c>
      <c r="B358" s="69">
        <v>7.000000000000001E-4</v>
      </c>
      <c r="C358" s="1">
        <v>1.400569</v>
      </c>
    </row>
    <row r="359" spans="1:3" x14ac:dyDescent="0.45">
      <c r="A359" s="68">
        <v>44228</v>
      </c>
      <c r="B359" s="69">
        <v>8.0000000000000004E-4</v>
      </c>
      <c r="C359" s="1">
        <v>1.4051229999999999</v>
      </c>
    </row>
    <row r="360" spans="1:3" x14ac:dyDescent="0.45">
      <c r="A360" s="68">
        <v>44229</v>
      </c>
      <c r="B360" s="69">
        <v>8.0000000000000004E-4</v>
      </c>
      <c r="C360" s="1">
        <v>1.4051229999999999</v>
      </c>
    </row>
    <row r="361" spans="1:3" x14ac:dyDescent="0.45">
      <c r="A361" s="68">
        <v>44230</v>
      </c>
      <c r="B361" s="69">
        <v>8.0000000000000004E-4</v>
      </c>
      <c r="C361" s="1">
        <v>1.4051229999999999</v>
      </c>
    </row>
    <row r="362" spans="1:3" x14ac:dyDescent="0.45">
      <c r="A362" s="68">
        <v>44231</v>
      </c>
      <c r="B362" s="69">
        <v>8.0000000000000004E-4</v>
      </c>
      <c r="C362" s="1">
        <v>1.4051229999999999</v>
      </c>
    </row>
    <row r="363" spans="1:3" x14ac:dyDescent="0.45">
      <c r="A363" s="68">
        <v>44232</v>
      </c>
      <c r="B363" s="69">
        <v>8.0000000000000004E-4</v>
      </c>
      <c r="C363" s="1">
        <v>1.4051229999999999</v>
      </c>
    </row>
    <row r="364" spans="1:3" x14ac:dyDescent="0.45">
      <c r="A364" s="68">
        <v>44233</v>
      </c>
      <c r="B364" s="69">
        <v>8.0000000000000004E-4</v>
      </c>
      <c r="C364" s="1">
        <v>1.4051229999999999</v>
      </c>
    </row>
    <row r="365" spans="1:3" x14ac:dyDescent="0.45">
      <c r="A365" s="68">
        <v>44234</v>
      </c>
      <c r="B365" s="69">
        <v>8.0000000000000004E-4</v>
      </c>
      <c r="C365" s="1">
        <v>1.4051229999999999</v>
      </c>
    </row>
    <row r="366" spans="1:3" x14ac:dyDescent="0.45">
      <c r="A366" s="68">
        <v>44235</v>
      </c>
      <c r="B366" s="69">
        <v>7.000000000000001E-4</v>
      </c>
      <c r="C366" s="1">
        <v>1.4051229999999999</v>
      </c>
    </row>
    <row r="367" spans="1:3" x14ac:dyDescent="0.45">
      <c r="A367" s="68">
        <v>44236</v>
      </c>
      <c r="B367" s="69">
        <v>8.0000000000000004E-4</v>
      </c>
      <c r="C367" s="1">
        <v>1.4051229999999999</v>
      </c>
    </row>
    <row r="368" spans="1:3" x14ac:dyDescent="0.45">
      <c r="A368" s="68">
        <v>44237</v>
      </c>
      <c r="B368" s="69">
        <v>8.0000000000000004E-4</v>
      </c>
      <c r="C368" s="1">
        <v>1.4051229999999999</v>
      </c>
    </row>
    <row r="369" spans="1:3" x14ac:dyDescent="0.45">
      <c r="A369" s="68">
        <v>44238</v>
      </c>
      <c r="B369" s="69">
        <v>8.0000000000000004E-4</v>
      </c>
      <c r="C369" s="1">
        <v>1.4051229999999999</v>
      </c>
    </row>
    <row r="370" spans="1:3" x14ac:dyDescent="0.45">
      <c r="A370" s="68">
        <v>44239</v>
      </c>
      <c r="B370" s="69">
        <v>8.0000000000000004E-4</v>
      </c>
      <c r="C370" s="1">
        <v>1.4051229999999999</v>
      </c>
    </row>
    <row r="371" spans="1:3" x14ac:dyDescent="0.45">
      <c r="A371" s="68">
        <v>44240</v>
      </c>
      <c r="B371" s="69">
        <v>8.0000000000000004E-4</v>
      </c>
      <c r="C371" s="1">
        <v>1.4051229999999999</v>
      </c>
    </row>
    <row r="372" spans="1:3" x14ac:dyDescent="0.45">
      <c r="A372" s="68">
        <v>44241</v>
      </c>
      <c r="B372" s="69">
        <v>8.0000000000000004E-4</v>
      </c>
      <c r="C372" s="1">
        <v>1.4051229999999999</v>
      </c>
    </row>
    <row r="373" spans="1:3" x14ac:dyDescent="0.45">
      <c r="A373" s="68">
        <v>44242</v>
      </c>
      <c r="B373" s="69">
        <v>8.0000000000000004E-4</v>
      </c>
      <c r="C373" s="1">
        <v>1.4051229999999999</v>
      </c>
    </row>
    <row r="374" spans="1:3" x14ac:dyDescent="0.45">
      <c r="A374" s="68">
        <v>44243</v>
      </c>
      <c r="B374" s="69">
        <v>8.0000000000000004E-4</v>
      </c>
      <c r="C374" s="1">
        <v>1.4051229999999999</v>
      </c>
    </row>
    <row r="375" spans="1:3" x14ac:dyDescent="0.45">
      <c r="A375" s="68">
        <v>44244</v>
      </c>
      <c r="B375" s="69">
        <v>8.0000000000000004E-4</v>
      </c>
      <c r="C375" s="1">
        <v>1.4051229999999999</v>
      </c>
    </row>
    <row r="376" spans="1:3" x14ac:dyDescent="0.45">
      <c r="A376" s="68">
        <v>44245</v>
      </c>
      <c r="B376" s="69">
        <v>7.000000000000001E-4</v>
      </c>
      <c r="C376" s="1">
        <v>1.4051229999999999</v>
      </c>
    </row>
    <row r="377" spans="1:3" x14ac:dyDescent="0.45">
      <c r="A377" s="68">
        <v>44246</v>
      </c>
      <c r="B377" s="69">
        <v>7.000000000000001E-4</v>
      </c>
      <c r="C377" s="1">
        <v>1.4051229999999999</v>
      </c>
    </row>
    <row r="378" spans="1:3" x14ac:dyDescent="0.45">
      <c r="A378" s="68">
        <v>44247</v>
      </c>
      <c r="B378" s="69">
        <v>7.000000000000001E-4</v>
      </c>
      <c r="C378" s="1">
        <v>1.4051229999999999</v>
      </c>
    </row>
    <row r="379" spans="1:3" x14ac:dyDescent="0.45">
      <c r="A379" s="68">
        <v>44248</v>
      </c>
      <c r="B379" s="69">
        <v>7.000000000000001E-4</v>
      </c>
      <c r="C379" s="1">
        <v>1.4051229999999999</v>
      </c>
    </row>
    <row r="380" spans="1:3" x14ac:dyDescent="0.45">
      <c r="A380" s="68">
        <v>44249</v>
      </c>
      <c r="B380" s="69">
        <v>7.000000000000001E-4</v>
      </c>
      <c r="C380" s="1">
        <v>1.4051229999999999</v>
      </c>
    </row>
    <row r="381" spans="1:3" x14ac:dyDescent="0.45">
      <c r="A381" s="68">
        <v>44250</v>
      </c>
      <c r="B381" s="69">
        <v>7.000000000000001E-4</v>
      </c>
      <c r="C381" s="1">
        <v>1.4051229999999999</v>
      </c>
    </row>
    <row r="382" spans="1:3" x14ac:dyDescent="0.45">
      <c r="A382" s="68">
        <v>44251</v>
      </c>
      <c r="B382" s="69">
        <v>7.000000000000001E-4</v>
      </c>
      <c r="C382" s="1">
        <v>1.4051229999999999</v>
      </c>
    </row>
    <row r="383" spans="1:3" x14ac:dyDescent="0.45">
      <c r="A383" s="68">
        <v>44252</v>
      </c>
      <c r="B383" s="69">
        <v>7.000000000000001E-4</v>
      </c>
      <c r="C383" s="1">
        <v>1.4051229999999999</v>
      </c>
    </row>
    <row r="384" spans="1:3" x14ac:dyDescent="0.45">
      <c r="A384" s="68">
        <v>44253</v>
      </c>
      <c r="B384" s="69">
        <v>7.000000000000001E-4</v>
      </c>
      <c r="C384" s="1">
        <v>1.4051229999999999</v>
      </c>
    </row>
    <row r="385" spans="1:3" x14ac:dyDescent="0.45">
      <c r="A385" s="68">
        <v>44254</v>
      </c>
      <c r="B385" s="69">
        <v>7.000000000000001E-4</v>
      </c>
      <c r="C385" s="1">
        <v>1.4051229999999999</v>
      </c>
    </row>
    <row r="386" spans="1:3" x14ac:dyDescent="0.45">
      <c r="A386" s="68">
        <v>44255</v>
      </c>
      <c r="B386" s="69">
        <v>7.000000000000001E-4</v>
      </c>
      <c r="C386" s="1">
        <v>1.4051229999999999</v>
      </c>
    </row>
    <row r="387" spans="1:3" x14ac:dyDescent="0.45">
      <c r="A387" s="68">
        <v>44256</v>
      </c>
      <c r="B387" s="69">
        <v>7.000000000000001E-4</v>
      </c>
      <c r="C387" s="1">
        <v>1.5923659999999999</v>
      </c>
    </row>
    <row r="388" spans="1:3" x14ac:dyDescent="0.45">
      <c r="A388" s="68">
        <v>44257</v>
      </c>
      <c r="B388" s="69">
        <v>7.000000000000001E-4</v>
      </c>
      <c r="C388" s="1">
        <v>1.5923659999999999</v>
      </c>
    </row>
    <row r="389" spans="1:3" x14ac:dyDescent="0.45">
      <c r="A389" s="68">
        <v>44258</v>
      </c>
      <c r="B389" s="69">
        <v>7.000000000000001E-4</v>
      </c>
      <c r="C389" s="1">
        <v>1.5923659999999999</v>
      </c>
    </row>
    <row r="390" spans="1:3" x14ac:dyDescent="0.45">
      <c r="A390" s="68">
        <v>44259</v>
      </c>
      <c r="B390" s="69">
        <v>7.000000000000001E-4</v>
      </c>
      <c r="C390" s="1">
        <v>1.5923659999999999</v>
      </c>
    </row>
    <row r="391" spans="1:3" x14ac:dyDescent="0.45">
      <c r="A391" s="68">
        <v>44260</v>
      </c>
      <c r="B391" s="69">
        <v>7.000000000000001E-4</v>
      </c>
      <c r="C391" s="1">
        <v>1.5923659999999999</v>
      </c>
    </row>
    <row r="392" spans="1:3" x14ac:dyDescent="0.45">
      <c r="A392" s="68">
        <v>44261</v>
      </c>
      <c r="B392" s="69">
        <v>7.000000000000001E-4</v>
      </c>
      <c r="C392" s="1">
        <v>1.5923659999999999</v>
      </c>
    </row>
    <row r="393" spans="1:3" x14ac:dyDescent="0.45">
      <c r="A393" s="68">
        <v>44262</v>
      </c>
      <c r="B393" s="69">
        <v>7.000000000000001E-4</v>
      </c>
      <c r="C393" s="1">
        <v>1.5923659999999999</v>
      </c>
    </row>
    <row r="394" spans="1:3" x14ac:dyDescent="0.45">
      <c r="A394" s="68">
        <v>44263</v>
      </c>
      <c r="B394" s="69">
        <v>7.000000000000001E-4</v>
      </c>
      <c r="C394" s="1">
        <v>1.5923659999999999</v>
      </c>
    </row>
    <row r="395" spans="1:3" x14ac:dyDescent="0.45">
      <c r="A395" s="68">
        <v>44264</v>
      </c>
      <c r="B395" s="69">
        <v>7.000000000000001E-4</v>
      </c>
      <c r="C395" s="1">
        <v>1.5923659999999999</v>
      </c>
    </row>
    <row r="396" spans="1:3" x14ac:dyDescent="0.45">
      <c r="A396" s="68">
        <v>44265</v>
      </c>
      <c r="B396" s="69">
        <v>7.000000000000001E-4</v>
      </c>
      <c r="C396" s="1">
        <v>1.5923659999999999</v>
      </c>
    </row>
    <row r="397" spans="1:3" x14ac:dyDescent="0.45">
      <c r="A397" s="68">
        <v>44266</v>
      </c>
      <c r="B397" s="69">
        <v>7.000000000000001E-4</v>
      </c>
      <c r="C397" s="1">
        <v>1.5923659999999999</v>
      </c>
    </row>
    <row r="398" spans="1:3" x14ac:dyDescent="0.45">
      <c r="A398" s="68">
        <v>44267</v>
      </c>
      <c r="B398" s="69">
        <v>7.000000000000001E-4</v>
      </c>
      <c r="C398" s="1">
        <v>1.5923659999999999</v>
      </c>
    </row>
    <row r="399" spans="1:3" x14ac:dyDescent="0.45">
      <c r="A399" s="68">
        <v>44268</v>
      </c>
      <c r="B399" s="69">
        <v>7.000000000000001E-4</v>
      </c>
      <c r="C399" s="1">
        <v>1.5923659999999999</v>
      </c>
    </row>
    <row r="400" spans="1:3" x14ac:dyDescent="0.45">
      <c r="A400" s="68">
        <v>44269</v>
      </c>
      <c r="B400" s="69">
        <v>7.000000000000001E-4</v>
      </c>
      <c r="C400" s="1">
        <v>1.5923659999999999</v>
      </c>
    </row>
    <row r="401" spans="1:3" x14ac:dyDescent="0.45">
      <c r="A401" s="68">
        <v>44270</v>
      </c>
      <c r="B401" s="69">
        <v>7.000000000000001E-4</v>
      </c>
      <c r="C401" s="1">
        <v>1.5923659999999999</v>
      </c>
    </row>
    <row r="402" spans="1:3" x14ac:dyDescent="0.45">
      <c r="A402" s="68">
        <v>44271</v>
      </c>
      <c r="B402" s="69">
        <v>7.000000000000001E-4</v>
      </c>
      <c r="C402" s="1">
        <v>1.5923659999999999</v>
      </c>
    </row>
    <row r="403" spans="1:3" x14ac:dyDescent="0.45">
      <c r="A403" s="68">
        <v>44272</v>
      </c>
      <c r="B403" s="69">
        <v>7.000000000000001E-4</v>
      </c>
      <c r="C403" s="1">
        <v>1.5923659999999999</v>
      </c>
    </row>
    <row r="404" spans="1:3" x14ac:dyDescent="0.45">
      <c r="A404" s="68">
        <v>44273</v>
      </c>
      <c r="B404" s="69">
        <v>7.000000000000001E-4</v>
      </c>
      <c r="C404" s="1">
        <v>1.5923659999999999</v>
      </c>
    </row>
    <row r="405" spans="1:3" x14ac:dyDescent="0.45">
      <c r="A405" s="68">
        <v>44274</v>
      </c>
      <c r="B405" s="69">
        <v>7.000000000000001E-4</v>
      </c>
      <c r="C405" s="1">
        <v>1.5923659999999999</v>
      </c>
    </row>
    <row r="406" spans="1:3" x14ac:dyDescent="0.45">
      <c r="A406" s="68">
        <v>44275</v>
      </c>
      <c r="B406" s="69">
        <v>7.000000000000001E-4</v>
      </c>
      <c r="C406" s="1">
        <v>1.5923659999999999</v>
      </c>
    </row>
    <row r="407" spans="1:3" x14ac:dyDescent="0.45">
      <c r="A407" s="68">
        <v>44276</v>
      </c>
      <c r="B407" s="69">
        <v>7.000000000000001E-4</v>
      </c>
      <c r="C407" s="1">
        <v>1.5923659999999999</v>
      </c>
    </row>
    <row r="408" spans="1:3" x14ac:dyDescent="0.45">
      <c r="A408" s="68">
        <v>44277</v>
      </c>
      <c r="B408" s="69">
        <v>7.000000000000001E-4</v>
      </c>
      <c r="C408" s="1">
        <v>1.5923659999999999</v>
      </c>
    </row>
    <row r="409" spans="1:3" x14ac:dyDescent="0.45">
      <c r="A409" s="68">
        <v>44278</v>
      </c>
      <c r="B409" s="69">
        <v>7.000000000000001E-4</v>
      </c>
      <c r="C409" s="1">
        <v>1.5923659999999999</v>
      </c>
    </row>
    <row r="410" spans="1:3" x14ac:dyDescent="0.45">
      <c r="A410" s="68">
        <v>44279</v>
      </c>
      <c r="B410" s="69">
        <v>7.000000000000001E-4</v>
      </c>
      <c r="C410" s="1">
        <v>1.5923659999999999</v>
      </c>
    </row>
    <row r="411" spans="1:3" x14ac:dyDescent="0.45">
      <c r="A411" s="68">
        <v>44280</v>
      </c>
      <c r="B411" s="69">
        <v>7.000000000000001E-4</v>
      </c>
      <c r="C411" s="1">
        <v>1.5923659999999999</v>
      </c>
    </row>
    <row r="412" spans="1:3" x14ac:dyDescent="0.45">
      <c r="A412" s="68">
        <v>44281</v>
      </c>
      <c r="B412" s="69">
        <v>7.000000000000001E-4</v>
      </c>
      <c r="C412" s="1">
        <v>1.5923659999999999</v>
      </c>
    </row>
    <row r="413" spans="1:3" x14ac:dyDescent="0.45">
      <c r="A413" s="68">
        <v>44282</v>
      </c>
      <c r="B413" s="69">
        <v>7.000000000000001E-4</v>
      </c>
      <c r="C413" s="1">
        <v>1.5923659999999999</v>
      </c>
    </row>
    <row r="414" spans="1:3" x14ac:dyDescent="0.45">
      <c r="A414" s="68">
        <v>44283</v>
      </c>
      <c r="B414" s="69">
        <v>7.000000000000001E-4</v>
      </c>
      <c r="C414" s="1">
        <v>1.5923659999999999</v>
      </c>
    </row>
    <row r="415" spans="1:3" x14ac:dyDescent="0.45">
      <c r="A415" s="68">
        <v>44284</v>
      </c>
      <c r="B415" s="69">
        <v>7.000000000000001E-4</v>
      </c>
      <c r="C415" s="1">
        <v>1.5923659999999999</v>
      </c>
    </row>
    <row r="416" spans="1:3" x14ac:dyDescent="0.45">
      <c r="A416" s="68">
        <v>44285</v>
      </c>
      <c r="B416" s="69">
        <v>7.000000000000001E-4</v>
      </c>
      <c r="C416" s="1">
        <v>1.5923659999999999</v>
      </c>
    </row>
    <row r="417" spans="1:3" x14ac:dyDescent="0.45">
      <c r="A417" s="68">
        <v>44286</v>
      </c>
      <c r="B417" s="69">
        <v>5.9999999999999995E-4</v>
      </c>
      <c r="C417" s="1">
        <v>1.5923659999999999</v>
      </c>
    </row>
    <row r="418" spans="1:3" x14ac:dyDescent="0.45">
      <c r="A418" s="68">
        <v>44287</v>
      </c>
      <c r="B418" s="69">
        <v>7.000000000000001E-4</v>
      </c>
      <c r="C418" s="1">
        <v>2.2093929999999999</v>
      </c>
    </row>
    <row r="419" spans="1:3" x14ac:dyDescent="0.45">
      <c r="A419" s="68">
        <v>44288</v>
      </c>
      <c r="B419" s="69">
        <v>7.000000000000001E-4</v>
      </c>
      <c r="C419" s="1">
        <v>2.2093929999999999</v>
      </c>
    </row>
    <row r="420" spans="1:3" x14ac:dyDescent="0.45">
      <c r="A420" s="68">
        <v>44289</v>
      </c>
      <c r="B420" s="69">
        <v>7.000000000000001E-4</v>
      </c>
      <c r="C420" s="1">
        <v>2.2093929999999999</v>
      </c>
    </row>
    <row r="421" spans="1:3" x14ac:dyDescent="0.45">
      <c r="A421" s="68">
        <v>44290</v>
      </c>
      <c r="B421" s="69">
        <v>7.000000000000001E-4</v>
      </c>
      <c r="C421" s="1">
        <v>2.2093929999999999</v>
      </c>
    </row>
    <row r="422" spans="1:3" x14ac:dyDescent="0.45">
      <c r="A422" s="68">
        <v>44291</v>
      </c>
      <c r="B422" s="69">
        <v>7.000000000000001E-4</v>
      </c>
      <c r="C422" s="1">
        <v>2.2093929999999999</v>
      </c>
    </row>
    <row r="423" spans="1:3" x14ac:dyDescent="0.45">
      <c r="A423" s="68">
        <v>44292</v>
      </c>
      <c r="B423" s="69">
        <v>7.000000000000001E-4</v>
      </c>
      <c r="C423" s="1">
        <v>2.2093929999999999</v>
      </c>
    </row>
    <row r="424" spans="1:3" x14ac:dyDescent="0.45">
      <c r="A424" s="68">
        <v>44293</v>
      </c>
      <c r="B424" s="69">
        <v>7.000000000000001E-4</v>
      </c>
      <c r="C424" s="1">
        <v>2.2093929999999999</v>
      </c>
    </row>
    <row r="425" spans="1:3" x14ac:dyDescent="0.45">
      <c r="A425" s="68">
        <v>44294</v>
      </c>
      <c r="B425" s="69">
        <v>7.000000000000001E-4</v>
      </c>
      <c r="C425" s="1">
        <v>2.2093929999999999</v>
      </c>
    </row>
    <row r="426" spans="1:3" x14ac:dyDescent="0.45">
      <c r="A426" s="68">
        <v>44295</v>
      </c>
      <c r="B426" s="69">
        <v>7.000000000000001E-4</v>
      </c>
      <c r="C426" s="1">
        <v>2.2093929999999999</v>
      </c>
    </row>
    <row r="427" spans="1:3" x14ac:dyDescent="0.45">
      <c r="A427" s="68">
        <v>44296</v>
      </c>
      <c r="B427" s="69">
        <v>7.000000000000001E-4</v>
      </c>
      <c r="C427" s="1">
        <v>2.2093929999999999</v>
      </c>
    </row>
    <row r="428" spans="1:3" x14ac:dyDescent="0.45">
      <c r="A428" s="68">
        <v>44297</v>
      </c>
      <c r="B428" s="69">
        <v>7.000000000000001E-4</v>
      </c>
      <c r="C428" s="1">
        <v>2.2093929999999999</v>
      </c>
    </row>
    <row r="429" spans="1:3" x14ac:dyDescent="0.45">
      <c r="A429" s="68">
        <v>44298</v>
      </c>
      <c r="B429" s="69">
        <v>7.000000000000001E-4</v>
      </c>
      <c r="C429" s="1">
        <v>2.2093929999999999</v>
      </c>
    </row>
    <row r="430" spans="1:3" x14ac:dyDescent="0.45">
      <c r="A430" s="68">
        <v>44299</v>
      </c>
      <c r="B430" s="69">
        <v>7.000000000000001E-4</v>
      </c>
      <c r="C430" s="1">
        <v>2.2093929999999999</v>
      </c>
    </row>
    <row r="431" spans="1:3" x14ac:dyDescent="0.45">
      <c r="A431" s="68">
        <v>44300</v>
      </c>
      <c r="B431" s="69">
        <v>7.000000000000001E-4</v>
      </c>
      <c r="C431" s="1">
        <v>2.2093929999999999</v>
      </c>
    </row>
    <row r="432" spans="1:3" x14ac:dyDescent="0.45">
      <c r="A432" s="68">
        <v>44301</v>
      </c>
      <c r="B432" s="69">
        <v>7.000000000000001E-4</v>
      </c>
      <c r="C432" s="1">
        <v>2.2093929999999999</v>
      </c>
    </row>
    <row r="433" spans="1:3" x14ac:dyDescent="0.45">
      <c r="A433" s="68">
        <v>44302</v>
      </c>
      <c r="B433" s="69">
        <v>7.000000000000001E-4</v>
      </c>
      <c r="C433" s="1">
        <v>2.2093929999999999</v>
      </c>
    </row>
    <row r="434" spans="1:3" x14ac:dyDescent="0.45">
      <c r="A434" s="68">
        <v>44303</v>
      </c>
      <c r="B434" s="69">
        <v>7.000000000000001E-4</v>
      </c>
      <c r="C434" s="1">
        <v>2.2093929999999999</v>
      </c>
    </row>
    <row r="435" spans="1:3" x14ac:dyDescent="0.45">
      <c r="A435" s="68">
        <v>44304</v>
      </c>
      <c r="B435" s="69">
        <v>7.000000000000001E-4</v>
      </c>
      <c r="C435" s="1">
        <v>2.2093929999999999</v>
      </c>
    </row>
    <row r="436" spans="1:3" x14ac:dyDescent="0.45">
      <c r="A436" s="68">
        <v>44305</v>
      </c>
      <c r="B436" s="69">
        <v>7.000000000000001E-4</v>
      </c>
      <c r="C436" s="1">
        <v>2.2093929999999999</v>
      </c>
    </row>
    <row r="437" spans="1:3" x14ac:dyDescent="0.45">
      <c r="A437" s="68">
        <v>44306</v>
      </c>
      <c r="B437" s="69">
        <v>7.000000000000001E-4</v>
      </c>
      <c r="C437" s="1">
        <v>2.2093929999999999</v>
      </c>
    </row>
    <row r="438" spans="1:3" x14ac:dyDescent="0.45">
      <c r="A438" s="68">
        <v>44307</v>
      </c>
      <c r="B438" s="69">
        <v>7.000000000000001E-4</v>
      </c>
      <c r="C438" s="1">
        <v>2.2093929999999999</v>
      </c>
    </row>
    <row r="439" spans="1:3" x14ac:dyDescent="0.45">
      <c r="A439" s="68">
        <v>44308</v>
      </c>
      <c r="B439" s="69">
        <v>7.000000000000001E-4</v>
      </c>
      <c r="C439" s="1">
        <v>2.2093929999999999</v>
      </c>
    </row>
    <row r="440" spans="1:3" x14ac:dyDescent="0.45">
      <c r="A440" s="68">
        <v>44309</v>
      </c>
      <c r="B440" s="69">
        <v>7.000000000000001E-4</v>
      </c>
      <c r="C440" s="1">
        <v>2.2093929999999999</v>
      </c>
    </row>
    <row r="441" spans="1:3" x14ac:dyDescent="0.45">
      <c r="A441" s="68">
        <v>44310</v>
      </c>
      <c r="B441" s="69">
        <v>7.000000000000001E-4</v>
      </c>
      <c r="C441" s="1">
        <v>2.2093929999999999</v>
      </c>
    </row>
    <row r="442" spans="1:3" x14ac:dyDescent="0.45">
      <c r="A442" s="68">
        <v>44311</v>
      </c>
      <c r="B442" s="69">
        <v>7.000000000000001E-4</v>
      </c>
      <c r="C442" s="1">
        <v>2.2093929999999999</v>
      </c>
    </row>
    <row r="443" spans="1:3" x14ac:dyDescent="0.45">
      <c r="A443" s="68">
        <v>44312</v>
      </c>
      <c r="B443" s="69">
        <v>7.000000000000001E-4</v>
      </c>
      <c r="C443" s="1">
        <v>2.2093929999999999</v>
      </c>
    </row>
    <row r="444" spans="1:3" x14ac:dyDescent="0.45">
      <c r="A444" s="68">
        <v>44313</v>
      </c>
      <c r="B444" s="69">
        <v>7.000000000000001E-4</v>
      </c>
      <c r="C444" s="1">
        <v>2.2093929999999999</v>
      </c>
    </row>
    <row r="445" spans="1:3" x14ac:dyDescent="0.45">
      <c r="A445" s="68">
        <v>44314</v>
      </c>
      <c r="B445" s="69">
        <v>7.000000000000001E-4</v>
      </c>
      <c r="C445" s="1">
        <v>2.2093929999999999</v>
      </c>
    </row>
    <row r="446" spans="1:3" x14ac:dyDescent="0.45">
      <c r="A446" s="68">
        <v>44315</v>
      </c>
      <c r="B446" s="69">
        <v>5.9999999999999995E-4</v>
      </c>
      <c r="C446" s="1">
        <v>2.2093929999999999</v>
      </c>
    </row>
    <row r="447" spans="1:3" x14ac:dyDescent="0.45">
      <c r="A447" s="68">
        <v>44316</v>
      </c>
      <c r="B447" s="69">
        <v>5.0000000000000001E-4</v>
      </c>
      <c r="C447" s="1">
        <v>2.2093929999999999</v>
      </c>
    </row>
    <row r="448" spans="1:3" x14ac:dyDescent="0.45">
      <c r="A448" s="68">
        <v>44317</v>
      </c>
      <c r="B448" s="69">
        <v>5.0000000000000001E-4</v>
      </c>
      <c r="C448" s="1">
        <v>2.5628250000000001</v>
      </c>
    </row>
    <row r="449" spans="1:3" x14ac:dyDescent="0.45">
      <c r="A449" s="68">
        <v>44318</v>
      </c>
      <c r="B449" s="69">
        <v>5.0000000000000001E-4</v>
      </c>
      <c r="C449" s="1">
        <v>2.5628250000000001</v>
      </c>
    </row>
    <row r="450" spans="1:3" x14ac:dyDescent="0.45">
      <c r="A450" s="68">
        <v>44319</v>
      </c>
      <c r="B450" s="69">
        <v>5.9999999999999995E-4</v>
      </c>
      <c r="C450" s="1">
        <v>2.5628250000000001</v>
      </c>
    </row>
    <row r="451" spans="1:3" x14ac:dyDescent="0.45">
      <c r="A451" s="68">
        <v>44320</v>
      </c>
      <c r="B451" s="69">
        <v>5.9999999999999995E-4</v>
      </c>
      <c r="C451" s="1">
        <v>2.5628250000000001</v>
      </c>
    </row>
    <row r="452" spans="1:3" x14ac:dyDescent="0.45">
      <c r="A452" s="68">
        <v>44321</v>
      </c>
      <c r="B452" s="69">
        <v>5.9999999999999995E-4</v>
      </c>
      <c r="C452" s="1">
        <v>2.5628250000000001</v>
      </c>
    </row>
    <row r="453" spans="1:3" x14ac:dyDescent="0.45">
      <c r="A453" s="68">
        <v>44322</v>
      </c>
      <c r="B453" s="69">
        <v>5.9999999999999995E-4</v>
      </c>
      <c r="C453" s="1">
        <v>2.5628250000000001</v>
      </c>
    </row>
    <row r="454" spans="1:3" x14ac:dyDescent="0.45">
      <c r="A454" s="68">
        <v>44323</v>
      </c>
      <c r="B454" s="69">
        <v>5.9999999999999995E-4</v>
      </c>
      <c r="C454" s="1">
        <v>2.5628250000000001</v>
      </c>
    </row>
    <row r="455" spans="1:3" x14ac:dyDescent="0.45">
      <c r="A455" s="68">
        <v>44324</v>
      </c>
      <c r="B455" s="69">
        <v>5.9999999999999995E-4</v>
      </c>
      <c r="C455" s="1">
        <v>2.5628250000000001</v>
      </c>
    </row>
    <row r="456" spans="1:3" x14ac:dyDescent="0.45">
      <c r="A456" s="68">
        <v>44325</v>
      </c>
      <c r="B456" s="69">
        <v>5.9999999999999995E-4</v>
      </c>
      <c r="C456" s="1">
        <v>2.5628250000000001</v>
      </c>
    </row>
    <row r="457" spans="1:3" x14ac:dyDescent="0.45">
      <c r="A457" s="68">
        <v>44326</v>
      </c>
      <c r="B457" s="69">
        <v>5.9999999999999995E-4</v>
      </c>
      <c r="C457" s="1">
        <v>2.5628250000000001</v>
      </c>
    </row>
    <row r="458" spans="1:3" x14ac:dyDescent="0.45">
      <c r="A458" s="68">
        <v>44327</v>
      </c>
      <c r="B458" s="69">
        <v>5.9999999999999995E-4</v>
      </c>
      <c r="C458" s="1">
        <v>2.5628250000000001</v>
      </c>
    </row>
    <row r="459" spans="1:3" x14ac:dyDescent="0.45">
      <c r="A459" s="68">
        <v>44328</v>
      </c>
      <c r="B459" s="69">
        <v>5.9999999999999995E-4</v>
      </c>
      <c r="C459" s="1">
        <v>2.5628250000000001</v>
      </c>
    </row>
    <row r="460" spans="1:3" x14ac:dyDescent="0.45">
      <c r="A460" s="68">
        <v>44329</v>
      </c>
      <c r="B460" s="69">
        <v>5.9999999999999995E-4</v>
      </c>
      <c r="C460" s="1">
        <v>2.5628250000000001</v>
      </c>
    </row>
    <row r="461" spans="1:3" x14ac:dyDescent="0.45">
      <c r="A461" s="68">
        <v>44330</v>
      </c>
      <c r="B461" s="69">
        <v>5.9999999999999995E-4</v>
      </c>
      <c r="C461" s="1">
        <v>2.5628250000000001</v>
      </c>
    </row>
    <row r="462" spans="1:3" x14ac:dyDescent="0.45">
      <c r="A462" s="68">
        <v>44331</v>
      </c>
      <c r="B462" s="69">
        <v>5.9999999999999995E-4</v>
      </c>
      <c r="C462" s="1">
        <v>2.5628250000000001</v>
      </c>
    </row>
    <row r="463" spans="1:3" x14ac:dyDescent="0.45">
      <c r="A463" s="68">
        <v>44332</v>
      </c>
      <c r="B463" s="69">
        <v>5.9999999999999995E-4</v>
      </c>
      <c r="C463" s="1">
        <v>2.5628250000000001</v>
      </c>
    </row>
    <row r="464" spans="1:3" x14ac:dyDescent="0.45">
      <c r="A464" s="68">
        <v>44333</v>
      </c>
      <c r="B464" s="69">
        <v>5.9999999999999995E-4</v>
      </c>
      <c r="C464" s="1">
        <v>2.5628250000000001</v>
      </c>
    </row>
    <row r="465" spans="1:3" x14ac:dyDescent="0.45">
      <c r="A465" s="68">
        <v>44334</v>
      </c>
      <c r="B465" s="69">
        <v>5.9999999999999995E-4</v>
      </c>
      <c r="C465" s="1">
        <v>2.5628250000000001</v>
      </c>
    </row>
    <row r="466" spans="1:3" x14ac:dyDescent="0.45">
      <c r="A466" s="68">
        <v>44335</v>
      </c>
      <c r="B466" s="69">
        <v>5.9999999999999995E-4</v>
      </c>
      <c r="C466" s="1">
        <v>2.5628250000000001</v>
      </c>
    </row>
    <row r="467" spans="1:3" x14ac:dyDescent="0.45">
      <c r="A467" s="68">
        <v>44336</v>
      </c>
      <c r="B467" s="69">
        <v>5.9999999999999995E-4</v>
      </c>
      <c r="C467" s="1">
        <v>2.5628250000000001</v>
      </c>
    </row>
    <row r="468" spans="1:3" x14ac:dyDescent="0.45">
      <c r="A468" s="68">
        <v>44337</v>
      </c>
      <c r="B468" s="69">
        <v>5.9999999999999995E-4</v>
      </c>
      <c r="C468" s="1">
        <v>2.5628250000000001</v>
      </c>
    </row>
    <row r="469" spans="1:3" x14ac:dyDescent="0.45">
      <c r="A469" s="68">
        <v>44338</v>
      </c>
      <c r="B469" s="69">
        <v>5.9999999999999995E-4</v>
      </c>
      <c r="C469" s="1">
        <v>2.5628250000000001</v>
      </c>
    </row>
    <row r="470" spans="1:3" x14ac:dyDescent="0.45">
      <c r="A470" s="68">
        <v>44339</v>
      </c>
      <c r="B470" s="69">
        <v>5.9999999999999995E-4</v>
      </c>
      <c r="C470" s="1">
        <v>2.5628250000000001</v>
      </c>
    </row>
    <row r="471" spans="1:3" x14ac:dyDescent="0.45">
      <c r="A471" s="68">
        <v>44340</v>
      </c>
      <c r="B471" s="69">
        <v>5.9999999999999995E-4</v>
      </c>
      <c r="C471" s="1">
        <v>2.5628250000000001</v>
      </c>
    </row>
    <row r="472" spans="1:3" x14ac:dyDescent="0.45">
      <c r="A472" s="68">
        <v>44341</v>
      </c>
      <c r="B472" s="69">
        <v>5.9999999999999995E-4</v>
      </c>
      <c r="C472" s="1">
        <v>2.5628250000000001</v>
      </c>
    </row>
    <row r="473" spans="1:3" x14ac:dyDescent="0.45">
      <c r="A473" s="68">
        <v>44342</v>
      </c>
      <c r="B473" s="69">
        <v>5.9999999999999995E-4</v>
      </c>
      <c r="C473" s="1">
        <v>2.5628250000000001</v>
      </c>
    </row>
    <row r="474" spans="1:3" x14ac:dyDescent="0.45">
      <c r="A474" s="68">
        <v>44343</v>
      </c>
      <c r="B474" s="69">
        <v>5.9999999999999995E-4</v>
      </c>
      <c r="C474" s="1">
        <v>2.5628250000000001</v>
      </c>
    </row>
    <row r="475" spans="1:3" x14ac:dyDescent="0.45">
      <c r="A475" s="68">
        <v>44344</v>
      </c>
      <c r="B475" s="69">
        <v>5.0000000000000001E-4</v>
      </c>
      <c r="C475" s="1">
        <v>2.5628250000000001</v>
      </c>
    </row>
    <row r="476" spans="1:3" x14ac:dyDescent="0.45">
      <c r="A476" s="68">
        <v>44345</v>
      </c>
      <c r="B476" s="69">
        <v>5.0000000000000001E-4</v>
      </c>
      <c r="C476" s="1">
        <v>2.5628250000000001</v>
      </c>
    </row>
    <row r="477" spans="1:3" x14ac:dyDescent="0.45">
      <c r="A477" s="68">
        <v>44346</v>
      </c>
      <c r="B477" s="69">
        <v>5.0000000000000001E-4</v>
      </c>
      <c r="C477" s="1">
        <v>2.5628250000000001</v>
      </c>
    </row>
    <row r="478" spans="1:3" x14ac:dyDescent="0.45">
      <c r="A478" s="68">
        <v>44347</v>
      </c>
      <c r="B478" s="69">
        <v>5.0000000000000001E-4</v>
      </c>
      <c r="C478" s="1">
        <v>2.5628250000000001</v>
      </c>
    </row>
    <row r="479" spans="1:3" x14ac:dyDescent="0.45">
      <c r="A479" s="68">
        <v>44348</v>
      </c>
      <c r="B479" s="69">
        <v>5.9999999999999995E-4</v>
      </c>
      <c r="C479" s="1">
        <v>2.5581450000000001</v>
      </c>
    </row>
    <row r="480" spans="1:3" x14ac:dyDescent="0.45">
      <c r="A480" s="68">
        <v>44349</v>
      </c>
      <c r="B480" s="69">
        <v>5.9999999999999995E-4</v>
      </c>
      <c r="C480" s="1">
        <v>2.5581450000000001</v>
      </c>
    </row>
    <row r="481" spans="1:3" x14ac:dyDescent="0.45">
      <c r="A481" s="68">
        <v>44350</v>
      </c>
      <c r="B481" s="69">
        <v>5.9999999999999995E-4</v>
      </c>
      <c r="C481" s="1">
        <v>2.5581450000000001</v>
      </c>
    </row>
    <row r="482" spans="1:3" x14ac:dyDescent="0.45">
      <c r="A482" s="68">
        <v>44351</v>
      </c>
      <c r="B482" s="69">
        <v>5.9999999999999995E-4</v>
      </c>
      <c r="C482" s="1">
        <v>2.5581450000000001</v>
      </c>
    </row>
    <row r="483" spans="1:3" x14ac:dyDescent="0.45">
      <c r="A483" s="68">
        <v>44352</v>
      </c>
      <c r="B483" s="69">
        <v>5.9999999999999995E-4</v>
      </c>
      <c r="C483" s="1">
        <v>2.5581450000000001</v>
      </c>
    </row>
    <row r="484" spans="1:3" x14ac:dyDescent="0.45">
      <c r="A484" s="68">
        <v>44353</v>
      </c>
      <c r="B484" s="69">
        <v>5.9999999999999995E-4</v>
      </c>
      <c r="C484" s="1">
        <v>2.5581450000000001</v>
      </c>
    </row>
    <row r="485" spans="1:3" x14ac:dyDescent="0.45">
      <c r="A485" s="68">
        <v>44354</v>
      </c>
      <c r="B485" s="69">
        <v>5.9999999999999995E-4</v>
      </c>
      <c r="C485" s="1">
        <v>2.5581450000000001</v>
      </c>
    </row>
    <row r="486" spans="1:3" x14ac:dyDescent="0.45">
      <c r="A486" s="68">
        <v>44355</v>
      </c>
      <c r="B486" s="69">
        <v>5.9999999999999995E-4</v>
      </c>
      <c r="C486" s="1">
        <v>2.5581450000000001</v>
      </c>
    </row>
    <row r="487" spans="1:3" x14ac:dyDescent="0.45">
      <c r="A487" s="68">
        <v>44356</v>
      </c>
      <c r="B487" s="69">
        <v>5.9999999999999995E-4</v>
      </c>
      <c r="C487" s="1">
        <v>2.5581450000000001</v>
      </c>
    </row>
    <row r="488" spans="1:3" x14ac:dyDescent="0.45">
      <c r="A488" s="68">
        <v>44357</v>
      </c>
      <c r="B488" s="69">
        <v>5.9999999999999995E-4</v>
      </c>
      <c r="C488" s="1">
        <v>2.5581450000000001</v>
      </c>
    </row>
    <row r="489" spans="1:3" x14ac:dyDescent="0.45">
      <c r="A489" s="68">
        <v>44358</v>
      </c>
      <c r="B489" s="69">
        <v>5.9999999999999995E-4</v>
      </c>
      <c r="C489" s="1">
        <v>2.5581450000000001</v>
      </c>
    </row>
    <row r="490" spans="1:3" x14ac:dyDescent="0.45">
      <c r="A490" s="68">
        <v>44359</v>
      </c>
      <c r="B490" s="69">
        <v>5.9999999999999995E-4</v>
      </c>
      <c r="C490" s="1">
        <v>2.5581450000000001</v>
      </c>
    </row>
    <row r="491" spans="1:3" x14ac:dyDescent="0.45">
      <c r="A491" s="68">
        <v>44360</v>
      </c>
      <c r="B491" s="69">
        <v>5.9999999999999995E-4</v>
      </c>
      <c r="C491" s="1">
        <v>2.5581450000000001</v>
      </c>
    </row>
    <row r="492" spans="1:3" x14ac:dyDescent="0.45">
      <c r="A492" s="68">
        <v>44361</v>
      </c>
      <c r="B492" s="69">
        <v>5.9999999999999995E-4</v>
      </c>
      <c r="C492" s="1">
        <v>2.5581450000000001</v>
      </c>
    </row>
    <row r="493" spans="1:3" x14ac:dyDescent="0.45">
      <c r="A493" s="68">
        <v>44362</v>
      </c>
      <c r="B493" s="69">
        <v>5.9999999999999995E-4</v>
      </c>
      <c r="C493" s="1">
        <v>2.5581450000000001</v>
      </c>
    </row>
    <row r="494" spans="1:3" x14ac:dyDescent="0.45">
      <c r="A494" s="68">
        <v>44363</v>
      </c>
      <c r="B494" s="69">
        <v>5.9999999999999995E-4</v>
      </c>
      <c r="C494" s="1">
        <v>2.5581450000000001</v>
      </c>
    </row>
    <row r="495" spans="1:3" x14ac:dyDescent="0.45">
      <c r="A495" s="68">
        <v>44364</v>
      </c>
      <c r="B495" s="69">
        <v>1E-3</v>
      </c>
      <c r="C495" s="1">
        <v>2.5581450000000001</v>
      </c>
    </row>
    <row r="496" spans="1:3" x14ac:dyDescent="0.45">
      <c r="A496" s="68">
        <v>44365</v>
      </c>
      <c r="B496" s="69">
        <v>1E-3</v>
      </c>
      <c r="C496" s="1">
        <v>2.5581450000000001</v>
      </c>
    </row>
    <row r="497" spans="1:3" x14ac:dyDescent="0.45">
      <c r="A497" s="68">
        <v>44366</v>
      </c>
      <c r="B497" s="69">
        <v>1E-3</v>
      </c>
      <c r="C497" s="1">
        <v>2.5581450000000001</v>
      </c>
    </row>
    <row r="498" spans="1:3" x14ac:dyDescent="0.45">
      <c r="A498" s="68">
        <v>44367</v>
      </c>
      <c r="B498" s="69">
        <v>1E-3</v>
      </c>
      <c r="C498" s="1">
        <v>2.5581450000000001</v>
      </c>
    </row>
    <row r="499" spans="1:3" x14ac:dyDescent="0.45">
      <c r="A499" s="68">
        <v>44368</v>
      </c>
      <c r="B499" s="69">
        <v>1E-3</v>
      </c>
      <c r="C499" s="1">
        <v>2.5581450000000001</v>
      </c>
    </row>
    <row r="500" spans="1:3" x14ac:dyDescent="0.45">
      <c r="A500" s="68">
        <v>44369</v>
      </c>
      <c r="B500" s="69">
        <v>1E-3</v>
      </c>
      <c r="C500" s="1">
        <v>2.5581450000000001</v>
      </c>
    </row>
    <row r="501" spans="1:3" x14ac:dyDescent="0.45">
      <c r="A501" s="68">
        <v>44370</v>
      </c>
      <c r="B501" s="69">
        <v>1E-3</v>
      </c>
      <c r="C501" s="1">
        <v>2.5581450000000001</v>
      </c>
    </row>
    <row r="502" spans="1:3" x14ac:dyDescent="0.45">
      <c r="A502" s="68">
        <v>44371</v>
      </c>
      <c r="B502" s="69">
        <v>1E-3</v>
      </c>
      <c r="C502" s="1">
        <v>2.5581450000000001</v>
      </c>
    </row>
    <row r="503" spans="1:3" x14ac:dyDescent="0.45">
      <c r="A503" s="68">
        <v>44372</v>
      </c>
      <c r="B503" s="69">
        <v>1E-3</v>
      </c>
      <c r="C503" s="1">
        <v>2.5581450000000001</v>
      </c>
    </row>
    <row r="504" spans="1:3" x14ac:dyDescent="0.45">
      <c r="A504" s="68">
        <v>44373</v>
      </c>
      <c r="B504" s="69">
        <v>1E-3</v>
      </c>
      <c r="C504" s="1">
        <v>2.5581450000000001</v>
      </c>
    </row>
    <row r="505" spans="1:3" x14ac:dyDescent="0.45">
      <c r="A505" s="68">
        <v>44374</v>
      </c>
      <c r="B505" s="69">
        <v>1E-3</v>
      </c>
      <c r="C505" s="1">
        <v>2.5581450000000001</v>
      </c>
    </row>
    <row r="506" spans="1:3" x14ac:dyDescent="0.45">
      <c r="A506" s="68">
        <v>44375</v>
      </c>
      <c r="B506" s="69">
        <v>1E-3</v>
      </c>
      <c r="C506" s="1">
        <v>2.5581450000000001</v>
      </c>
    </row>
    <row r="507" spans="1:3" x14ac:dyDescent="0.45">
      <c r="A507" s="68">
        <v>44376</v>
      </c>
      <c r="B507" s="69">
        <v>1E-3</v>
      </c>
      <c r="C507" s="1">
        <v>2.5581450000000001</v>
      </c>
    </row>
    <row r="508" spans="1:3" x14ac:dyDescent="0.45">
      <c r="A508" s="68">
        <v>44377</v>
      </c>
      <c r="B508" s="69">
        <v>8.0000000000000004E-4</v>
      </c>
      <c r="C508" s="1">
        <v>2.5581450000000001</v>
      </c>
    </row>
    <row r="509" spans="1:3" x14ac:dyDescent="0.45">
      <c r="A509" s="68">
        <v>44378</v>
      </c>
      <c r="B509" s="69">
        <v>1E-3</v>
      </c>
      <c r="C509" s="1">
        <v>2.3235969999999999</v>
      </c>
    </row>
    <row r="510" spans="1:3" x14ac:dyDescent="0.45">
      <c r="A510" s="68">
        <v>44379</v>
      </c>
      <c r="B510" s="69">
        <v>1E-3</v>
      </c>
      <c r="C510" s="1">
        <v>2.3235969999999999</v>
      </c>
    </row>
    <row r="511" spans="1:3" x14ac:dyDescent="0.45">
      <c r="A511" s="68">
        <v>44380</v>
      </c>
      <c r="B511" s="69">
        <v>1E-3</v>
      </c>
      <c r="C511" s="1">
        <v>2.3235969999999999</v>
      </c>
    </row>
    <row r="512" spans="1:3" x14ac:dyDescent="0.45">
      <c r="A512" s="68">
        <v>44381</v>
      </c>
      <c r="B512" s="69">
        <v>1E-3</v>
      </c>
      <c r="C512" s="1">
        <v>2.3235969999999999</v>
      </c>
    </row>
    <row r="513" spans="1:3" x14ac:dyDescent="0.45">
      <c r="A513" s="68">
        <v>44382</v>
      </c>
      <c r="B513" s="69">
        <v>1E-3</v>
      </c>
      <c r="C513" s="1">
        <v>2.3235969999999999</v>
      </c>
    </row>
    <row r="514" spans="1:3" x14ac:dyDescent="0.45">
      <c r="A514" s="68">
        <v>44383</v>
      </c>
      <c r="B514" s="69">
        <v>1E-3</v>
      </c>
      <c r="C514" s="1">
        <v>2.3235969999999999</v>
      </c>
    </row>
    <row r="515" spans="1:3" x14ac:dyDescent="0.45">
      <c r="A515" s="68">
        <v>44384</v>
      </c>
      <c r="B515" s="69">
        <v>1E-3</v>
      </c>
      <c r="C515" s="1">
        <v>2.3235969999999999</v>
      </c>
    </row>
    <row r="516" spans="1:3" x14ac:dyDescent="0.45">
      <c r="A516" s="68">
        <v>44385</v>
      </c>
      <c r="B516" s="69">
        <v>1E-3</v>
      </c>
      <c r="C516" s="1">
        <v>2.3235969999999999</v>
      </c>
    </row>
    <row r="517" spans="1:3" x14ac:dyDescent="0.45">
      <c r="A517" s="68">
        <v>44386</v>
      </c>
      <c r="B517" s="69">
        <v>1E-3</v>
      </c>
      <c r="C517" s="1">
        <v>2.3235969999999999</v>
      </c>
    </row>
    <row r="518" spans="1:3" x14ac:dyDescent="0.45">
      <c r="A518" s="68">
        <v>44387</v>
      </c>
      <c r="B518" s="69">
        <v>1E-3</v>
      </c>
      <c r="C518" s="1">
        <v>2.3235969999999999</v>
      </c>
    </row>
    <row r="519" spans="1:3" x14ac:dyDescent="0.45">
      <c r="A519" s="68">
        <v>44388</v>
      </c>
      <c r="B519" s="69">
        <v>1E-3</v>
      </c>
      <c r="C519" s="1">
        <v>2.3235969999999999</v>
      </c>
    </row>
    <row r="520" spans="1:3" x14ac:dyDescent="0.45">
      <c r="A520" s="68">
        <v>44389</v>
      </c>
      <c r="B520" s="69">
        <v>1E-3</v>
      </c>
      <c r="C520" s="1">
        <v>2.3235969999999999</v>
      </c>
    </row>
    <row r="521" spans="1:3" x14ac:dyDescent="0.45">
      <c r="A521" s="68">
        <v>44390</v>
      </c>
      <c r="B521" s="69">
        <v>1E-3</v>
      </c>
      <c r="C521" s="1">
        <v>2.3235969999999999</v>
      </c>
    </row>
    <row r="522" spans="1:3" x14ac:dyDescent="0.45">
      <c r="A522" s="68">
        <v>44391</v>
      </c>
      <c r="B522" s="69">
        <v>1E-3</v>
      </c>
      <c r="C522" s="1">
        <v>2.3235969999999999</v>
      </c>
    </row>
    <row r="523" spans="1:3" x14ac:dyDescent="0.45">
      <c r="A523" s="68">
        <v>44392</v>
      </c>
      <c r="B523" s="69">
        <v>1E-3</v>
      </c>
      <c r="C523" s="1">
        <v>2.3235969999999999</v>
      </c>
    </row>
    <row r="524" spans="1:3" x14ac:dyDescent="0.45">
      <c r="A524" s="68">
        <v>44393</v>
      </c>
      <c r="B524" s="69">
        <v>1E-3</v>
      </c>
      <c r="C524" s="1">
        <v>2.3235969999999999</v>
      </c>
    </row>
    <row r="525" spans="1:3" x14ac:dyDescent="0.45">
      <c r="A525" s="68">
        <v>44394</v>
      </c>
      <c r="B525" s="69">
        <v>1E-3</v>
      </c>
      <c r="C525" s="1">
        <v>2.3235969999999999</v>
      </c>
    </row>
    <row r="526" spans="1:3" x14ac:dyDescent="0.45">
      <c r="A526" s="68">
        <v>44395</v>
      </c>
      <c r="B526" s="69">
        <v>1E-3</v>
      </c>
      <c r="C526" s="1">
        <v>2.3235969999999999</v>
      </c>
    </row>
    <row r="527" spans="1:3" x14ac:dyDescent="0.45">
      <c r="A527" s="68">
        <v>44396</v>
      </c>
      <c r="B527" s="69">
        <v>1E-3</v>
      </c>
      <c r="C527" s="1">
        <v>2.3235969999999999</v>
      </c>
    </row>
    <row r="528" spans="1:3" x14ac:dyDescent="0.45">
      <c r="A528" s="68">
        <v>44397</v>
      </c>
      <c r="B528" s="69">
        <v>1E-3</v>
      </c>
      <c r="C528" s="1">
        <v>2.3235969999999999</v>
      </c>
    </row>
    <row r="529" spans="1:3" x14ac:dyDescent="0.45">
      <c r="A529" s="68">
        <v>44398</v>
      </c>
      <c r="B529" s="69">
        <v>1E-3</v>
      </c>
      <c r="C529" s="1">
        <v>2.3235969999999999</v>
      </c>
    </row>
    <row r="530" spans="1:3" x14ac:dyDescent="0.45">
      <c r="A530" s="68">
        <v>44399</v>
      </c>
      <c r="B530" s="69">
        <v>1E-3</v>
      </c>
      <c r="C530" s="1">
        <v>2.3235969999999999</v>
      </c>
    </row>
    <row r="531" spans="1:3" x14ac:dyDescent="0.45">
      <c r="A531" s="68">
        <v>44400</v>
      </c>
      <c r="B531" s="69">
        <v>1E-3</v>
      </c>
      <c r="C531" s="1">
        <v>2.3235969999999999</v>
      </c>
    </row>
    <row r="532" spans="1:3" x14ac:dyDescent="0.45">
      <c r="A532" s="68">
        <v>44401</v>
      </c>
      <c r="B532" s="69">
        <v>1E-3</v>
      </c>
      <c r="C532" s="1">
        <v>2.3235969999999999</v>
      </c>
    </row>
    <row r="533" spans="1:3" x14ac:dyDescent="0.45">
      <c r="A533" s="68">
        <v>44402</v>
      </c>
      <c r="B533" s="69">
        <v>1E-3</v>
      </c>
      <c r="C533" s="1">
        <v>2.3235969999999999</v>
      </c>
    </row>
    <row r="534" spans="1:3" x14ac:dyDescent="0.45">
      <c r="A534" s="68">
        <v>44403</v>
      </c>
      <c r="B534" s="69">
        <v>1E-3</v>
      </c>
      <c r="C534" s="1">
        <v>2.3235969999999999</v>
      </c>
    </row>
    <row r="535" spans="1:3" x14ac:dyDescent="0.45">
      <c r="A535" s="68">
        <v>44404</v>
      </c>
      <c r="B535" s="69">
        <v>1E-3</v>
      </c>
      <c r="C535" s="1">
        <v>2.3235969999999999</v>
      </c>
    </row>
    <row r="536" spans="1:3" x14ac:dyDescent="0.45">
      <c r="A536" s="68">
        <v>44405</v>
      </c>
      <c r="B536" s="69">
        <v>1E-3</v>
      </c>
      <c r="C536" s="1">
        <v>2.3235969999999999</v>
      </c>
    </row>
    <row r="537" spans="1:3" x14ac:dyDescent="0.45">
      <c r="A537" s="68">
        <v>44406</v>
      </c>
      <c r="B537" s="69">
        <v>1E-3</v>
      </c>
      <c r="C537" s="1">
        <v>2.3235969999999999</v>
      </c>
    </row>
    <row r="538" spans="1:3" x14ac:dyDescent="0.45">
      <c r="A538" s="68">
        <v>44407</v>
      </c>
      <c r="B538" s="69">
        <v>7.000000000000001E-4</v>
      </c>
      <c r="C538" s="1">
        <v>2.3235969999999999</v>
      </c>
    </row>
    <row r="539" spans="1:3" x14ac:dyDescent="0.45">
      <c r="A539" s="68">
        <v>44408</v>
      </c>
      <c r="B539" s="69">
        <v>7.000000000000001E-4</v>
      </c>
      <c r="C539" s="1">
        <v>2.3235969999999999</v>
      </c>
    </row>
    <row r="540" spans="1:3" x14ac:dyDescent="0.45">
      <c r="A540" s="68">
        <v>44409</v>
      </c>
      <c r="B540" s="69">
        <v>7.000000000000001E-4</v>
      </c>
      <c r="C540" s="1">
        <v>2.3324189999999998</v>
      </c>
    </row>
    <row r="541" spans="1:3" x14ac:dyDescent="0.45">
      <c r="A541" s="68">
        <v>44410</v>
      </c>
      <c r="B541" s="69">
        <v>1E-3</v>
      </c>
      <c r="C541" s="1">
        <v>2.3324189999999998</v>
      </c>
    </row>
    <row r="542" spans="1:3" x14ac:dyDescent="0.45">
      <c r="A542" s="68">
        <v>44411</v>
      </c>
      <c r="B542" s="69">
        <v>1E-3</v>
      </c>
      <c r="C542" s="1">
        <v>2.3324189999999998</v>
      </c>
    </row>
    <row r="543" spans="1:3" x14ac:dyDescent="0.45">
      <c r="A543" s="68">
        <v>44412</v>
      </c>
      <c r="B543" s="69">
        <v>1E-3</v>
      </c>
      <c r="C543" s="1">
        <v>2.3324189999999998</v>
      </c>
    </row>
    <row r="544" spans="1:3" x14ac:dyDescent="0.45">
      <c r="A544" s="68">
        <v>44413</v>
      </c>
      <c r="B544" s="69">
        <v>1E-3</v>
      </c>
      <c r="C544" s="1">
        <v>2.3324189999999998</v>
      </c>
    </row>
    <row r="545" spans="1:3" x14ac:dyDescent="0.45">
      <c r="A545" s="68">
        <v>44414</v>
      </c>
      <c r="B545" s="69">
        <v>1E-3</v>
      </c>
      <c r="C545" s="1">
        <v>2.3324189999999998</v>
      </c>
    </row>
    <row r="546" spans="1:3" x14ac:dyDescent="0.45">
      <c r="A546" s="68">
        <v>44415</v>
      </c>
      <c r="B546" s="69">
        <v>1E-3</v>
      </c>
      <c r="C546" s="1">
        <v>2.3324189999999998</v>
      </c>
    </row>
    <row r="547" spans="1:3" x14ac:dyDescent="0.45">
      <c r="A547" s="68">
        <v>44416</v>
      </c>
      <c r="B547" s="69">
        <v>1E-3</v>
      </c>
      <c r="C547" s="1">
        <v>2.3324189999999998</v>
      </c>
    </row>
    <row r="548" spans="1:3" x14ac:dyDescent="0.45">
      <c r="A548" s="68">
        <v>44417</v>
      </c>
      <c r="B548" s="69">
        <v>1E-3</v>
      </c>
      <c r="C548" s="1">
        <v>2.3324189999999998</v>
      </c>
    </row>
    <row r="549" spans="1:3" x14ac:dyDescent="0.45">
      <c r="A549" s="68">
        <v>44418</v>
      </c>
      <c r="B549" s="69">
        <v>1E-3</v>
      </c>
      <c r="C549" s="1">
        <v>2.3324189999999998</v>
      </c>
    </row>
    <row r="550" spans="1:3" x14ac:dyDescent="0.45">
      <c r="A550" s="68">
        <v>44419</v>
      </c>
      <c r="B550" s="69">
        <v>1E-3</v>
      </c>
      <c r="C550" s="1">
        <v>2.3324189999999998</v>
      </c>
    </row>
    <row r="551" spans="1:3" x14ac:dyDescent="0.45">
      <c r="A551" s="68">
        <v>44420</v>
      </c>
      <c r="B551" s="69">
        <v>1E-3</v>
      </c>
      <c r="C551" s="1">
        <v>2.3324189999999998</v>
      </c>
    </row>
    <row r="552" spans="1:3" x14ac:dyDescent="0.45">
      <c r="A552" s="68">
        <v>44421</v>
      </c>
      <c r="B552" s="69">
        <v>1E-3</v>
      </c>
      <c r="C552" s="1">
        <v>2.3324189999999998</v>
      </c>
    </row>
    <row r="553" spans="1:3" x14ac:dyDescent="0.45">
      <c r="A553" s="68">
        <v>44422</v>
      </c>
      <c r="B553" s="69">
        <v>1E-3</v>
      </c>
      <c r="C553" s="1">
        <v>2.3324189999999998</v>
      </c>
    </row>
    <row r="554" spans="1:3" x14ac:dyDescent="0.45">
      <c r="A554" s="68">
        <v>44423</v>
      </c>
      <c r="B554" s="69">
        <v>1E-3</v>
      </c>
      <c r="C554" s="1">
        <v>2.3324189999999998</v>
      </c>
    </row>
    <row r="555" spans="1:3" x14ac:dyDescent="0.45">
      <c r="A555" s="68">
        <v>44424</v>
      </c>
      <c r="B555" s="69">
        <v>1E-3</v>
      </c>
      <c r="C555" s="1">
        <v>2.3324189999999998</v>
      </c>
    </row>
    <row r="556" spans="1:3" x14ac:dyDescent="0.45">
      <c r="A556" s="68">
        <v>44425</v>
      </c>
      <c r="B556" s="69">
        <v>1E-3</v>
      </c>
      <c r="C556" s="1">
        <v>2.3324189999999998</v>
      </c>
    </row>
    <row r="557" spans="1:3" x14ac:dyDescent="0.45">
      <c r="A557" s="68">
        <v>44426</v>
      </c>
      <c r="B557" s="69">
        <v>8.9999999999999998E-4</v>
      </c>
      <c r="C557" s="1">
        <v>2.3324189999999998</v>
      </c>
    </row>
    <row r="558" spans="1:3" x14ac:dyDescent="0.45">
      <c r="A558" s="68">
        <v>44427</v>
      </c>
      <c r="B558" s="69">
        <v>8.9999999999999998E-4</v>
      </c>
      <c r="C558" s="1">
        <v>2.3324189999999998</v>
      </c>
    </row>
    <row r="559" spans="1:3" x14ac:dyDescent="0.45">
      <c r="A559" s="68">
        <v>44428</v>
      </c>
      <c r="B559" s="69">
        <v>8.9999999999999998E-4</v>
      </c>
      <c r="C559" s="1">
        <v>2.3324189999999998</v>
      </c>
    </row>
    <row r="560" spans="1:3" x14ac:dyDescent="0.45">
      <c r="A560" s="68">
        <v>44429</v>
      </c>
      <c r="B560" s="69">
        <v>8.9999999999999998E-4</v>
      </c>
      <c r="C560" s="1">
        <v>2.3324189999999998</v>
      </c>
    </row>
    <row r="561" spans="1:3" x14ac:dyDescent="0.45">
      <c r="A561" s="68">
        <v>44430</v>
      </c>
      <c r="B561" s="69">
        <v>8.9999999999999998E-4</v>
      </c>
      <c r="C561" s="1">
        <v>2.3324189999999998</v>
      </c>
    </row>
    <row r="562" spans="1:3" x14ac:dyDescent="0.45">
      <c r="A562" s="68">
        <v>44431</v>
      </c>
      <c r="B562" s="69">
        <v>8.9999999999999998E-4</v>
      </c>
      <c r="C562" s="1">
        <v>2.3324189999999998</v>
      </c>
    </row>
    <row r="563" spans="1:3" x14ac:dyDescent="0.45">
      <c r="A563" s="68">
        <v>44432</v>
      </c>
      <c r="B563" s="69">
        <v>8.9999999999999998E-4</v>
      </c>
      <c r="C563" s="1">
        <v>2.3324189999999998</v>
      </c>
    </row>
    <row r="564" spans="1:3" x14ac:dyDescent="0.45">
      <c r="A564" s="68">
        <v>44433</v>
      </c>
      <c r="B564" s="69">
        <v>8.9999999999999998E-4</v>
      </c>
      <c r="C564" s="1">
        <v>2.3324189999999998</v>
      </c>
    </row>
    <row r="565" spans="1:3" x14ac:dyDescent="0.45">
      <c r="A565" s="68">
        <v>44434</v>
      </c>
      <c r="B565" s="69">
        <v>8.9999999999999998E-4</v>
      </c>
      <c r="C565" s="1">
        <v>2.3324189999999998</v>
      </c>
    </row>
    <row r="566" spans="1:3" x14ac:dyDescent="0.45">
      <c r="A566" s="68">
        <v>44435</v>
      </c>
      <c r="B566" s="69">
        <v>8.0000000000000004E-4</v>
      </c>
      <c r="C566" s="1">
        <v>2.3324189999999998</v>
      </c>
    </row>
    <row r="567" spans="1:3" x14ac:dyDescent="0.45">
      <c r="A567" s="68">
        <v>44436</v>
      </c>
      <c r="B567" s="69">
        <v>8.0000000000000004E-4</v>
      </c>
      <c r="C567" s="1">
        <v>2.3324189999999998</v>
      </c>
    </row>
    <row r="568" spans="1:3" x14ac:dyDescent="0.45">
      <c r="A568" s="68">
        <v>44437</v>
      </c>
      <c r="B568" s="69">
        <v>8.0000000000000004E-4</v>
      </c>
      <c r="C568" s="1">
        <v>2.3324189999999998</v>
      </c>
    </row>
    <row r="569" spans="1:3" x14ac:dyDescent="0.45">
      <c r="A569" s="68">
        <v>44438</v>
      </c>
      <c r="B569" s="69">
        <v>8.0000000000000004E-4</v>
      </c>
      <c r="C569" s="1">
        <v>2.3324189999999998</v>
      </c>
    </row>
    <row r="570" spans="1:3" x14ac:dyDescent="0.45">
      <c r="A570" s="68">
        <v>44439</v>
      </c>
      <c r="B570" s="69">
        <v>5.9999999999999995E-4</v>
      </c>
      <c r="C570" s="1">
        <v>2.3324189999999998</v>
      </c>
    </row>
    <row r="571" spans="1:3" x14ac:dyDescent="0.45">
      <c r="A571" s="68">
        <v>44440</v>
      </c>
      <c r="B571" s="69">
        <v>8.0000000000000004E-4</v>
      </c>
      <c r="C571" s="1">
        <v>2.610662</v>
      </c>
    </row>
    <row r="572" spans="1:3" x14ac:dyDescent="0.45">
      <c r="A572" s="68">
        <v>44441</v>
      </c>
      <c r="B572" s="69">
        <v>8.0000000000000004E-4</v>
      </c>
      <c r="C572" s="1">
        <v>2.610662</v>
      </c>
    </row>
    <row r="573" spans="1:3" x14ac:dyDescent="0.45">
      <c r="A573" s="68">
        <v>44442</v>
      </c>
      <c r="B573" s="69">
        <v>8.0000000000000004E-4</v>
      </c>
      <c r="C573" s="1">
        <v>2.610662</v>
      </c>
    </row>
    <row r="574" spans="1:3" x14ac:dyDescent="0.45">
      <c r="A574" s="68">
        <v>44443</v>
      </c>
      <c r="B574" s="69">
        <v>8.0000000000000004E-4</v>
      </c>
      <c r="C574" s="1">
        <v>2.610662</v>
      </c>
    </row>
    <row r="575" spans="1:3" x14ac:dyDescent="0.45">
      <c r="A575" s="68">
        <v>44444</v>
      </c>
      <c r="B575" s="69">
        <v>8.0000000000000004E-4</v>
      </c>
      <c r="C575" s="1">
        <v>2.610662</v>
      </c>
    </row>
    <row r="576" spans="1:3" x14ac:dyDescent="0.45">
      <c r="A576" s="68">
        <v>44445</v>
      </c>
      <c r="B576" s="69">
        <v>8.0000000000000004E-4</v>
      </c>
      <c r="C576" s="1">
        <v>2.610662</v>
      </c>
    </row>
    <row r="577" spans="1:3" x14ac:dyDescent="0.45">
      <c r="A577" s="68">
        <v>44446</v>
      </c>
      <c r="B577" s="69">
        <v>8.0000000000000004E-4</v>
      </c>
      <c r="C577" s="1">
        <v>2.610662</v>
      </c>
    </row>
    <row r="578" spans="1:3" x14ac:dyDescent="0.45">
      <c r="A578" s="68">
        <v>44447</v>
      </c>
      <c r="B578" s="69">
        <v>8.0000000000000004E-4</v>
      </c>
      <c r="C578" s="1">
        <v>2.610662</v>
      </c>
    </row>
    <row r="579" spans="1:3" x14ac:dyDescent="0.45">
      <c r="A579" s="68">
        <v>44448</v>
      </c>
      <c r="B579" s="69">
        <v>8.0000000000000004E-4</v>
      </c>
      <c r="C579" s="1">
        <v>2.610662</v>
      </c>
    </row>
    <row r="580" spans="1:3" x14ac:dyDescent="0.45">
      <c r="A580" s="68">
        <v>44449</v>
      </c>
      <c r="B580" s="69">
        <v>8.0000000000000004E-4</v>
      </c>
      <c r="C580" s="1">
        <v>2.610662</v>
      </c>
    </row>
    <row r="581" spans="1:3" x14ac:dyDescent="0.45">
      <c r="A581" s="68">
        <v>44450</v>
      </c>
      <c r="B581" s="69">
        <v>8.0000000000000004E-4</v>
      </c>
      <c r="C581" s="1">
        <v>2.610662</v>
      </c>
    </row>
    <row r="582" spans="1:3" x14ac:dyDescent="0.45">
      <c r="A582" s="68">
        <v>44451</v>
      </c>
      <c r="B582" s="69">
        <v>8.0000000000000004E-4</v>
      </c>
      <c r="C582" s="1">
        <v>2.610662</v>
      </c>
    </row>
    <row r="583" spans="1:3" x14ac:dyDescent="0.45">
      <c r="A583" s="68">
        <v>44452</v>
      </c>
      <c r="B583" s="69">
        <v>8.0000000000000004E-4</v>
      </c>
      <c r="C583" s="1">
        <v>2.610662</v>
      </c>
    </row>
    <row r="584" spans="1:3" x14ac:dyDescent="0.45">
      <c r="A584" s="68">
        <v>44453</v>
      </c>
      <c r="B584" s="69">
        <v>8.0000000000000004E-4</v>
      </c>
      <c r="C584" s="1">
        <v>2.610662</v>
      </c>
    </row>
    <row r="585" spans="1:3" x14ac:dyDescent="0.45">
      <c r="A585" s="68">
        <v>44454</v>
      </c>
      <c r="B585" s="69">
        <v>8.0000000000000004E-4</v>
      </c>
      <c r="C585" s="1">
        <v>2.610662</v>
      </c>
    </row>
    <row r="586" spans="1:3" x14ac:dyDescent="0.45">
      <c r="A586" s="68">
        <v>44455</v>
      </c>
      <c r="B586" s="69">
        <v>8.0000000000000004E-4</v>
      </c>
      <c r="C586" s="1">
        <v>2.610662</v>
      </c>
    </row>
    <row r="587" spans="1:3" x14ac:dyDescent="0.45">
      <c r="A587" s="68">
        <v>44456</v>
      </c>
      <c r="B587" s="69">
        <v>8.0000000000000004E-4</v>
      </c>
      <c r="C587" s="1">
        <v>2.610662</v>
      </c>
    </row>
    <row r="588" spans="1:3" x14ac:dyDescent="0.45">
      <c r="A588" s="68">
        <v>44457</v>
      </c>
      <c r="B588" s="69">
        <v>8.0000000000000004E-4</v>
      </c>
      <c r="C588" s="1">
        <v>2.610662</v>
      </c>
    </row>
    <row r="589" spans="1:3" x14ac:dyDescent="0.45">
      <c r="A589" s="68">
        <v>44458</v>
      </c>
      <c r="B589" s="69">
        <v>8.0000000000000004E-4</v>
      </c>
      <c r="C589" s="1">
        <v>2.610662</v>
      </c>
    </row>
    <row r="590" spans="1:3" x14ac:dyDescent="0.45">
      <c r="A590" s="68">
        <v>44459</v>
      </c>
      <c r="B590" s="69">
        <v>8.0000000000000004E-4</v>
      </c>
      <c r="C590" s="1">
        <v>2.610662</v>
      </c>
    </row>
    <row r="591" spans="1:3" x14ac:dyDescent="0.45">
      <c r="A591" s="68">
        <v>44460</v>
      </c>
      <c r="B591" s="69">
        <v>8.0000000000000004E-4</v>
      </c>
      <c r="C591" s="1">
        <v>2.610662</v>
      </c>
    </row>
    <row r="592" spans="1:3" x14ac:dyDescent="0.45">
      <c r="A592" s="68">
        <v>44461</v>
      </c>
      <c r="B592" s="69">
        <v>8.0000000000000004E-4</v>
      </c>
      <c r="C592" s="1">
        <v>2.610662</v>
      </c>
    </row>
    <row r="593" spans="1:3" x14ac:dyDescent="0.45">
      <c r="A593" s="68">
        <v>44462</v>
      </c>
      <c r="B593" s="69">
        <v>8.0000000000000004E-4</v>
      </c>
      <c r="C593" s="1">
        <v>2.610662</v>
      </c>
    </row>
    <row r="594" spans="1:3" x14ac:dyDescent="0.45">
      <c r="A594" s="68">
        <v>44463</v>
      </c>
      <c r="B594" s="69">
        <v>8.0000000000000004E-4</v>
      </c>
      <c r="C594" s="1">
        <v>2.610662</v>
      </c>
    </row>
    <row r="595" spans="1:3" x14ac:dyDescent="0.45">
      <c r="A595" s="68">
        <v>44464</v>
      </c>
      <c r="B595" s="69">
        <v>8.0000000000000004E-4</v>
      </c>
      <c r="C595" s="1">
        <v>2.610662</v>
      </c>
    </row>
    <row r="596" spans="1:3" x14ac:dyDescent="0.45">
      <c r="A596" s="68">
        <v>44465</v>
      </c>
      <c r="B596" s="69">
        <v>8.0000000000000004E-4</v>
      </c>
      <c r="C596" s="1">
        <v>2.610662</v>
      </c>
    </row>
    <row r="597" spans="1:3" x14ac:dyDescent="0.45">
      <c r="A597" s="68">
        <v>44466</v>
      </c>
      <c r="B597" s="69">
        <v>8.0000000000000004E-4</v>
      </c>
      <c r="C597" s="1">
        <v>2.610662</v>
      </c>
    </row>
    <row r="598" spans="1:3" x14ac:dyDescent="0.45">
      <c r="A598" s="68">
        <v>44467</v>
      </c>
      <c r="B598" s="69">
        <v>8.0000000000000004E-4</v>
      </c>
      <c r="C598" s="1">
        <v>2.610662</v>
      </c>
    </row>
    <row r="599" spans="1:3" x14ac:dyDescent="0.45">
      <c r="A599" s="68">
        <v>44468</v>
      </c>
      <c r="B599" s="69">
        <v>8.0000000000000004E-4</v>
      </c>
      <c r="C599" s="1">
        <v>2.610662</v>
      </c>
    </row>
    <row r="600" spans="1:3" x14ac:dyDescent="0.45">
      <c r="A600" s="68">
        <v>44469</v>
      </c>
      <c r="B600" s="69">
        <v>5.9999999999999995E-4</v>
      </c>
      <c r="C600" s="1">
        <v>2.610662</v>
      </c>
    </row>
    <row r="601" spans="1:3" x14ac:dyDescent="0.45">
      <c r="A601" s="68">
        <v>44470</v>
      </c>
      <c r="B601" s="69">
        <v>8.0000000000000004E-4</v>
      </c>
      <c r="C601" s="1">
        <v>3.0076040000000002</v>
      </c>
    </row>
    <row r="602" spans="1:3" x14ac:dyDescent="0.45">
      <c r="A602" s="68">
        <v>44471</v>
      </c>
      <c r="B602" s="69">
        <v>8.0000000000000004E-4</v>
      </c>
      <c r="C602" s="1">
        <v>3.0076040000000002</v>
      </c>
    </row>
    <row r="603" spans="1:3" x14ac:dyDescent="0.45">
      <c r="A603" s="68">
        <v>44472</v>
      </c>
      <c r="B603" s="69">
        <v>8.0000000000000004E-4</v>
      </c>
      <c r="C603" s="1">
        <v>3.0076040000000002</v>
      </c>
    </row>
    <row r="604" spans="1:3" x14ac:dyDescent="0.45">
      <c r="A604" s="68">
        <v>44473</v>
      </c>
      <c r="B604" s="69">
        <v>8.0000000000000004E-4</v>
      </c>
      <c r="C604" s="1">
        <v>3.0076040000000002</v>
      </c>
    </row>
    <row r="605" spans="1:3" x14ac:dyDescent="0.45">
      <c r="A605" s="68">
        <v>44474</v>
      </c>
      <c r="B605" s="69">
        <v>8.0000000000000004E-4</v>
      </c>
      <c r="C605" s="1">
        <v>3.0076040000000002</v>
      </c>
    </row>
    <row r="606" spans="1:3" x14ac:dyDescent="0.45">
      <c r="A606" s="68">
        <v>44475</v>
      </c>
      <c r="B606" s="69">
        <v>8.0000000000000004E-4</v>
      </c>
      <c r="C606" s="1">
        <v>3.0076040000000002</v>
      </c>
    </row>
    <row r="607" spans="1:3" x14ac:dyDescent="0.45">
      <c r="A607" s="68">
        <v>44476</v>
      </c>
      <c r="B607" s="69">
        <v>8.0000000000000004E-4</v>
      </c>
      <c r="C607" s="1">
        <v>3.0076040000000002</v>
      </c>
    </row>
    <row r="608" spans="1:3" x14ac:dyDescent="0.45">
      <c r="A608" s="68">
        <v>44477</v>
      </c>
      <c r="B608" s="69">
        <v>8.0000000000000004E-4</v>
      </c>
      <c r="C608" s="1">
        <v>3.0076040000000002</v>
      </c>
    </row>
    <row r="609" spans="1:3" x14ac:dyDescent="0.45">
      <c r="A609" s="68">
        <v>44478</v>
      </c>
      <c r="B609" s="69">
        <v>8.0000000000000004E-4</v>
      </c>
      <c r="C609" s="1">
        <v>3.0076040000000002</v>
      </c>
    </row>
    <row r="610" spans="1:3" x14ac:dyDescent="0.45">
      <c r="A610" s="68">
        <v>44479</v>
      </c>
      <c r="B610" s="69">
        <v>8.0000000000000004E-4</v>
      </c>
      <c r="C610" s="1">
        <v>3.0076040000000002</v>
      </c>
    </row>
    <row r="611" spans="1:3" x14ac:dyDescent="0.45">
      <c r="A611" s="68">
        <v>44480</v>
      </c>
      <c r="B611" s="69">
        <v>8.0000000000000004E-4</v>
      </c>
      <c r="C611" s="1">
        <v>3.0076040000000002</v>
      </c>
    </row>
    <row r="612" spans="1:3" x14ac:dyDescent="0.45">
      <c r="A612" s="68">
        <v>44481</v>
      </c>
      <c r="B612" s="69">
        <v>8.0000000000000004E-4</v>
      </c>
      <c r="C612" s="1">
        <v>3.0076040000000002</v>
      </c>
    </row>
    <row r="613" spans="1:3" x14ac:dyDescent="0.45">
      <c r="A613" s="68">
        <v>44482</v>
      </c>
      <c r="B613" s="69">
        <v>8.0000000000000004E-4</v>
      </c>
      <c r="C613" s="1">
        <v>3.0076040000000002</v>
      </c>
    </row>
    <row r="614" spans="1:3" x14ac:dyDescent="0.45">
      <c r="A614" s="68">
        <v>44483</v>
      </c>
      <c r="B614" s="69">
        <v>8.0000000000000004E-4</v>
      </c>
      <c r="C614" s="1">
        <v>3.0076040000000002</v>
      </c>
    </row>
    <row r="615" spans="1:3" x14ac:dyDescent="0.45">
      <c r="A615" s="68">
        <v>44484</v>
      </c>
      <c r="B615" s="69">
        <v>8.0000000000000004E-4</v>
      </c>
      <c r="C615" s="1">
        <v>3.0076040000000002</v>
      </c>
    </row>
    <row r="616" spans="1:3" x14ac:dyDescent="0.45">
      <c r="A616" s="68">
        <v>44485</v>
      </c>
      <c r="B616" s="69">
        <v>8.0000000000000004E-4</v>
      </c>
      <c r="C616" s="1">
        <v>3.0076040000000002</v>
      </c>
    </row>
    <row r="617" spans="1:3" x14ac:dyDescent="0.45">
      <c r="A617" s="68">
        <v>44486</v>
      </c>
      <c r="B617" s="69">
        <v>8.0000000000000004E-4</v>
      </c>
      <c r="C617" s="1">
        <v>3.0076040000000002</v>
      </c>
    </row>
    <row r="618" spans="1:3" x14ac:dyDescent="0.45">
      <c r="A618" s="68">
        <v>44487</v>
      </c>
      <c r="B618" s="69">
        <v>8.0000000000000004E-4</v>
      </c>
      <c r="C618" s="1">
        <v>3.0076040000000002</v>
      </c>
    </row>
    <row r="619" spans="1:3" x14ac:dyDescent="0.45">
      <c r="A619" s="68">
        <v>44488</v>
      </c>
      <c r="B619" s="69">
        <v>8.0000000000000004E-4</v>
      </c>
      <c r="C619" s="1">
        <v>3.0076040000000002</v>
      </c>
    </row>
    <row r="620" spans="1:3" x14ac:dyDescent="0.45">
      <c r="A620" s="68">
        <v>44489</v>
      </c>
      <c r="B620" s="69">
        <v>8.0000000000000004E-4</v>
      </c>
      <c r="C620" s="1">
        <v>3.0076040000000002</v>
      </c>
    </row>
    <row r="621" spans="1:3" x14ac:dyDescent="0.45">
      <c r="A621" s="68">
        <v>44490</v>
      </c>
      <c r="B621" s="69">
        <v>8.0000000000000004E-4</v>
      </c>
      <c r="C621" s="1">
        <v>3.0076040000000002</v>
      </c>
    </row>
    <row r="622" spans="1:3" x14ac:dyDescent="0.45">
      <c r="A622" s="68">
        <v>44491</v>
      </c>
      <c r="B622" s="69">
        <v>8.0000000000000004E-4</v>
      </c>
      <c r="C622" s="1">
        <v>3.0076040000000002</v>
      </c>
    </row>
    <row r="623" spans="1:3" x14ac:dyDescent="0.45">
      <c r="A623" s="68">
        <v>44492</v>
      </c>
      <c r="B623" s="69">
        <v>8.0000000000000004E-4</v>
      </c>
      <c r="C623" s="1">
        <v>3.0076040000000002</v>
      </c>
    </row>
    <row r="624" spans="1:3" x14ac:dyDescent="0.45">
      <c r="A624" s="68">
        <v>44493</v>
      </c>
      <c r="B624" s="69">
        <v>8.0000000000000004E-4</v>
      </c>
      <c r="C624" s="1">
        <v>3.0076040000000002</v>
      </c>
    </row>
    <row r="625" spans="1:3" x14ac:dyDescent="0.45">
      <c r="A625" s="68">
        <v>44494</v>
      </c>
      <c r="B625" s="69">
        <v>8.0000000000000004E-4</v>
      </c>
      <c r="C625" s="1">
        <v>3.0076040000000002</v>
      </c>
    </row>
    <row r="626" spans="1:3" x14ac:dyDescent="0.45">
      <c r="A626" s="68">
        <v>44495</v>
      </c>
      <c r="B626" s="69">
        <v>8.0000000000000004E-4</v>
      </c>
      <c r="C626" s="1">
        <v>3.0076040000000002</v>
      </c>
    </row>
    <row r="627" spans="1:3" x14ac:dyDescent="0.45">
      <c r="A627" s="68">
        <v>44496</v>
      </c>
      <c r="B627" s="69">
        <v>8.0000000000000004E-4</v>
      </c>
      <c r="C627" s="1">
        <v>3.0076040000000002</v>
      </c>
    </row>
    <row r="628" spans="1:3" x14ac:dyDescent="0.45">
      <c r="A628" s="68">
        <v>44497</v>
      </c>
      <c r="B628" s="69">
        <v>8.0000000000000004E-4</v>
      </c>
      <c r="C628" s="1">
        <v>3.0076040000000002</v>
      </c>
    </row>
    <row r="629" spans="1:3" x14ac:dyDescent="0.45">
      <c r="A629" s="68">
        <v>44498</v>
      </c>
      <c r="B629" s="69">
        <v>7.000000000000001E-4</v>
      </c>
      <c r="C629" s="1">
        <v>3.0076040000000002</v>
      </c>
    </row>
    <row r="630" spans="1:3" x14ac:dyDescent="0.45">
      <c r="A630" s="68">
        <v>44499</v>
      </c>
      <c r="B630" s="69">
        <v>7.000000000000001E-4</v>
      </c>
      <c r="C630" s="1">
        <v>3.0076040000000002</v>
      </c>
    </row>
    <row r="631" spans="1:3" x14ac:dyDescent="0.45">
      <c r="A631" s="68">
        <v>44500</v>
      </c>
      <c r="B631" s="69">
        <v>7.000000000000001E-4</v>
      </c>
      <c r="C631" s="1">
        <v>3.0076040000000002</v>
      </c>
    </row>
    <row r="632" spans="1:3" x14ac:dyDescent="0.45">
      <c r="A632" s="68">
        <v>44501</v>
      </c>
      <c r="B632" s="69">
        <v>8.0000000000000004E-4</v>
      </c>
      <c r="C632" s="1">
        <v>3.1843840000000001</v>
      </c>
    </row>
    <row r="633" spans="1:3" x14ac:dyDescent="0.45">
      <c r="A633" s="68">
        <v>44502</v>
      </c>
      <c r="B633" s="69">
        <v>8.0000000000000004E-4</v>
      </c>
      <c r="C633" s="1">
        <v>3.1843840000000001</v>
      </c>
    </row>
    <row r="634" spans="1:3" x14ac:dyDescent="0.45">
      <c r="A634" s="68">
        <v>44503</v>
      </c>
      <c r="B634" s="69">
        <v>8.0000000000000004E-4</v>
      </c>
      <c r="C634" s="1">
        <v>3.1843840000000001</v>
      </c>
    </row>
    <row r="635" spans="1:3" x14ac:dyDescent="0.45">
      <c r="A635" s="68">
        <v>44504</v>
      </c>
      <c r="B635" s="69">
        <v>8.0000000000000004E-4</v>
      </c>
      <c r="C635" s="1">
        <v>3.1843840000000001</v>
      </c>
    </row>
    <row r="636" spans="1:3" x14ac:dyDescent="0.45">
      <c r="A636" s="68">
        <v>44505</v>
      </c>
      <c r="B636" s="69">
        <v>8.0000000000000004E-4</v>
      </c>
      <c r="C636" s="1">
        <v>3.1843840000000001</v>
      </c>
    </row>
    <row r="637" spans="1:3" x14ac:dyDescent="0.45">
      <c r="A637" s="68">
        <v>44506</v>
      </c>
      <c r="B637" s="69">
        <v>8.0000000000000004E-4</v>
      </c>
      <c r="C637" s="1">
        <v>3.1843840000000001</v>
      </c>
    </row>
    <row r="638" spans="1:3" x14ac:dyDescent="0.45">
      <c r="A638" s="68">
        <v>44507</v>
      </c>
      <c r="B638" s="69">
        <v>8.0000000000000004E-4</v>
      </c>
      <c r="C638" s="1">
        <v>3.1843840000000001</v>
      </c>
    </row>
    <row r="639" spans="1:3" x14ac:dyDescent="0.45">
      <c r="A639" s="68">
        <v>44508</v>
      </c>
      <c r="B639" s="69">
        <v>8.0000000000000004E-4</v>
      </c>
      <c r="C639" s="1">
        <v>3.1843840000000001</v>
      </c>
    </row>
    <row r="640" spans="1:3" x14ac:dyDescent="0.45">
      <c r="A640" s="68">
        <v>44509</v>
      </c>
      <c r="B640" s="69">
        <v>8.0000000000000004E-4</v>
      </c>
      <c r="C640" s="1">
        <v>3.1843840000000001</v>
      </c>
    </row>
    <row r="641" spans="1:3" x14ac:dyDescent="0.45">
      <c r="A641" s="68">
        <v>44510</v>
      </c>
      <c r="B641" s="69">
        <v>8.0000000000000004E-4</v>
      </c>
      <c r="C641" s="1">
        <v>3.1843840000000001</v>
      </c>
    </row>
    <row r="642" spans="1:3" x14ac:dyDescent="0.45">
      <c r="A642" s="68">
        <v>44511</v>
      </c>
      <c r="B642" s="69">
        <v>8.0000000000000004E-4</v>
      </c>
      <c r="C642" s="1">
        <v>3.1843840000000001</v>
      </c>
    </row>
    <row r="643" spans="1:3" x14ac:dyDescent="0.45">
      <c r="A643" s="68">
        <v>44512</v>
      </c>
      <c r="B643" s="69">
        <v>8.0000000000000004E-4</v>
      </c>
      <c r="C643" s="1">
        <v>3.1843840000000001</v>
      </c>
    </row>
    <row r="644" spans="1:3" x14ac:dyDescent="0.45">
      <c r="A644" s="68">
        <v>44513</v>
      </c>
      <c r="B644" s="69">
        <v>8.0000000000000004E-4</v>
      </c>
      <c r="C644" s="1">
        <v>3.1843840000000001</v>
      </c>
    </row>
    <row r="645" spans="1:3" x14ac:dyDescent="0.45">
      <c r="A645" s="68">
        <v>44514</v>
      </c>
      <c r="B645" s="69">
        <v>8.0000000000000004E-4</v>
      </c>
      <c r="C645" s="1">
        <v>3.1843840000000001</v>
      </c>
    </row>
    <row r="646" spans="1:3" x14ac:dyDescent="0.45">
      <c r="A646" s="68">
        <v>44515</v>
      </c>
      <c r="B646" s="69">
        <v>8.0000000000000004E-4</v>
      </c>
      <c r="C646" s="1">
        <v>3.1843840000000001</v>
      </c>
    </row>
    <row r="647" spans="1:3" x14ac:dyDescent="0.45">
      <c r="A647" s="68">
        <v>44516</v>
      </c>
      <c r="B647" s="69">
        <v>8.0000000000000004E-4</v>
      </c>
      <c r="C647" s="1">
        <v>3.1843840000000001</v>
      </c>
    </row>
    <row r="648" spans="1:3" x14ac:dyDescent="0.45">
      <c r="A648" s="68">
        <v>44517</v>
      </c>
      <c r="B648" s="69">
        <v>8.0000000000000004E-4</v>
      </c>
      <c r="C648" s="1">
        <v>3.1843840000000001</v>
      </c>
    </row>
    <row r="649" spans="1:3" x14ac:dyDescent="0.45">
      <c r="A649" s="68">
        <v>44518</v>
      </c>
      <c r="B649" s="69">
        <v>8.0000000000000004E-4</v>
      </c>
      <c r="C649" s="1">
        <v>3.1843840000000001</v>
      </c>
    </row>
    <row r="650" spans="1:3" x14ac:dyDescent="0.45">
      <c r="A650" s="68">
        <v>44519</v>
      </c>
      <c r="B650" s="69">
        <v>8.0000000000000004E-4</v>
      </c>
      <c r="C650" s="1">
        <v>3.1843840000000001</v>
      </c>
    </row>
    <row r="651" spans="1:3" x14ac:dyDescent="0.45">
      <c r="A651" s="68">
        <v>44520</v>
      </c>
      <c r="B651" s="69">
        <v>8.0000000000000004E-4</v>
      </c>
      <c r="C651" s="1">
        <v>3.1843840000000001</v>
      </c>
    </row>
    <row r="652" spans="1:3" x14ac:dyDescent="0.45">
      <c r="A652" s="68">
        <v>44521</v>
      </c>
      <c r="B652" s="69">
        <v>8.0000000000000004E-4</v>
      </c>
      <c r="C652" s="1">
        <v>3.1843840000000001</v>
      </c>
    </row>
    <row r="653" spans="1:3" x14ac:dyDescent="0.45">
      <c r="A653" s="68">
        <v>44522</v>
      </c>
      <c r="B653" s="69">
        <v>8.0000000000000004E-4</v>
      </c>
      <c r="C653" s="1">
        <v>3.1843840000000001</v>
      </c>
    </row>
    <row r="654" spans="1:3" x14ac:dyDescent="0.45">
      <c r="A654" s="68">
        <v>44523</v>
      </c>
      <c r="B654" s="69">
        <v>8.0000000000000004E-4</v>
      </c>
      <c r="C654" s="1">
        <v>3.1843840000000001</v>
      </c>
    </row>
    <row r="655" spans="1:3" x14ac:dyDescent="0.45">
      <c r="A655" s="68">
        <v>44524</v>
      </c>
      <c r="B655" s="69">
        <v>8.0000000000000004E-4</v>
      </c>
      <c r="C655" s="1">
        <v>3.1843840000000001</v>
      </c>
    </row>
    <row r="656" spans="1:3" x14ac:dyDescent="0.45">
      <c r="A656" s="68">
        <v>44525</v>
      </c>
      <c r="B656" s="69">
        <v>8.0000000000000004E-4</v>
      </c>
      <c r="C656" s="1">
        <v>3.1843840000000001</v>
      </c>
    </row>
    <row r="657" spans="1:3" x14ac:dyDescent="0.45">
      <c r="A657" s="68">
        <v>44526</v>
      </c>
      <c r="B657" s="69">
        <v>8.0000000000000004E-4</v>
      </c>
      <c r="C657" s="1">
        <v>3.1843840000000001</v>
      </c>
    </row>
    <row r="658" spans="1:3" x14ac:dyDescent="0.45">
      <c r="A658" s="68">
        <v>44527</v>
      </c>
      <c r="B658" s="69">
        <v>8.0000000000000004E-4</v>
      </c>
      <c r="C658" s="1">
        <v>3.1843840000000001</v>
      </c>
    </row>
    <row r="659" spans="1:3" x14ac:dyDescent="0.45">
      <c r="A659" s="68">
        <v>44528</v>
      </c>
      <c r="B659" s="69">
        <v>8.0000000000000004E-4</v>
      </c>
      <c r="C659" s="1">
        <v>3.1843840000000001</v>
      </c>
    </row>
    <row r="660" spans="1:3" x14ac:dyDescent="0.45">
      <c r="A660" s="68">
        <v>44529</v>
      </c>
      <c r="B660" s="69">
        <v>8.0000000000000004E-4</v>
      </c>
      <c r="C660" s="1">
        <v>3.1843840000000001</v>
      </c>
    </row>
    <row r="661" spans="1:3" x14ac:dyDescent="0.45">
      <c r="A661" s="68">
        <v>44530</v>
      </c>
      <c r="B661" s="69">
        <v>7.000000000000001E-4</v>
      </c>
      <c r="C661" s="1">
        <v>3.1843840000000001</v>
      </c>
    </row>
    <row r="662" spans="1:3" x14ac:dyDescent="0.45">
      <c r="A662" s="68">
        <v>44531</v>
      </c>
      <c r="B662" s="69">
        <v>8.0000000000000004E-4</v>
      </c>
      <c r="C662" s="1">
        <v>3.456458</v>
      </c>
    </row>
    <row r="663" spans="1:3" x14ac:dyDescent="0.45">
      <c r="A663" s="68">
        <v>44532</v>
      </c>
      <c r="B663" s="69">
        <v>8.0000000000000004E-4</v>
      </c>
      <c r="C663" s="1">
        <v>3.456458</v>
      </c>
    </row>
    <row r="664" spans="1:3" x14ac:dyDescent="0.45">
      <c r="A664" s="68">
        <v>44533</v>
      </c>
      <c r="B664" s="69">
        <v>8.0000000000000004E-4</v>
      </c>
      <c r="C664" s="1">
        <v>3.456458</v>
      </c>
    </row>
    <row r="665" spans="1:3" x14ac:dyDescent="0.45">
      <c r="A665" s="68">
        <v>44534</v>
      </c>
      <c r="B665" s="69">
        <v>8.0000000000000004E-4</v>
      </c>
      <c r="C665" s="1">
        <v>3.456458</v>
      </c>
    </row>
    <row r="666" spans="1:3" x14ac:dyDescent="0.45">
      <c r="A666" s="68">
        <v>44535</v>
      </c>
      <c r="B666" s="69">
        <v>8.0000000000000004E-4</v>
      </c>
      <c r="C666" s="1">
        <v>3.456458</v>
      </c>
    </row>
    <row r="667" spans="1:3" x14ac:dyDescent="0.45">
      <c r="A667" s="68">
        <v>44536</v>
      </c>
      <c r="B667" s="69">
        <v>8.0000000000000004E-4</v>
      </c>
      <c r="C667" s="1">
        <v>3.456458</v>
      </c>
    </row>
    <row r="668" spans="1:3" x14ac:dyDescent="0.45">
      <c r="A668" s="68">
        <v>44537</v>
      </c>
      <c r="B668" s="69">
        <v>8.0000000000000004E-4</v>
      </c>
      <c r="C668" s="1">
        <v>3.456458</v>
      </c>
    </row>
    <row r="669" spans="1:3" x14ac:dyDescent="0.45">
      <c r="A669" s="68">
        <v>44538</v>
      </c>
      <c r="B669" s="69">
        <v>8.0000000000000004E-4</v>
      </c>
      <c r="C669" s="1">
        <v>3.456458</v>
      </c>
    </row>
    <row r="670" spans="1:3" x14ac:dyDescent="0.45">
      <c r="A670" s="68">
        <v>44539</v>
      </c>
      <c r="B670" s="69">
        <v>8.0000000000000004E-4</v>
      </c>
      <c r="C670" s="1">
        <v>3.456458</v>
      </c>
    </row>
    <row r="671" spans="1:3" x14ac:dyDescent="0.45">
      <c r="A671" s="68">
        <v>44540</v>
      </c>
      <c r="B671" s="69">
        <v>8.0000000000000004E-4</v>
      </c>
      <c r="C671" s="1">
        <v>3.456458</v>
      </c>
    </row>
    <row r="672" spans="1:3" x14ac:dyDescent="0.45">
      <c r="A672" s="68">
        <v>44541</v>
      </c>
      <c r="B672" s="69">
        <v>8.0000000000000004E-4</v>
      </c>
      <c r="C672" s="1">
        <v>3.456458</v>
      </c>
    </row>
    <row r="673" spans="1:3" x14ac:dyDescent="0.45">
      <c r="A673" s="68">
        <v>44542</v>
      </c>
      <c r="B673" s="69">
        <v>8.0000000000000004E-4</v>
      </c>
      <c r="C673" s="1">
        <v>3.456458</v>
      </c>
    </row>
    <row r="674" spans="1:3" x14ac:dyDescent="0.45">
      <c r="A674" s="68">
        <v>44543</v>
      </c>
      <c r="B674" s="69">
        <v>8.0000000000000004E-4</v>
      </c>
      <c r="C674" s="1">
        <v>3.456458</v>
      </c>
    </row>
    <row r="675" spans="1:3" x14ac:dyDescent="0.45">
      <c r="A675" s="68">
        <v>44544</v>
      </c>
      <c r="B675" s="69">
        <v>8.0000000000000004E-4</v>
      </c>
      <c r="C675" s="1">
        <v>3.456458</v>
      </c>
    </row>
    <row r="676" spans="1:3" x14ac:dyDescent="0.45">
      <c r="A676" s="68">
        <v>44545</v>
      </c>
      <c r="B676" s="69">
        <v>8.0000000000000004E-4</v>
      </c>
      <c r="C676" s="1">
        <v>3.456458</v>
      </c>
    </row>
    <row r="677" spans="1:3" x14ac:dyDescent="0.45">
      <c r="A677" s="68">
        <v>44546</v>
      </c>
      <c r="B677" s="69">
        <v>8.0000000000000004E-4</v>
      </c>
      <c r="C677" s="1">
        <v>3.456458</v>
      </c>
    </row>
    <row r="678" spans="1:3" x14ac:dyDescent="0.45">
      <c r="A678" s="68">
        <v>44547</v>
      </c>
      <c r="B678" s="69">
        <v>8.0000000000000004E-4</v>
      </c>
      <c r="C678" s="1">
        <v>3.456458</v>
      </c>
    </row>
    <row r="679" spans="1:3" x14ac:dyDescent="0.45">
      <c r="A679" s="68">
        <v>44548</v>
      </c>
      <c r="B679" s="69">
        <v>8.0000000000000004E-4</v>
      </c>
      <c r="C679" s="1">
        <v>3.456458</v>
      </c>
    </row>
    <row r="680" spans="1:3" x14ac:dyDescent="0.45">
      <c r="A680" s="68">
        <v>44549</v>
      </c>
      <c r="B680" s="69">
        <v>8.0000000000000004E-4</v>
      </c>
      <c r="C680" s="1">
        <v>3.456458</v>
      </c>
    </row>
    <row r="681" spans="1:3" x14ac:dyDescent="0.45">
      <c r="A681" s="68">
        <v>44550</v>
      </c>
      <c r="B681" s="69">
        <v>8.0000000000000004E-4</v>
      </c>
      <c r="C681" s="1">
        <v>3.456458</v>
      </c>
    </row>
    <row r="682" spans="1:3" x14ac:dyDescent="0.45">
      <c r="A682" s="68">
        <v>44551</v>
      </c>
      <c r="B682" s="69">
        <v>8.0000000000000004E-4</v>
      </c>
      <c r="C682" s="1">
        <v>3.456458</v>
      </c>
    </row>
    <row r="683" spans="1:3" x14ac:dyDescent="0.45">
      <c r="A683" s="68">
        <v>44552</v>
      </c>
      <c r="B683" s="69">
        <v>8.0000000000000004E-4</v>
      </c>
      <c r="C683" s="1">
        <v>3.456458</v>
      </c>
    </row>
    <row r="684" spans="1:3" x14ac:dyDescent="0.45">
      <c r="A684" s="68">
        <v>44553</v>
      </c>
      <c r="B684" s="69">
        <v>8.0000000000000004E-4</v>
      </c>
      <c r="C684" s="1">
        <v>3.456458</v>
      </c>
    </row>
    <row r="685" spans="1:3" x14ac:dyDescent="0.45">
      <c r="A685" s="68">
        <v>44554</v>
      </c>
      <c r="B685" s="69">
        <v>8.0000000000000004E-4</v>
      </c>
      <c r="C685" s="1">
        <v>3.456458</v>
      </c>
    </row>
    <row r="686" spans="1:3" x14ac:dyDescent="0.45">
      <c r="A686" s="68">
        <v>44555</v>
      </c>
      <c r="B686" s="69">
        <v>8.0000000000000004E-4</v>
      </c>
      <c r="C686" s="1">
        <v>3.456458</v>
      </c>
    </row>
    <row r="687" spans="1:3" x14ac:dyDescent="0.45">
      <c r="A687" s="68">
        <v>44556</v>
      </c>
      <c r="B687" s="69">
        <v>8.0000000000000004E-4</v>
      </c>
      <c r="C687" s="1">
        <v>3.456458</v>
      </c>
    </row>
    <row r="688" spans="1:3" x14ac:dyDescent="0.45">
      <c r="A688" s="68">
        <v>44557</v>
      </c>
      <c r="B688" s="69">
        <v>8.0000000000000004E-4</v>
      </c>
      <c r="C688" s="1">
        <v>3.456458</v>
      </c>
    </row>
    <row r="689" spans="1:3" x14ac:dyDescent="0.45">
      <c r="A689" s="68">
        <v>44558</v>
      </c>
      <c r="B689" s="69">
        <v>8.0000000000000004E-4</v>
      </c>
      <c r="C689" s="1">
        <v>3.456458</v>
      </c>
    </row>
    <row r="690" spans="1:3" x14ac:dyDescent="0.45">
      <c r="A690" s="68">
        <v>44559</v>
      </c>
      <c r="B690" s="69">
        <v>8.0000000000000004E-4</v>
      </c>
      <c r="C690" s="1">
        <v>3.456458</v>
      </c>
    </row>
    <row r="691" spans="1:3" x14ac:dyDescent="0.45">
      <c r="A691" s="68">
        <v>44560</v>
      </c>
      <c r="B691" s="69">
        <v>8.0000000000000004E-4</v>
      </c>
      <c r="C691" s="1">
        <v>3.456458</v>
      </c>
    </row>
    <row r="692" spans="1:3" x14ac:dyDescent="0.45">
      <c r="A692" s="68">
        <v>44561</v>
      </c>
      <c r="B692" s="69">
        <v>7.000000000000001E-4</v>
      </c>
      <c r="C692" s="1">
        <v>3.456458</v>
      </c>
    </row>
    <row r="693" spans="1:3" x14ac:dyDescent="0.45">
      <c r="A693" s="68">
        <v>44562</v>
      </c>
      <c r="B693" s="69">
        <v>7.000000000000001E-4</v>
      </c>
      <c r="C693" s="1">
        <v>3.9654980000000002</v>
      </c>
    </row>
    <row r="694" spans="1:3" x14ac:dyDescent="0.45">
      <c r="A694" s="68">
        <v>44563</v>
      </c>
      <c r="B694" s="69">
        <v>7.000000000000001E-4</v>
      </c>
      <c r="C694" s="1">
        <v>3.9654980000000002</v>
      </c>
    </row>
    <row r="695" spans="1:3" x14ac:dyDescent="0.45">
      <c r="A695" s="68">
        <v>44564</v>
      </c>
      <c r="B695" s="69">
        <v>8.0000000000000004E-4</v>
      </c>
      <c r="C695" s="1">
        <v>3.9654980000000002</v>
      </c>
    </row>
    <row r="696" spans="1:3" x14ac:dyDescent="0.45">
      <c r="A696" s="68">
        <v>44565</v>
      </c>
      <c r="B696" s="69">
        <v>8.0000000000000004E-4</v>
      </c>
      <c r="C696" s="1">
        <v>3.9654980000000002</v>
      </c>
    </row>
    <row r="697" spans="1:3" x14ac:dyDescent="0.45">
      <c r="A697" s="68">
        <v>44566</v>
      </c>
      <c r="B697" s="69">
        <v>8.0000000000000004E-4</v>
      </c>
      <c r="C697" s="1">
        <v>3.9654980000000002</v>
      </c>
    </row>
    <row r="698" spans="1:3" x14ac:dyDescent="0.45">
      <c r="A698" s="68">
        <v>44567</v>
      </c>
      <c r="B698" s="69">
        <v>8.0000000000000004E-4</v>
      </c>
      <c r="C698" s="1">
        <v>3.9654980000000002</v>
      </c>
    </row>
    <row r="699" spans="1:3" x14ac:dyDescent="0.45">
      <c r="A699" s="68">
        <v>44568</v>
      </c>
      <c r="B699" s="69">
        <v>8.0000000000000004E-4</v>
      </c>
      <c r="C699" s="1">
        <v>3.9654980000000002</v>
      </c>
    </row>
    <row r="700" spans="1:3" x14ac:dyDescent="0.45">
      <c r="A700" s="68">
        <v>44569</v>
      </c>
      <c r="B700" s="69">
        <v>8.0000000000000004E-4</v>
      </c>
      <c r="C700" s="1">
        <v>3.9654980000000002</v>
      </c>
    </row>
    <row r="701" spans="1:3" x14ac:dyDescent="0.45">
      <c r="A701" s="68">
        <v>44570</v>
      </c>
      <c r="B701" s="69">
        <v>8.0000000000000004E-4</v>
      </c>
      <c r="C701" s="1">
        <v>3.9654980000000002</v>
      </c>
    </row>
    <row r="702" spans="1:3" x14ac:dyDescent="0.45">
      <c r="A702" s="68">
        <v>44571</v>
      </c>
      <c r="B702" s="69">
        <v>8.0000000000000004E-4</v>
      </c>
      <c r="C702" s="1">
        <v>3.9654980000000002</v>
      </c>
    </row>
    <row r="703" spans="1:3" x14ac:dyDescent="0.45">
      <c r="A703" s="68">
        <v>44572</v>
      </c>
      <c r="B703" s="69">
        <v>8.0000000000000004E-4</v>
      </c>
      <c r="C703" s="1">
        <v>3.9654980000000002</v>
      </c>
    </row>
    <row r="704" spans="1:3" x14ac:dyDescent="0.45">
      <c r="A704" s="68">
        <v>44573</v>
      </c>
      <c r="B704" s="69">
        <v>8.0000000000000004E-4</v>
      </c>
      <c r="C704" s="1">
        <v>3.9654980000000002</v>
      </c>
    </row>
    <row r="705" spans="1:3" x14ac:dyDescent="0.45">
      <c r="A705" s="68">
        <v>44574</v>
      </c>
      <c r="B705" s="69">
        <v>8.0000000000000004E-4</v>
      </c>
      <c r="C705" s="1">
        <v>3.9654980000000002</v>
      </c>
    </row>
    <row r="706" spans="1:3" x14ac:dyDescent="0.45">
      <c r="A706" s="68">
        <v>44575</v>
      </c>
      <c r="B706" s="69">
        <v>8.0000000000000004E-4</v>
      </c>
      <c r="C706" s="1">
        <v>3.9654980000000002</v>
      </c>
    </row>
    <row r="707" spans="1:3" x14ac:dyDescent="0.45">
      <c r="A707" s="68">
        <v>44576</v>
      </c>
      <c r="B707" s="69">
        <v>8.0000000000000004E-4</v>
      </c>
      <c r="C707" s="1">
        <v>3.9654980000000002</v>
      </c>
    </row>
    <row r="708" spans="1:3" x14ac:dyDescent="0.45">
      <c r="A708" s="68">
        <v>44577</v>
      </c>
      <c r="B708" s="69">
        <v>8.0000000000000004E-4</v>
      </c>
      <c r="C708" s="1">
        <v>3.9654980000000002</v>
      </c>
    </row>
    <row r="709" spans="1:3" x14ac:dyDescent="0.45">
      <c r="A709" s="68">
        <v>44578</v>
      </c>
      <c r="B709" s="69">
        <v>8.0000000000000004E-4</v>
      </c>
      <c r="C709" s="1">
        <v>3.9654980000000002</v>
      </c>
    </row>
    <row r="710" spans="1:3" x14ac:dyDescent="0.45">
      <c r="A710" s="68">
        <v>44579</v>
      </c>
      <c r="B710" s="69">
        <v>8.0000000000000004E-4</v>
      </c>
      <c r="C710" s="1">
        <v>3.9654980000000002</v>
      </c>
    </row>
    <row r="711" spans="1:3" x14ac:dyDescent="0.45">
      <c r="A711" s="68">
        <v>44580</v>
      </c>
      <c r="B711" s="69">
        <v>8.0000000000000004E-4</v>
      </c>
      <c r="C711" s="1">
        <v>3.9654980000000002</v>
      </c>
    </row>
    <row r="712" spans="1:3" x14ac:dyDescent="0.45">
      <c r="A712" s="68">
        <v>44581</v>
      </c>
      <c r="B712" s="69">
        <v>8.0000000000000004E-4</v>
      </c>
      <c r="C712" s="1">
        <v>3.9654980000000002</v>
      </c>
    </row>
    <row r="713" spans="1:3" x14ac:dyDescent="0.45">
      <c r="A713" s="68">
        <v>44582</v>
      </c>
      <c r="B713" s="69">
        <v>8.0000000000000004E-4</v>
      </c>
      <c r="C713" s="1">
        <v>3.9654980000000002</v>
      </c>
    </row>
    <row r="714" spans="1:3" x14ac:dyDescent="0.45">
      <c r="A714" s="68">
        <v>44583</v>
      </c>
      <c r="B714" s="69">
        <v>8.0000000000000004E-4</v>
      </c>
      <c r="C714" s="1">
        <v>3.9654980000000002</v>
      </c>
    </row>
    <row r="715" spans="1:3" x14ac:dyDescent="0.45">
      <c r="A715" s="68">
        <v>44584</v>
      </c>
      <c r="B715" s="69">
        <v>8.0000000000000004E-4</v>
      </c>
      <c r="C715" s="1">
        <v>3.9654980000000002</v>
      </c>
    </row>
    <row r="716" spans="1:3" x14ac:dyDescent="0.45">
      <c r="A716" s="68">
        <v>44585</v>
      </c>
      <c r="B716" s="69">
        <v>8.0000000000000004E-4</v>
      </c>
      <c r="C716" s="1">
        <v>3.9654980000000002</v>
      </c>
    </row>
    <row r="717" spans="1:3" x14ac:dyDescent="0.45">
      <c r="A717" s="68">
        <v>44586</v>
      </c>
      <c r="B717" s="69">
        <v>8.0000000000000004E-4</v>
      </c>
      <c r="C717" s="1">
        <v>3.9654980000000002</v>
      </c>
    </row>
    <row r="718" spans="1:3" x14ac:dyDescent="0.45">
      <c r="A718" s="68">
        <v>44587</v>
      </c>
      <c r="B718" s="69">
        <v>8.0000000000000004E-4</v>
      </c>
      <c r="C718" s="1">
        <v>3.9654980000000002</v>
      </c>
    </row>
    <row r="719" spans="1:3" x14ac:dyDescent="0.45">
      <c r="A719" s="68">
        <v>44588</v>
      </c>
      <c r="B719" s="69">
        <v>8.0000000000000004E-4</v>
      </c>
      <c r="C719" s="1">
        <v>3.9654980000000002</v>
      </c>
    </row>
    <row r="720" spans="1:3" x14ac:dyDescent="0.45">
      <c r="A720" s="68">
        <v>44589</v>
      </c>
      <c r="B720" s="69">
        <v>8.0000000000000004E-4</v>
      </c>
      <c r="C720" s="1">
        <v>3.9654980000000002</v>
      </c>
    </row>
    <row r="721" spans="1:3" x14ac:dyDescent="0.45">
      <c r="A721" s="68">
        <v>44590</v>
      </c>
      <c r="B721" s="69">
        <v>8.0000000000000004E-4</v>
      </c>
      <c r="C721" s="1">
        <v>3.9654980000000002</v>
      </c>
    </row>
    <row r="722" spans="1:3" x14ac:dyDescent="0.45">
      <c r="A722" s="68">
        <v>44591</v>
      </c>
      <c r="B722" s="69">
        <v>8.0000000000000004E-4</v>
      </c>
      <c r="C722" s="1">
        <v>3.9654980000000002</v>
      </c>
    </row>
    <row r="723" spans="1:3" x14ac:dyDescent="0.45">
      <c r="A723" s="68">
        <v>44592</v>
      </c>
      <c r="B723" s="69">
        <v>8.0000000000000004E-4</v>
      </c>
      <c r="C723" s="1">
        <v>3.9654980000000002</v>
      </c>
    </row>
    <row r="724" spans="1:3" x14ac:dyDescent="0.45">
      <c r="A724" s="68">
        <v>44593</v>
      </c>
      <c r="B724" s="69">
        <v>8.0000000000000004E-4</v>
      </c>
      <c r="C724" s="1">
        <v>4.2803040000000001</v>
      </c>
    </row>
    <row r="725" spans="1:3" x14ac:dyDescent="0.45">
      <c r="A725" s="68">
        <v>44594</v>
      </c>
      <c r="B725" s="69">
        <v>8.0000000000000004E-4</v>
      </c>
      <c r="C725" s="1">
        <v>4.2803040000000001</v>
      </c>
    </row>
    <row r="726" spans="1:3" x14ac:dyDescent="0.45">
      <c r="A726" s="68">
        <v>44595</v>
      </c>
      <c r="B726" s="69">
        <v>8.0000000000000004E-4</v>
      </c>
      <c r="C726" s="1">
        <v>4.2803040000000001</v>
      </c>
    </row>
    <row r="727" spans="1:3" x14ac:dyDescent="0.45">
      <c r="A727" s="68">
        <v>44596</v>
      </c>
      <c r="B727" s="69">
        <v>8.0000000000000004E-4</v>
      </c>
      <c r="C727" s="1">
        <v>4.2803040000000001</v>
      </c>
    </row>
    <row r="728" spans="1:3" x14ac:dyDescent="0.45">
      <c r="A728" s="68">
        <v>44597</v>
      </c>
      <c r="B728" s="69">
        <v>8.0000000000000004E-4</v>
      </c>
      <c r="C728" s="1">
        <v>4.2803040000000001</v>
      </c>
    </row>
    <row r="729" spans="1:3" x14ac:dyDescent="0.45">
      <c r="A729" s="68">
        <v>44598</v>
      </c>
      <c r="B729" s="69">
        <v>8.0000000000000004E-4</v>
      </c>
      <c r="C729" s="1">
        <v>4.2803040000000001</v>
      </c>
    </row>
    <row r="730" spans="1:3" x14ac:dyDescent="0.45">
      <c r="A730" s="68">
        <v>44599</v>
      </c>
      <c r="B730" s="69">
        <v>8.0000000000000004E-4</v>
      </c>
      <c r="C730" s="1">
        <v>4.2803040000000001</v>
      </c>
    </row>
    <row r="731" spans="1:3" x14ac:dyDescent="0.45">
      <c r="A731" s="68">
        <v>44600</v>
      </c>
      <c r="B731" s="69">
        <v>8.0000000000000004E-4</v>
      </c>
      <c r="C731" s="1">
        <v>4.2803040000000001</v>
      </c>
    </row>
    <row r="732" spans="1:3" x14ac:dyDescent="0.45">
      <c r="A732" s="68">
        <v>44601</v>
      </c>
      <c r="B732" s="69">
        <v>8.0000000000000004E-4</v>
      </c>
      <c r="C732" s="1">
        <v>4.2803040000000001</v>
      </c>
    </row>
    <row r="733" spans="1:3" x14ac:dyDescent="0.45">
      <c r="A733" s="68">
        <v>44602</v>
      </c>
      <c r="B733" s="69">
        <v>8.0000000000000004E-4</v>
      </c>
      <c r="C733" s="1">
        <v>4.2803040000000001</v>
      </c>
    </row>
    <row r="734" spans="1:3" x14ac:dyDescent="0.45">
      <c r="A734" s="68">
        <v>44603</v>
      </c>
      <c r="B734" s="69">
        <v>8.0000000000000004E-4</v>
      </c>
      <c r="C734" s="1">
        <v>4.2803040000000001</v>
      </c>
    </row>
    <row r="735" spans="1:3" x14ac:dyDescent="0.45">
      <c r="A735" s="68">
        <v>44604</v>
      </c>
      <c r="B735" s="69">
        <v>8.0000000000000004E-4</v>
      </c>
      <c r="C735" s="1">
        <v>4.2803040000000001</v>
      </c>
    </row>
    <row r="736" spans="1:3" x14ac:dyDescent="0.45">
      <c r="A736" s="68">
        <v>44605</v>
      </c>
      <c r="B736" s="69">
        <v>8.0000000000000004E-4</v>
      </c>
      <c r="C736" s="1">
        <v>4.2803040000000001</v>
      </c>
    </row>
    <row r="737" spans="1:3" x14ac:dyDescent="0.45">
      <c r="A737" s="68">
        <v>44606</v>
      </c>
      <c r="B737" s="69">
        <v>8.0000000000000004E-4</v>
      </c>
      <c r="C737" s="1">
        <v>4.2803040000000001</v>
      </c>
    </row>
    <row r="738" spans="1:3" x14ac:dyDescent="0.45">
      <c r="A738" s="68">
        <v>44607</v>
      </c>
      <c r="B738" s="69">
        <v>8.0000000000000004E-4</v>
      </c>
      <c r="C738" s="1">
        <v>4.2803040000000001</v>
      </c>
    </row>
    <row r="739" spans="1:3" x14ac:dyDescent="0.45">
      <c r="A739" s="68">
        <v>44608</v>
      </c>
      <c r="B739" s="69">
        <v>8.0000000000000004E-4</v>
      </c>
      <c r="C739" s="1">
        <v>4.2803040000000001</v>
      </c>
    </row>
    <row r="740" spans="1:3" x14ac:dyDescent="0.45">
      <c r="A740" s="68">
        <v>44609</v>
      </c>
      <c r="B740" s="69">
        <v>8.0000000000000004E-4</v>
      </c>
      <c r="C740" s="1">
        <v>4.2803040000000001</v>
      </c>
    </row>
    <row r="741" spans="1:3" x14ac:dyDescent="0.45">
      <c r="A741" s="68">
        <v>44610</v>
      </c>
      <c r="B741" s="69">
        <v>8.0000000000000004E-4</v>
      </c>
      <c r="C741" s="1">
        <v>4.2803040000000001</v>
      </c>
    </row>
    <row r="742" spans="1:3" x14ac:dyDescent="0.45">
      <c r="A742" s="68">
        <v>44611</v>
      </c>
      <c r="B742" s="69">
        <v>8.0000000000000004E-4</v>
      </c>
      <c r="C742" s="1">
        <v>4.2803040000000001</v>
      </c>
    </row>
    <row r="743" spans="1:3" x14ac:dyDescent="0.45">
      <c r="A743" s="68">
        <v>44612</v>
      </c>
      <c r="B743" s="69">
        <v>8.0000000000000004E-4</v>
      </c>
      <c r="C743" s="1">
        <v>4.2803040000000001</v>
      </c>
    </row>
    <row r="744" spans="1:3" x14ac:dyDescent="0.45">
      <c r="A744" s="68">
        <v>44613</v>
      </c>
      <c r="B744" s="69">
        <v>8.0000000000000004E-4</v>
      </c>
      <c r="C744" s="1">
        <v>4.2803040000000001</v>
      </c>
    </row>
    <row r="745" spans="1:3" x14ac:dyDescent="0.45">
      <c r="A745" s="68">
        <v>44614</v>
      </c>
      <c r="B745" s="69">
        <v>8.0000000000000004E-4</v>
      </c>
      <c r="C745" s="1">
        <v>4.2803040000000001</v>
      </c>
    </row>
    <row r="746" spans="1:3" x14ac:dyDescent="0.45">
      <c r="A746" s="68">
        <v>44615</v>
      </c>
      <c r="B746" s="69">
        <v>8.0000000000000004E-4</v>
      </c>
      <c r="C746" s="1">
        <v>4.2803040000000001</v>
      </c>
    </row>
    <row r="747" spans="1:3" x14ac:dyDescent="0.45">
      <c r="A747" s="68">
        <v>44616</v>
      </c>
      <c r="B747" s="69">
        <v>8.0000000000000004E-4</v>
      </c>
      <c r="C747" s="1">
        <v>4.2803040000000001</v>
      </c>
    </row>
    <row r="748" spans="1:3" x14ac:dyDescent="0.45">
      <c r="A748" s="68">
        <v>44617</v>
      </c>
      <c r="B748" s="69">
        <v>8.0000000000000004E-4</v>
      </c>
      <c r="C748" s="1">
        <v>4.2803040000000001</v>
      </c>
    </row>
    <row r="749" spans="1:3" x14ac:dyDescent="0.45">
      <c r="A749" s="68">
        <v>44618</v>
      </c>
      <c r="B749" s="69">
        <v>8.0000000000000004E-4</v>
      </c>
      <c r="C749" s="1">
        <v>4.2803040000000001</v>
      </c>
    </row>
    <row r="750" spans="1:3" x14ac:dyDescent="0.45">
      <c r="A750" s="68">
        <v>44619</v>
      </c>
      <c r="B750" s="69">
        <v>8.0000000000000004E-4</v>
      </c>
      <c r="C750" s="1">
        <v>4.2803040000000001</v>
      </c>
    </row>
    <row r="751" spans="1:3" x14ac:dyDescent="0.45">
      <c r="A751" s="68">
        <v>44620</v>
      </c>
      <c r="B751" s="69">
        <v>8.0000000000000004E-4</v>
      </c>
      <c r="C751" s="1">
        <v>4.2803040000000001</v>
      </c>
    </row>
    <row r="752" spans="1:3" x14ac:dyDescent="0.45">
      <c r="A752" s="68">
        <v>44621</v>
      </c>
      <c r="B752" s="69">
        <v>8.0000000000000004E-4</v>
      </c>
      <c r="C752" s="1">
        <v>4.5343439999999999</v>
      </c>
    </row>
    <row r="753" spans="1:3" x14ac:dyDescent="0.45">
      <c r="A753" s="68">
        <v>44622</v>
      </c>
      <c r="B753" s="69">
        <v>8.0000000000000004E-4</v>
      </c>
      <c r="C753" s="1">
        <v>4.5343439999999999</v>
      </c>
    </row>
    <row r="754" spans="1:3" x14ac:dyDescent="0.45">
      <c r="A754" s="68">
        <v>44623</v>
      </c>
      <c r="B754" s="69">
        <v>8.0000000000000004E-4</v>
      </c>
      <c r="C754" s="1">
        <v>4.5343439999999999</v>
      </c>
    </row>
    <row r="755" spans="1:3" x14ac:dyDescent="0.45">
      <c r="A755" s="68">
        <v>44624</v>
      </c>
      <c r="B755" s="69">
        <v>8.0000000000000004E-4</v>
      </c>
      <c r="C755" s="1">
        <v>4.5343439999999999</v>
      </c>
    </row>
    <row r="756" spans="1:3" x14ac:dyDescent="0.45">
      <c r="A756" s="68">
        <v>44625</v>
      </c>
      <c r="B756" s="69">
        <v>8.0000000000000004E-4</v>
      </c>
      <c r="C756" s="1">
        <v>4.5343439999999999</v>
      </c>
    </row>
    <row r="757" spans="1:3" x14ac:dyDescent="0.45">
      <c r="A757" s="68">
        <v>44626</v>
      </c>
      <c r="B757" s="69">
        <v>8.0000000000000004E-4</v>
      </c>
      <c r="C757" s="1">
        <v>4.5343439999999999</v>
      </c>
    </row>
    <row r="758" spans="1:3" x14ac:dyDescent="0.45">
      <c r="A758" s="68">
        <v>44627</v>
      </c>
      <c r="B758" s="69">
        <v>8.0000000000000004E-4</v>
      </c>
      <c r="C758" s="1">
        <v>4.5343439999999999</v>
      </c>
    </row>
    <row r="759" spans="1:3" x14ac:dyDescent="0.45">
      <c r="A759" s="68">
        <v>44628</v>
      </c>
      <c r="B759" s="69">
        <v>8.0000000000000004E-4</v>
      </c>
      <c r="C759" s="1">
        <v>4.5343439999999999</v>
      </c>
    </row>
    <row r="760" spans="1:3" x14ac:dyDescent="0.45">
      <c r="A760" s="68">
        <v>44629</v>
      </c>
      <c r="B760" s="69">
        <v>8.0000000000000004E-4</v>
      </c>
      <c r="C760" s="1">
        <v>4.5343439999999999</v>
      </c>
    </row>
    <row r="761" spans="1:3" x14ac:dyDescent="0.45">
      <c r="A761" s="68">
        <v>44630</v>
      </c>
      <c r="B761" s="69">
        <v>8.0000000000000004E-4</v>
      </c>
      <c r="C761" s="1">
        <v>4.5343439999999999</v>
      </c>
    </row>
    <row r="762" spans="1:3" x14ac:dyDescent="0.45">
      <c r="A762" s="68">
        <v>44631</v>
      </c>
      <c r="B762" s="69">
        <v>8.0000000000000004E-4</v>
      </c>
      <c r="C762" s="1">
        <v>4.5343439999999999</v>
      </c>
    </row>
    <row r="763" spans="1:3" x14ac:dyDescent="0.45">
      <c r="A763" s="68">
        <v>44632</v>
      </c>
      <c r="B763" s="69">
        <v>8.0000000000000004E-4</v>
      </c>
      <c r="C763" s="1">
        <v>4.5343439999999999</v>
      </c>
    </row>
    <row r="764" spans="1:3" x14ac:dyDescent="0.45">
      <c r="A764" s="68">
        <v>44633</v>
      </c>
      <c r="B764" s="69">
        <v>8.0000000000000004E-4</v>
      </c>
      <c r="C764" s="1">
        <v>4.5343439999999999</v>
      </c>
    </row>
    <row r="765" spans="1:3" x14ac:dyDescent="0.45">
      <c r="A765" s="68">
        <v>44634</v>
      </c>
      <c r="B765" s="69">
        <v>8.0000000000000004E-4</v>
      </c>
      <c r="C765" s="1">
        <v>4.5343439999999999</v>
      </c>
    </row>
    <row r="766" spans="1:3" x14ac:dyDescent="0.45">
      <c r="A766" s="68">
        <v>44635</v>
      </c>
      <c r="B766" s="69">
        <v>8.0000000000000004E-4</v>
      </c>
      <c r="C766" s="1">
        <v>4.5343439999999999</v>
      </c>
    </row>
    <row r="767" spans="1:3" x14ac:dyDescent="0.45">
      <c r="A767" s="68">
        <v>44636</v>
      </c>
      <c r="B767" s="69">
        <v>8.0000000000000004E-4</v>
      </c>
      <c r="C767" s="1">
        <v>4.5343439999999999</v>
      </c>
    </row>
    <row r="768" spans="1:3" x14ac:dyDescent="0.45">
      <c r="A768" s="68">
        <v>44637</v>
      </c>
      <c r="B768" s="69">
        <v>3.3E-3</v>
      </c>
      <c r="C768" s="1">
        <v>4.5343439999999999</v>
      </c>
    </row>
    <row r="769" spans="1:3" x14ac:dyDescent="0.45">
      <c r="A769" s="68">
        <v>44638</v>
      </c>
      <c r="B769" s="69">
        <v>3.3E-3</v>
      </c>
      <c r="C769" s="1">
        <v>4.5343439999999999</v>
      </c>
    </row>
    <row r="770" spans="1:3" x14ac:dyDescent="0.45">
      <c r="A770" s="68">
        <v>44639</v>
      </c>
      <c r="B770" s="69">
        <v>3.3E-3</v>
      </c>
      <c r="C770" s="1">
        <v>4.5343439999999999</v>
      </c>
    </row>
    <row r="771" spans="1:3" x14ac:dyDescent="0.45">
      <c r="A771" s="68">
        <v>44640</v>
      </c>
      <c r="B771" s="69">
        <v>3.3E-3</v>
      </c>
      <c r="C771" s="1">
        <v>4.5343439999999999</v>
      </c>
    </row>
    <row r="772" spans="1:3" x14ac:dyDescent="0.45">
      <c r="A772" s="68">
        <v>44641</v>
      </c>
      <c r="B772" s="69">
        <v>3.3E-3</v>
      </c>
      <c r="C772" s="1">
        <v>4.5343439999999999</v>
      </c>
    </row>
    <row r="773" spans="1:3" x14ac:dyDescent="0.45">
      <c r="A773" s="68">
        <v>44642</v>
      </c>
      <c r="B773" s="69">
        <v>3.3E-3</v>
      </c>
      <c r="C773" s="1">
        <v>4.5343439999999999</v>
      </c>
    </row>
    <row r="774" spans="1:3" x14ac:dyDescent="0.45">
      <c r="A774" s="68">
        <v>44643</v>
      </c>
      <c r="B774" s="69">
        <v>3.3E-3</v>
      </c>
      <c r="C774" s="1">
        <v>4.5343439999999999</v>
      </c>
    </row>
    <row r="775" spans="1:3" x14ac:dyDescent="0.45">
      <c r="A775" s="68">
        <v>44644</v>
      </c>
      <c r="B775" s="69">
        <v>3.3E-3</v>
      </c>
      <c r="C775" s="1">
        <v>4.5343439999999999</v>
      </c>
    </row>
    <row r="776" spans="1:3" x14ac:dyDescent="0.45">
      <c r="A776" s="68">
        <v>44645</v>
      </c>
      <c r="B776" s="69">
        <v>3.3E-3</v>
      </c>
      <c r="C776" s="1">
        <v>4.5343439999999999</v>
      </c>
    </row>
    <row r="777" spans="1:3" x14ac:dyDescent="0.45">
      <c r="A777" s="68">
        <v>44646</v>
      </c>
      <c r="B777" s="69">
        <v>3.3E-3</v>
      </c>
      <c r="C777" s="1">
        <v>4.5343439999999999</v>
      </c>
    </row>
    <row r="778" spans="1:3" x14ac:dyDescent="0.45">
      <c r="A778" s="68">
        <v>44647</v>
      </c>
      <c r="B778" s="69">
        <v>3.3E-3</v>
      </c>
      <c r="C778" s="1">
        <v>4.5343439999999999</v>
      </c>
    </row>
    <row r="779" spans="1:3" x14ac:dyDescent="0.45">
      <c r="A779" s="68">
        <v>44648</v>
      </c>
      <c r="B779" s="69">
        <v>3.3E-3</v>
      </c>
      <c r="C779" s="1">
        <v>4.5343439999999999</v>
      </c>
    </row>
    <row r="780" spans="1:3" x14ac:dyDescent="0.45">
      <c r="A780" s="68">
        <v>44649</v>
      </c>
      <c r="B780" s="69">
        <v>3.3E-3</v>
      </c>
      <c r="C780" s="1">
        <v>4.5343439999999999</v>
      </c>
    </row>
    <row r="781" spans="1:3" x14ac:dyDescent="0.45">
      <c r="A781" s="68">
        <v>44650</v>
      </c>
      <c r="B781" s="69">
        <v>3.3E-3</v>
      </c>
      <c r="C781" s="1">
        <v>4.5343439999999999</v>
      </c>
    </row>
    <row r="782" spans="1:3" x14ac:dyDescent="0.45">
      <c r="A782" s="68">
        <v>44651</v>
      </c>
      <c r="B782" s="69">
        <v>3.3E-3</v>
      </c>
      <c r="C782" s="1">
        <v>4.5343439999999999</v>
      </c>
    </row>
    <row r="783" spans="1:3" x14ac:dyDescent="0.45">
      <c r="A783" s="68">
        <v>44652</v>
      </c>
      <c r="B783" s="69">
        <v>3.3E-3</v>
      </c>
      <c r="C783" s="1">
        <v>4.7039350000000004</v>
      </c>
    </row>
    <row r="784" spans="1:3" x14ac:dyDescent="0.45">
      <c r="A784" s="68">
        <v>44653</v>
      </c>
      <c r="B784" s="69">
        <v>3.3E-3</v>
      </c>
      <c r="C784" s="1">
        <v>4.7039350000000004</v>
      </c>
    </row>
    <row r="785" spans="1:3" x14ac:dyDescent="0.45">
      <c r="A785" s="68">
        <v>44654</v>
      </c>
      <c r="B785" s="69">
        <v>3.3E-3</v>
      </c>
      <c r="C785" s="1">
        <v>4.7039350000000004</v>
      </c>
    </row>
    <row r="786" spans="1:3" x14ac:dyDescent="0.45">
      <c r="A786" s="68">
        <v>44655</v>
      </c>
      <c r="B786" s="69">
        <v>3.3E-3</v>
      </c>
      <c r="C786" s="1">
        <v>4.7039350000000004</v>
      </c>
    </row>
    <row r="787" spans="1:3" x14ac:dyDescent="0.45">
      <c r="A787" s="68">
        <v>44656</v>
      </c>
      <c r="B787" s="69">
        <v>3.3E-3</v>
      </c>
      <c r="C787" s="1">
        <v>4.7039350000000004</v>
      </c>
    </row>
    <row r="788" spans="1:3" x14ac:dyDescent="0.45">
      <c r="A788" s="68">
        <v>44657</v>
      </c>
      <c r="B788" s="69">
        <v>3.3E-3</v>
      </c>
      <c r="C788" s="1">
        <v>4.7039350000000004</v>
      </c>
    </row>
    <row r="789" spans="1:3" x14ac:dyDescent="0.45">
      <c r="A789" s="68">
        <v>44658</v>
      </c>
      <c r="B789" s="69">
        <v>3.3E-3</v>
      </c>
      <c r="C789" s="1">
        <v>4.7039350000000004</v>
      </c>
    </row>
    <row r="790" spans="1:3" x14ac:dyDescent="0.45">
      <c r="A790" s="68">
        <v>44659</v>
      </c>
      <c r="B790" s="69">
        <v>3.3E-3</v>
      </c>
      <c r="C790" s="1">
        <v>4.7039350000000004</v>
      </c>
    </row>
    <row r="791" spans="1:3" x14ac:dyDescent="0.45">
      <c r="A791" s="68">
        <v>44660</v>
      </c>
      <c r="B791" s="69">
        <v>3.3E-3</v>
      </c>
      <c r="C791" s="1">
        <v>4.7039350000000004</v>
      </c>
    </row>
    <row r="792" spans="1:3" x14ac:dyDescent="0.45">
      <c r="A792" s="68">
        <v>44661</v>
      </c>
      <c r="B792" s="69">
        <v>3.3E-3</v>
      </c>
      <c r="C792" s="1">
        <v>4.7039350000000004</v>
      </c>
    </row>
    <row r="793" spans="1:3" x14ac:dyDescent="0.45">
      <c r="A793" s="68">
        <v>44662</v>
      </c>
      <c r="B793" s="69">
        <v>3.3E-3</v>
      </c>
      <c r="C793" s="1">
        <v>4.7039350000000004</v>
      </c>
    </row>
    <row r="794" spans="1:3" x14ac:dyDescent="0.45">
      <c r="A794" s="68">
        <v>44663</v>
      </c>
      <c r="B794" s="69">
        <v>3.3E-3</v>
      </c>
      <c r="C794" s="1">
        <v>4.7039350000000004</v>
      </c>
    </row>
    <row r="795" spans="1:3" x14ac:dyDescent="0.45">
      <c r="A795" s="68">
        <v>44664</v>
      </c>
      <c r="B795" s="69">
        <v>3.3E-3</v>
      </c>
      <c r="C795" s="1">
        <v>4.7039350000000004</v>
      </c>
    </row>
    <row r="796" spans="1:3" x14ac:dyDescent="0.45">
      <c r="A796" s="68">
        <v>44665</v>
      </c>
      <c r="B796" s="69">
        <v>3.3E-3</v>
      </c>
      <c r="C796" s="1">
        <v>4.7039350000000004</v>
      </c>
    </row>
    <row r="797" spans="1:3" x14ac:dyDescent="0.45">
      <c r="A797" s="68">
        <v>44666</v>
      </c>
      <c r="B797" s="69">
        <v>3.3E-3</v>
      </c>
      <c r="C797" s="1">
        <v>4.7039350000000004</v>
      </c>
    </row>
    <row r="798" spans="1:3" x14ac:dyDescent="0.45">
      <c r="A798" s="68">
        <v>44667</v>
      </c>
      <c r="B798" s="69">
        <v>3.3E-3</v>
      </c>
      <c r="C798" s="1">
        <v>4.7039350000000004</v>
      </c>
    </row>
    <row r="799" spans="1:3" x14ac:dyDescent="0.45">
      <c r="A799" s="68">
        <v>44668</v>
      </c>
      <c r="B799" s="69">
        <v>3.3E-3</v>
      </c>
      <c r="C799" s="1">
        <v>4.7039350000000004</v>
      </c>
    </row>
    <row r="800" spans="1:3" x14ac:dyDescent="0.45">
      <c r="A800" s="68">
        <v>44669</v>
      </c>
      <c r="B800" s="69">
        <v>3.3E-3</v>
      </c>
      <c r="C800" s="1">
        <v>4.7039350000000004</v>
      </c>
    </row>
    <row r="801" spans="1:3" x14ac:dyDescent="0.45">
      <c r="A801" s="68">
        <v>44670</v>
      </c>
      <c r="B801" s="69">
        <v>3.3E-3</v>
      </c>
      <c r="C801" s="1">
        <v>4.7039350000000004</v>
      </c>
    </row>
    <row r="802" spans="1:3" x14ac:dyDescent="0.45">
      <c r="A802" s="68">
        <v>44671</v>
      </c>
      <c r="B802" s="69">
        <v>3.3E-3</v>
      </c>
      <c r="C802" s="1">
        <v>4.7039350000000004</v>
      </c>
    </row>
    <row r="803" spans="1:3" x14ac:dyDescent="0.45">
      <c r="A803" s="68">
        <v>44672</v>
      </c>
      <c r="B803" s="69">
        <v>3.3E-3</v>
      </c>
      <c r="C803" s="1">
        <v>4.7039350000000004</v>
      </c>
    </row>
    <row r="804" spans="1:3" x14ac:dyDescent="0.45">
      <c r="A804" s="68">
        <v>44673</v>
      </c>
      <c r="B804" s="69">
        <v>3.3E-3</v>
      </c>
      <c r="C804" s="1">
        <v>4.7039350000000004</v>
      </c>
    </row>
    <row r="805" spans="1:3" x14ac:dyDescent="0.45">
      <c r="A805" s="68">
        <v>44674</v>
      </c>
      <c r="B805" s="69">
        <v>3.3E-3</v>
      </c>
      <c r="C805" s="1">
        <v>4.7039350000000004</v>
      </c>
    </row>
    <row r="806" spans="1:3" x14ac:dyDescent="0.45">
      <c r="A806" s="68">
        <v>44675</v>
      </c>
      <c r="B806" s="69">
        <v>3.3E-3</v>
      </c>
      <c r="C806" s="1">
        <v>4.7039350000000004</v>
      </c>
    </row>
    <row r="807" spans="1:3" x14ac:dyDescent="0.45">
      <c r="A807" s="68">
        <v>44676</v>
      </c>
      <c r="B807" s="69">
        <v>3.3E-3</v>
      </c>
      <c r="C807" s="1">
        <v>4.7039350000000004</v>
      </c>
    </row>
    <row r="808" spans="1:3" x14ac:dyDescent="0.45">
      <c r="A808" s="68">
        <v>44677</v>
      </c>
      <c r="B808" s="69">
        <v>3.3E-3</v>
      </c>
      <c r="C808" s="1">
        <v>4.7039350000000004</v>
      </c>
    </row>
    <row r="809" spans="1:3" x14ac:dyDescent="0.45">
      <c r="A809" s="68">
        <v>44678</v>
      </c>
      <c r="B809" s="69">
        <v>3.3E-3</v>
      </c>
      <c r="C809" s="1">
        <v>4.7039350000000004</v>
      </c>
    </row>
    <row r="810" spans="1:3" x14ac:dyDescent="0.45">
      <c r="A810" s="68">
        <v>44679</v>
      </c>
      <c r="B810" s="69">
        <v>3.3E-3</v>
      </c>
      <c r="C810" s="1">
        <v>4.7039350000000004</v>
      </c>
    </row>
    <row r="811" spans="1:3" x14ac:dyDescent="0.45">
      <c r="A811" s="68">
        <v>44680</v>
      </c>
      <c r="B811" s="69">
        <v>3.3E-3</v>
      </c>
      <c r="C811" s="1">
        <v>4.7039350000000004</v>
      </c>
    </row>
    <row r="812" spans="1:3" x14ac:dyDescent="0.45">
      <c r="A812" s="68">
        <v>44681</v>
      </c>
      <c r="B812" s="69">
        <v>3.3E-3</v>
      </c>
      <c r="C812" s="1">
        <v>4.7039350000000004</v>
      </c>
    </row>
    <row r="813" spans="1:3" x14ac:dyDescent="0.45">
      <c r="A813" s="68">
        <v>44682</v>
      </c>
      <c r="B813" s="69">
        <v>3.3E-3</v>
      </c>
      <c r="C813" s="1">
        <v>4.9509740000000004</v>
      </c>
    </row>
    <row r="814" spans="1:3" x14ac:dyDescent="0.45">
      <c r="A814" s="68">
        <v>44683</v>
      </c>
      <c r="B814" s="69">
        <v>3.3E-3</v>
      </c>
      <c r="C814" s="1">
        <v>4.9509740000000004</v>
      </c>
    </row>
    <row r="815" spans="1:3" x14ac:dyDescent="0.45">
      <c r="A815" s="68">
        <v>44684</v>
      </c>
      <c r="B815" s="69">
        <v>3.3E-3</v>
      </c>
      <c r="C815" s="1">
        <v>4.9509740000000004</v>
      </c>
    </row>
    <row r="816" spans="1:3" x14ac:dyDescent="0.45">
      <c r="A816" s="68">
        <v>44685</v>
      </c>
      <c r="B816" s="69">
        <v>3.3E-3</v>
      </c>
      <c r="C816" s="1">
        <v>4.9509740000000004</v>
      </c>
    </row>
    <row r="817" spans="1:3" x14ac:dyDescent="0.45">
      <c r="A817" s="68">
        <v>44686</v>
      </c>
      <c r="B817" s="69">
        <v>8.3000000000000001E-3</v>
      </c>
      <c r="C817" s="1">
        <v>4.9509740000000004</v>
      </c>
    </row>
    <row r="818" spans="1:3" x14ac:dyDescent="0.45">
      <c r="A818" s="68">
        <v>44687</v>
      </c>
      <c r="B818" s="69">
        <v>8.3000000000000001E-3</v>
      </c>
      <c r="C818" s="1">
        <v>4.9509740000000004</v>
      </c>
    </row>
    <row r="819" spans="1:3" x14ac:dyDescent="0.45">
      <c r="A819" s="68">
        <v>44688</v>
      </c>
      <c r="B819" s="69">
        <v>8.3000000000000001E-3</v>
      </c>
      <c r="C819" s="1">
        <v>4.9509740000000004</v>
      </c>
    </row>
    <row r="820" spans="1:3" x14ac:dyDescent="0.45">
      <c r="A820" s="68">
        <v>44689</v>
      </c>
      <c r="B820" s="69">
        <v>8.3000000000000001E-3</v>
      </c>
      <c r="C820" s="1">
        <v>4.9509740000000004</v>
      </c>
    </row>
    <row r="821" spans="1:3" x14ac:dyDescent="0.45">
      <c r="A821" s="68">
        <v>44690</v>
      </c>
      <c r="B821" s="69">
        <v>8.3000000000000001E-3</v>
      </c>
      <c r="C821" s="1">
        <v>4.9509740000000004</v>
      </c>
    </row>
    <row r="822" spans="1:3" x14ac:dyDescent="0.45">
      <c r="A822" s="68">
        <v>44691</v>
      </c>
      <c r="B822" s="69">
        <v>8.3000000000000001E-3</v>
      </c>
      <c r="C822" s="1">
        <v>4.9509740000000004</v>
      </c>
    </row>
    <row r="823" spans="1:3" x14ac:dyDescent="0.45">
      <c r="A823" s="68">
        <v>44692</v>
      </c>
      <c r="B823" s="69">
        <v>8.3000000000000001E-3</v>
      </c>
      <c r="C823" s="1">
        <v>4.9509740000000004</v>
      </c>
    </row>
    <row r="824" spans="1:3" x14ac:dyDescent="0.45">
      <c r="A824" s="68">
        <v>44693</v>
      </c>
      <c r="B824" s="69">
        <v>8.3000000000000001E-3</v>
      </c>
      <c r="C824" s="1">
        <v>4.9509740000000004</v>
      </c>
    </row>
    <row r="825" spans="1:3" x14ac:dyDescent="0.45">
      <c r="A825" s="68">
        <v>44694</v>
      </c>
      <c r="B825" s="69">
        <v>8.3000000000000001E-3</v>
      </c>
      <c r="C825" s="1">
        <v>4.9509740000000004</v>
      </c>
    </row>
    <row r="826" spans="1:3" x14ac:dyDescent="0.45">
      <c r="A826" s="68">
        <v>44695</v>
      </c>
      <c r="B826" s="69">
        <v>8.3000000000000001E-3</v>
      </c>
      <c r="C826" s="1">
        <v>4.9509740000000004</v>
      </c>
    </row>
    <row r="827" spans="1:3" x14ac:dyDescent="0.45">
      <c r="A827" s="68">
        <v>44696</v>
      </c>
      <c r="B827" s="69">
        <v>8.3000000000000001E-3</v>
      </c>
      <c r="C827" s="1">
        <v>4.9509740000000004</v>
      </c>
    </row>
    <row r="828" spans="1:3" x14ac:dyDescent="0.45">
      <c r="A828" s="68">
        <v>44697</v>
      </c>
      <c r="B828" s="69">
        <v>8.3000000000000001E-3</v>
      </c>
      <c r="C828" s="1">
        <v>4.9509740000000004</v>
      </c>
    </row>
    <row r="829" spans="1:3" x14ac:dyDescent="0.45">
      <c r="A829" s="68">
        <v>44698</v>
      </c>
      <c r="B829" s="69">
        <v>8.3000000000000001E-3</v>
      </c>
      <c r="C829" s="1">
        <v>4.9509740000000004</v>
      </c>
    </row>
    <row r="830" spans="1:3" x14ac:dyDescent="0.45">
      <c r="A830" s="68">
        <v>44699</v>
      </c>
      <c r="B830" s="69">
        <v>8.3000000000000001E-3</v>
      </c>
      <c r="C830" s="1">
        <v>4.9509740000000004</v>
      </c>
    </row>
    <row r="831" spans="1:3" x14ac:dyDescent="0.45">
      <c r="A831" s="68">
        <v>44700</v>
      </c>
      <c r="B831" s="69">
        <v>8.3000000000000001E-3</v>
      </c>
      <c r="C831" s="1">
        <v>4.9509740000000004</v>
      </c>
    </row>
    <row r="832" spans="1:3" x14ac:dyDescent="0.45">
      <c r="A832" s="68">
        <v>44701</v>
      </c>
      <c r="B832" s="69">
        <v>8.3000000000000001E-3</v>
      </c>
      <c r="C832" s="1">
        <v>4.9509740000000004</v>
      </c>
    </row>
    <row r="833" spans="1:3" x14ac:dyDescent="0.45">
      <c r="A833" s="68">
        <v>44702</v>
      </c>
      <c r="B833" s="69">
        <v>8.3000000000000001E-3</v>
      </c>
      <c r="C833" s="1">
        <v>4.9509740000000004</v>
      </c>
    </row>
    <row r="834" spans="1:3" x14ac:dyDescent="0.45">
      <c r="A834" s="68">
        <v>44703</v>
      </c>
      <c r="B834" s="69">
        <v>8.3000000000000001E-3</v>
      </c>
      <c r="C834" s="1">
        <v>4.9509740000000004</v>
      </c>
    </row>
    <row r="835" spans="1:3" x14ac:dyDescent="0.45">
      <c r="A835" s="68">
        <v>44704</v>
      </c>
      <c r="B835" s="69">
        <v>8.3000000000000001E-3</v>
      </c>
      <c r="C835" s="1">
        <v>4.9509740000000004</v>
      </c>
    </row>
    <row r="836" spans="1:3" x14ac:dyDescent="0.45">
      <c r="A836" s="68">
        <v>44705</v>
      </c>
      <c r="B836" s="69">
        <v>8.3000000000000001E-3</v>
      </c>
      <c r="C836" s="1">
        <v>4.9509740000000004</v>
      </c>
    </row>
    <row r="837" spans="1:3" x14ac:dyDescent="0.45">
      <c r="A837" s="68">
        <v>44706</v>
      </c>
      <c r="B837" s="69">
        <v>8.3000000000000001E-3</v>
      </c>
      <c r="C837" s="1">
        <v>4.9509740000000004</v>
      </c>
    </row>
    <row r="838" spans="1:3" x14ac:dyDescent="0.45">
      <c r="A838" s="68">
        <v>44707</v>
      </c>
      <c r="B838" s="69">
        <v>8.3000000000000001E-3</v>
      </c>
      <c r="C838" s="1">
        <v>4.9509740000000004</v>
      </c>
    </row>
    <row r="839" spans="1:3" x14ac:dyDescent="0.45">
      <c r="A839" s="68">
        <v>44708</v>
      </c>
      <c r="B839" s="69">
        <v>8.3000000000000001E-3</v>
      </c>
      <c r="C839" s="1">
        <v>4.9509740000000004</v>
      </c>
    </row>
    <row r="840" spans="1:3" x14ac:dyDescent="0.45">
      <c r="A840" s="68">
        <v>44709</v>
      </c>
      <c r="B840" s="69">
        <v>8.3000000000000001E-3</v>
      </c>
      <c r="C840" s="1">
        <v>4.9509740000000004</v>
      </c>
    </row>
    <row r="841" spans="1:3" x14ac:dyDescent="0.45">
      <c r="A841" s="68">
        <v>44710</v>
      </c>
      <c r="B841" s="69">
        <v>8.3000000000000001E-3</v>
      </c>
      <c r="C841" s="1">
        <v>4.9509740000000004</v>
      </c>
    </row>
    <row r="842" spans="1:3" x14ac:dyDescent="0.45">
      <c r="A842" s="68">
        <v>44711</v>
      </c>
      <c r="B842" s="69">
        <v>8.3000000000000001E-3</v>
      </c>
      <c r="C842" s="1">
        <v>4.9509740000000004</v>
      </c>
    </row>
    <row r="843" spans="1:3" x14ac:dyDescent="0.45">
      <c r="A843" s="68">
        <v>44712</v>
      </c>
      <c r="B843" s="69">
        <v>8.3000000000000001E-3</v>
      </c>
      <c r="C843" s="1">
        <v>4.9509740000000004</v>
      </c>
    </row>
    <row r="844" spans="1:3" x14ac:dyDescent="0.45">
      <c r="A844" s="68">
        <v>44713</v>
      </c>
      <c r="B844" s="69">
        <v>8.3000000000000001E-3</v>
      </c>
      <c r="C844" s="1">
        <v>5.3963299999999998</v>
      </c>
    </row>
    <row r="845" spans="1:3" x14ac:dyDescent="0.45">
      <c r="A845" s="68">
        <v>44714</v>
      </c>
      <c r="B845" s="69">
        <v>8.3000000000000001E-3</v>
      </c>
      <c r="C845" s="1">
        <v>5.3963299999999998</v>
      </c>
    </row>
    <row r="846" spans="1:3" x14ac:dyDescent="0.45">
      <c r="A846" s="68">
        <v>44715</v>
      </c>
      <c r="B846" s="69">
        <v>8.3000000000000001E-3</v>
      </c>
      <c r="C846" s="1">
        <v>5.3963299999999998</v>
      </c>
    </row>
    <row r="847" spans="1:3" x14ac:dyDescent="0.45">
      <c r="A847" s="68">
        <v>44716</v>
      </c>
      <c r="B847" s="69">
        <v>8.3000000000000001E-3</v>
      </c>
      <c r="C847" s="1">
        <v>5.3963299999999998</v>
      </c>
    </row>
    <row r="848" spans="1:3" x14ac:dyDescent="0.45">
      <c r="A848" s="68">
        <v>44717</v>
      </c>
      <c r="B848" s="69">
        <v>8.3000000000000001E-3</v>
      </c>
      <c r="C848" s="1">
        <v>5.3963299999999998</v>
      </c>
    </row>
    <row r="849" spans="1:3" x14ac:dyDescent="0.45">
      <c r="A849" s="68">
        <v>44718</v>
      </c>
      <c r="B849" s="69">
        <v>8.3000000000000001E-3</v>
      </c>
      <c r="C849" s="1">
        <v>5.3963299999999998</v>
      </c>
    </row>
    <row r="850" spans="1:3" x14ac:dyDescent="0.45">
      <c r="A850" s="68">
        <v>44719</v>
      </c>
      <c r="B850" s="69">
        <v>8.3000000000000001E-3</v>
      </c>
      <c r="C850" s="1">
        <v>5.3963299999999998</v>
      </c>
    </row>
    <row r="851" spans="1:3" x14ac:dyDescent="0.45">
      <c r="A851" s="68">
        <v>44720</v>
      </c>
      <c r="B851" s="69">
        <v>8.3000000000000001E-3</v>
      </c>
      <c r="C851" s="1">
        <v>5.3963299999999998</v>
      </c>
    </row>
    <row r="852" spans="1:3" x14ac:dyDescent="0.45">
      <c r="A852" s="68">
        <v>44721</v>
      </c>
      <c r="B852" s="69">
        <v>8.3000000000000001E-3</v>
      </c>
      <c r="C852" s="1">
        <v>5.3963299999999998</v>
      </c>
    </row>
    <row r="853" spans="1:3" x14ac:dyDescent="0.45">
      <c r="A853" s="68">
        <v>44722</v>
      </c>
      <c r="B853" s="69">
        <v>8.3000000000000001E-3</v>
      </c>
      <c r="C853" s="1">
        <v>5.3963299999999998</v>
      </c>
    </row>
    <row r="854" spans="1:3" x14ac:dyDescent="0.45">
      <c r="A854" s="68">
        <v>44723</v>
      </c>
      <c r="B854" s="69">
        <v>8.3000000000000001E-3</v>
      </c>
      <c r="C854" s="1">
        <v>5.3963299999999998</v>
      </c>
    </row>
    <row r="855" spans="1:3" x14ac:dyDescent="0.45">
      <c r="A855" s="68">
        <v>44724</v>
      </c>
      <c r="B855" s="69">
        <v>8.3000000000000001E-3</v>
      </c>
      <c r="C855" s="1">
        <v>5.3963299999999998</v>
      </c>
    </row>
    <row r="856" spans="1:3" x14ac:dyDescent="0.45">
      <c r="A856" s="68">
        <v>44725</v>
      </c>
      <c r="B856" s="69">
        <v>8.3000000000000001E-3</v>
      </c>
      <c r="C856" s="1">
        <v>5.3963299999999998</v>
      </c>
    </row>
    <row r="857" spans="1:3" x14ac:dyDescent="0.45">
      <c r="A857" s="68">
        <v>44726</v>
      </c>
      <c r="B857" s="69">
        <v>8.3000000000000001E-3</v>
      </c>
      <c r="C857" s="1">
        <v>5.3963299999999998</v>
      </c>
    </row>
    <row r="858" spans="1:3" x14ac:dyDescent="0.45">
      <c r="A858" s="68">
        <v>44727</v>
      </c>
      <c r="B858" s="69">
        <v>8.3000000000000001E-3</v>
      </c>
      <c r="C858" s="1">
        <v>5.3963299999999998</v>
      </c>
    </row>
    <row r="859" spans="1:3" x14ac:dyDescent="0.45">
      <c r="A859" s="68">
        <v>44728</v>
      </c>
      <c r="B859" s="69">
        <v>1.5800000000000002E-2</v>
      </c>
      <c r="C859" s="1">
        <v>5.3963299999999998</v>
      </c>
    </row>
    <row r="860" spans="1:3" x14ac:dyDescent="0.45">
      <c r="A860" s="68">
        <v>44729</v>
      </c>
      <c r="B860" s="69">
        <v>1.5800000000000002E-2</v>
      </c>
      <c r="C860" s="1">
        <v>5.3963299999999998</v>
      </c>
    </row>
    <row r="861" spans="1:3" x14ac:dyDescent="0.45">
      <c r="A861" s="68">
        <v>44730</v>
      </c>
      <c r="B861" s="69">
        <v>1.5800000000000002E-2</v>
      </c>
      <c r="C861" s="1">
        <v>5.3963299999999998</v>
      </c>
    </row>
    <row r="862" spans="1:3" x14ac:dyDescent="0.45">
      <c r="A862" s="68">
        <v>44731</v>
      </c>
      <c r="B862" s="69">
        <v>1.5800000000000002E-2</v>
      </c>
      <c r="C862" s="1">
        <v>5.3963299999999998</v>
      </c>
    </row>
    <row r="863" spans="1:3" x14ac:dyDescent="0.45">
      <c r="A863" s="68">
        <v>44732</v>
      </c>
      <c r="B863" s="69">
        <v>1.5800000000000002E-2</v>
      </c>
      <c r="C863" s="1">
        <v>5.3963299999999998</v>
      </c>
    </row>
    <row r="864" spans="1:3" x14ac:dyDescent="0.45">
      <c r="A864" s="68">
        <v>44733</v>
      </c>
      <c r="B864" s="69">
        <v>1.5800000000000002E-2</v>
      </c>
      <c r="C864" s="1">
        <v>5.3963299999999998</v>
      </c>
    </row>
    <row r="865" spans="1:3" x14ac:dyDescent="0.45">
      <c r="A865" s="68">
        <v>44734</v>
      </c>
      <c r="B865" s="69">
        <v>1.5800000000000002E-2</v>
      </c>
      <c r="C865" s="1">
        <v>5.3963299999999998</v>
      </c>
    </row>
    <row r="866" spans="1:3" x14ac:dyDescent="0.45">
      <c r="A866" s="68">
        <v>44735</v>
      </c>
      <c r="B866" s="69">
        <v>1.5800000000000002E-2</v>
      </c>
      <c r="C866" s="1">
        <v>5.3963299999999998</v>
      </c>
    </row>
    <row r="867" spans="1:3" x14ac:dyDescent="0.45">
      <c r="A867" s="68">
        <v>44736</v>
      </c>
      <c r="B867" s="69">
        <v>1.5800000000000002E-2</v>
      </c>
      <c r="C867" s="1">
        <v>5.3963299999999998</v>
      </c>
    </row>
    <row r="868" spans="1:3" x14ac:dyDescent="0.45">
      <c r="A868" s="68">
        <v>44737</v>
      </c>
      <c r="B868" s="69">
        <v>1.5800000000000002E-2</v>
      </c>
      <c r="C868" s="1">
        <v>5.3963299999999998</v>
      </c>
    </row>
    <row r="869" spans="1:3" x14ac:dyDescent="0.45">
      <c r="A869" s="68">
        <v>44738</v>
      </c>
      <c r="B869" s="69">
        <v>1.5800000000000002E-2</v>
      </c>
      <c r="C869" s="1">
        <v>5.3963299999999998</v>
      </c>
    </row>
    <row r="870" spans="1:3" x14ac:dyDescent="0.45">
      <c r="A870" s="68">
        <v>44739</v>
      </c>
      <c r="B870" s="69">
        <v>1.5800000000000002E-2</v>
      </c>
      <c r="C870" s="1">
        <v>5.3963299999999998</v>
      </c>
    </row>
    <row r="871" spans="1:3" x14ac:dyDescent="0.45">
      <c r="A871" s="68">
        <v>44740</v>
      </c>
      <c r="B871" s="69">
        <v>1.5800000000000002E-2</v>
      </c>
      <c r="C871" s="1">
        <v>5.3963299999999998</v>
      </c>
    </row>
    <row r="872" spans="1:3" x14ac:dyDescent="0.45">
      <c r="A872" s="68">
        <v>44741</v>
      </c>
      <c r="B872" s="69">
        <v>1.5800000000000002E-2</v>
      </c>
      <c r="C872" s="1">
        <v>5.3963299999999998</v>
      </c>
    </row>
    <row r="873" spans="1:3" x14ac:dyDescent="0.45">
      <c r="A873" s="68">
        <v>44742</v>
      </c>
      <c r="B873" s="69">
        <v>1.5800000000000002E-2</v>
      </c>
      <c r="C873" s="1">
        <v>5.3963299999999998</v>
      </c>
    </row>
    <row r="874" spans="1:3" x14ac:dyDescent="0.45">
      <c r="A874" s="68">
        <v>44743</v>
      </c>
      <c r="B874" s="69">
        <v>1.5800000000000002E-2</v>
      </c>
      <c r="C874" s="1">
        <v>5.5907299999999998</v>
      </c>
    </row>
    <row r="875" spans="1:3" x14ac:dyDescent="0.45">
      <c r="A875" s="68">
        <v>44744</v>
      </c>
      <c r="B875" s="69">
        <v>1.5800000000000002E-2</v>
      </c>
      <c r="C875" s="1">
        <v>5.5907299999999998</v>
      </c>
    </row>
    <row r="876" spans="1:3" x14ac:dyDescent="0.45">
      <c r="A876" s="68">
        <v>44745</v>
      </c>
      <c r="B876" s="69">
        <v>1.5800000000000002E-2</v>
      </c>
      <c r="C876" s="1">
        <v>5.5907299999999998</v>
      </c>
    </row>
    <row r="877" spans="1:3" x14ac:dyDescent="0.45">
      <c r="A877" s="68">
        <v>44746</v>
      </c>
      <c r="B877" s="69">
        <v>1.5800000000000002E-2</v>
      </c>
      <c r="C877" s="1">
        <v>5.5907299999999998</v>
      </c>
    </row>
    <row r="878" spans="1:3" x14ac:dyDescent="0.45">
      <c r="A878" s="68">
        <v>44747</v>
      </c>
      <c r="B878" s="69">
        <v>1.5800000000000002E-2</v>
      </c>
      <c r="C878" s="1">
        <v>5.5907299999999998</v>
      </c>
    </row>
    <row r="879" spans="1:3" x14ac:dyDescent="0.45">
      <c r="A879" s="68">
        <v>44748</v>
      </c>
      <c r="B879" s="69">
        <v>1.5800000000000002E-2</v>
      </c>
      <c r="C879" s="1">
        <v>5.5907299999999998</v>
      </c>
    </row>
    <row r="880" spans="1:3" x14ac:dyDescent="0.45">
      <c r="A880" s="68">
        <v>44749</v>
      </c>
      <c r="B880" s="69">
        <v>1.5800000000000002E-2</v>
      </c>
      <c r="C880" s="1">
        <v>5.5907299999999998</v>
      </c>
    </row>
    <row r="881" spans="1:3" x14ac:dyDescent="0.45">
      <c r="A881" s="68">
        <v>44750</v>
      </c>
      <c r="B881" s="69">
        <v>1.5800000000000002E-2</v>
      </c>
      <c r="C881" s="1">
        <v>5.5907299999999998</v>
      </c>
    </row>
    <row r="882" spans="1:3" x14ac:dyDescent="0.45">
      <c r="A882" s="68">
        <v>44751</v>
      </c>
      <c r="B882" s="69">
        <v>1.5800000000000002E-2</v>
      </c>
      <c r="C882" s="1">
        <v>5.5907299999999998</v>
      </c>
    </row>
    <row r="883" spans="1:3" x14ac:dyDescent="0.45">
      <c r="A883" s="68">
        <v>44752</v>
      </c>
      <c r="B883" s="69">
        <v>1.5800000000000002E-2</v>
      </c>
      <c r="C883" s="1">
        <v>5.5907299999999998</v>
      </c>
    </row>
    <row r="884" spans="1:3" x14ac:dyDescent="0.45">
      <c r="A884" s="68">
        <v>44753</v>
      </c>
      <c r="B884" s="69">
        <v>1.5800000000000002E-2</v>
      </c>
      <c r="C884" s="1">
        <v>5.5907299999999998</v>
      </c>
    </row>
    <row r="885" spans="1:3" x14ac:dyDescent="0.45">
      <c r="A885" s="68">
        <v>44754</v>
      </c>
      <c r="B885" s="69">
        <v>1.5800000000000002E-2</v>
      </c>
      <c r="C885" s="1">
        <v>5.5907299999999998</v>
      </c>
    </row>
    <row r="886" spans="1:3" x14ac:dyDescent="0.45">
      <c r="A886" s="68">
        <v>44755</v>
      </c>
      <c r="B886" s="69">
        <v>1.5800000000000002E-2</v>
      </c>
      <c r="C886" s="1">
        <v>5.5907299999999998</v>
      </c>
    </row>
    <row r="887" spans="1:3" x14ac:dyDescent="0.45">
      <c r="A887" s="68">
        <v>44756</v>
      </c>
      <c r="B887" s="69">
        <v>1.5800000000000002E-2</v>
      </c>
      <c r="C887" s="1">
        <v>5.5907299999999998</v>
      </c>
    </row>
    <row r="888" spans="1:3" x14ac:dyDescent="0.45">
      <c r="A888" s="68">
        <v>44757</v>
      </c>
      <c r="B888" s="69">
        <v>1.5800000000000002E-2</v>
      </c>
      <c r="C888" s="1">
        <v>5.5907299999999998</v>
      </c>
    </row>
    <row r="889" spans="1:3" x14ac:dyDescent="0.45">
      <c r="A889" s="68">
        <v>44758</v>
      </c>
      <c r="B889" s="69">
        <v>1.5800000000000002E-2</v>
      </c>
      <c r="C889" s="1">
        <v>5.5907299999999998</v>
      </c>
    </row>
    <row r="890" spans="1:3" x14ac:dyDescent="0.45">
      <c r="A890" s="68">
        <v>44759</v>
      </c>
      <c r="B890" s="69">
        <v>1.5800000000000002E-2</v>
      </c>
      <c r="C890" s="1">
        <v>5.5907299999999998</v>
      </c>
    </row>
    <row r="891" spans="1:3" x14ac:dyDescent="0.45">
      <c r="A891" s="68">
        <v>44760</v>
      </c>
      <c r="B891" s="69">
        <v>1.5800000000000002E-2</v>
      </c>
      <c r="C891" s="1">
        <v>5.5907299999999998</v>
      </c>
    </row>
    <row r="892" spans="1:3" x14ac:dyDescent="0.45">
      <c r="A892" s="68">
        <v>44761</v>
      </c>
      <c r="B892" s="69">
        <v>1.5800000000000002E-2</v>
      </c>
      <c r="C892" s="1">
        <v>5.5907299999999998</v>
      </c>
    </row>
    <row r="893" spans="1:3" x14ac:dyDescent="0.45">
      <c r="A893" s="68">
        <v>44762</v>
      </c>
      <c r="B893" s="69">
        <v>1.5800000000000002E-2</v>
      </c>
      <c r="C893" s="1">
        <v>5.5907299999999998</v>
      </c>
    </row>
    <row r="894" spans="1:3" x14ac:dyDescent="0.45">
      <c r="A894" s="68">
        <v>44763</v>
      </c>
      <c r="B894" s="69">
        <v>1.5800000000000002E-2</v>
      </c>
      <c r="C894" s="1">
        <v>5.5907299999999998</v>
      </c>
    </row>
    <row r="895" spans="1:3" x14ac:dyDescent="0.45">
      <c r="A895" s="68">
        <v>44764</v>
      </c>
      <c r="B895" s="69">
        <v>1.5800000000000002E-2</v>
      </c>
      <c r="C895" s="1">
        <v>5.5907299999999998</v>
      </c>
    </row>
    <row r="896" spans="1:3" x14ac:dyDescent="0.45">
      <c r="A896" s="68">
        <v>44765</v>
      </c>
      <c r="B896" s="69">
        <v>1.5800000000000002E-2</v>
      </c>
      <c r="C896" s="1">
        <v>5.5907299999999998</v>
      </c>
    </row>
    <row r="897" spans="1:3" x14ac:dyDescent="0.45">
      <c r="A897" s="68">
        <v>44766</v>
      </c>
      <c r="B897" s="69">
        <v>1.5800000000000002E-2</v>
      </c>
      <c r="C897" s="1">
        <v>5.5907299999999998</v>
      </c>
    </row>
    <row r="898" spans="1:3" x14ac:dyDescent="0.45">
      <c r="A898" s="68">
        <v>44767</v>
      </c>
      <c r="B898" s="69">
        <v>1.5800000000000002E-2</v>
      </c>
      <c r="C898" s="1">
        <v>5.5907299999999998</v>
      </c>
    </row>
    <row r="899" spans="1:3" x14ac:dyDescent="0.45">
      <c r="A899" s="68">
        <v>44768</v>
      </c>
      <c r="B899" s="69">
        <v>1.5800000000000002E-2</v>
      </c>
      <c r="C899" s="1">
        <v>5.5907299999999998</v>
      </c>
    </row>
    <row r="900" spans="1:3" x14ac:dyDescent="0.45">
      <c r="A900" s="68">
        <v>44769</v>
      </c>
      <c r="B900" s="69">
        <v>1.5800000000000002E-2</v>
      </c>
      <c r="C900" s="1">
        <v>5.5907299999999998</v>
      </c>
    </row>
    <row r="901" spans="1:3" x14ac:dyDescent="0.45">
      <c r="A901" s="68">
        <v>44770</v>
      </c>
      <c r="B901" s="69">
        <v>2.3300000000000001E-2</v>
      </c>
      <c r="C901" s="1">
        <v>5.5907299999999998</v>
      </c>
    </row>
    <row r="902" spans="1:3" x14ac:dyDescent="0.45">
      <c r="A902" s="68">
        <v>44771</v>
      </c>
      <c r="B902" s="69">
        <v>2.3199999999999998E-2</v>
      </c>
      <c r="C902" s="1">
        <v>5.5907299999999998</v>
      </c>
    </row>
    <row r="903" spans="1:3" x14ac:dyDescent="0.45">
      <c r="A903" s="68">
        <v>44772</v>
      </c>
      <c r="B903" s="69">
        <v>2.3199999999999998E-2</v>
      </c>
      <c r="C903" s="1">
        <v>5.5907299999999998</v>
      </c>
    </row>
    <row r="904" spans="1:3" x14ac:dyDescent="0.45">
      <c r="A904" s="68">
        <v>44773</v>
      </c>
      <c r="B904" s="69">
        <v>2.3199999999999998E-2</v>
      </c>
      <c r="C904" s="1">
        <v>5.5907299999999998</v>
      </c>
    </row>
    <row r="905" spans="1:3" x14ac:dyDescent="0.45">
      <c r="A905" s="68">
        <v>44774</v>
      </c>
      <c r="B905" s="69">
        <v>2.3300000000000001E-2</v>
      </c>
      <c r="C905" s="1">
        <v>5.9513119999999997</v>
      </c>
    </row>
    <row r="906" spans="1:3" x14ac:dyDescent="0.45">
      <c r="A906" s="68">
        <v>44775</v>
      </c>
      <c r="B906" s="69">
        <v>2.3300000000000001E-2</v>
      </c>
      <c r="C906" s="1">
        <v>5.9513119999999997</v>
      </c>
    </row>
    <row r="907" spans="1:3" x14ac:dyDescent="0.45">
      <c r="A907" s="68">
        <v>44776</v>
      </c>
      <c r="B907" s="69">
        <v>2.3300000000000001E-2</v>
      </c>
      <c r="C907" s="1">
        <v>5.9513119999999997</v>
      </c>
    </row>
    <row r="908" spans="1:3" x14ac:dyDescent="0.45">
      <c r="A908" s="68">
        <v>44777</v>
      </c>
      <c r="B908" s="69">
        <v>2.3300000000000001E-2</v>
      </c>
      <c r="C908" s="1">
        <v>5.9513119999999997</v>
      </c>
    </row>
    <row r="909" spans="1:3" x14ac:dyDescent="0.45">
      <c r="A909" s="68">
        <v>44778</v>
      </c>
      <c r="B909" s="69">
        <v>2.3300000000000001E-2</v>
      </c>
      <c r="C909" s="1">
        <v>5.9513119999999997</v>
      </c>
    </row>
    <row r="910" spans="1:3" x14ac:dyDescent="0.45">
      <c r="A910" s="68">
        <v>44779</v>
      </c>
      <c r="B910" s="69">
        <v>2.3300000000000001E-2</v>
      </c>
      <c r="C910" s="1">
        <v>5.9513119999999997</v>
      </c>
    </row>
    <row r="911" spans="1:3" x14ac:dyDescent="0.45">
      <c r="A911" s="68">
        <v>44780</v>
      </c>
      <c r="B911" s="69">
        <v>2.3300000000000001E-2</v>
      </c>
      <c r="C911" s="1">
        <v>5.9513119999999997</v>
      </c>
    </row>
    <row r="912" spans="1:3" x14ac:dyDescent="0.45">
      <c r="A912" s="68">
        <v>44781</v>
      </c>
      <c r="B912" s="69">
        <v>2.3300000000000001E-2</v>
      </c>
      <c r="C912" s="1">
        <v>5.9513119999999997</v>
      </c>
    </row>
    <row r="913" spans="1:3" x14ac:dyDescent="0.45">
      <c r="A913" s="68">
        <v>44782</v>
      </c>
      <c r="B913" s="69">
        <v>2.3300000000000001E-2</v>
      </c>
      <c r="C913" s="1">
        <v>5.9513119999999997</v>
      </c>
    </row>
    <row r="914" spans="1:3" x14ac:dyDescent="0.45">
      <c r="A914" s="68">
        <v>44783</v>
      </c>
      <c r="B914" s="69">
        <v>2.3300000000000001E-2</v>
      </c>
      <c r="C914" s="1">
        <v>5.9513119999999997</v>
      </c>
    </row>
    <row r="915" spans="1:3" x14ac:dyDescent="0.45">
      <c r="A915" s="68">
        <v>44784</v>
      </c>
      <c r="B915" s="69">
        <v>2.3300000000000001E-2</v>
      </c>
      <c r="C915" s="1">
        <v>5.9513119999999997</v>
      </c>
    </row>
    <row r="916" spans="1:3" x14ac:dyDescent="0.45">
      <c r="A916" s="68">
        <v>44785</v>
      </c>
      <c r="B916" s="69">
        <v>2.3300000000000001E-2</v>
      </c>
      <c r="C916" s="1">
        <v>5.9513119999999997</v>
      </c>
    </row>
    <row r="917" spans="1:3" x14ac:dyDescent="0.45">
      <c r="A917" s="68">
        <v>44786</v>
      </c>
      <c r="B917" s="69">
        <v>2.3300000000000001E-2</v>
      </c>
      <c r="C917" s="1">
        <v>5.9513119999999997</v>
      </c>
    </row>
    <row r="918" spans="1:3" x14ac:dyDescent="0.45">
      <c r="A918" s="68">
        <v>44787</v>
      </c>
      <c r="B918" s="69">
        <v>2.3300000000000001E-2</v>
      </c>
      <c r="C918" s="1">
        <v>5.9513119999999997</v>
      </c>
    </row>
    <row r="919" spans="1:3" x14ac:dyDescent="0.45">
      <c r="A919" s="68">
        <v>44788</v>
      </c>
      <c r="B919" s="69">
        <v>2.3300000000000001E-2</v>
      </c>
      <c r="C919" s="1">
        <v>5.9513119999999997</v>
      </c>
    </row>
    <row r="920" spans="1:3" x14ac:dyDescent="0.45">
      <c r="A920" s="68">
        <v>44789</v>
      </c>
      <c r="B920" s="69">
        <v>2.3300000000000001E-2</v>
      </c>
      <c r="C920" s="1">
        <v>5.9513119999999997</v>
      </c>
    </row>
    <row r="921" spans="1:3" x14ac:dyDescent="0.45">
      <c r="A921" s="68">
        <v>44790</v>
      </c>
      <c r="B921" s="69">
        <v>2.3300000000000001E-2</v>
      </c>
      <c r="C921" s="1">
        <v>5.9513119999999997</v>
      </c>
    </row>
    <row r="922" spans="1:3" x14ac:dyDescent="0.45">
      <c r="A922" s="68">
        <v>44791</v>
      </c>
      <c r="B922" s="69">
        <v>2.3300000000000001E-2</v>
      </c>
      <c r="C922" s="1">
        <v>5.9513119999999997</v>
      </c>
    </row>
    <row r="923" spans="1:3" x14ac:dyDescent="0.45">
      <c r="A923" s="68">
        <v>44792</v>
      </c>
      <c r="B923" s="69">
        <v>2.3300000000000001E-2</v>
      </c>
      <c r="C923" s="1">
        <v>5.9513119999999997</v>
      </c>
    </row>
    <row r="924" spans="1:3" x14ac:dyDescent="0.45">
      <c r="A924" s="68">
        <v>44793</v>
      </c>
      <c r="B924" s="69">
        <v>2.3300000000000001E-2</v>
      </c>
      <c r="C924" s="1">
        <v>5.9513119999999997</v>
      </c>
    </row>
    <row r="925" spans="1:3" x14ac:dyDescent="0.45">
      <c r="A925" s="68">
        <v>44794</v>
      </c>
      <c r="B925" s="69">
        <v>2.3300000000000001E-2</v>
      </c>
      <c r="C925" s="1">
        <v>5.9513119999999997</v>
      </c>
    </row>
    <row r="926" spans="1:3" x14ac:dyDescent="0.45">
      <c r="A926" s="68">
        <v>44795</v>
      </c>
      <c r="B926" s="69">
        <v>2.3300000000000001E-2</v>
      </c>
      <c r="C926" s="1">
        <v>5.9513119999999997</v>
      </c>
    </row>
    <row r="927" spans="1:3" x14ac:dyDescent="0.45">
      <c r="A927" s="68">
        <v>44796</v>
      </c>
      <c r="B927" s="69">
        <v>2.3300000000000001E-2</v>
      </c>
      <c r="C927" s="1">
        <v>5.9513119999999997</v>
      </c>
    </row>
    <row r="928" spans="1:3" x14ac:dyDescent="0.45">
      <c r="A928" s="68">
        <v>44797</v>
      </c>
      <c r="B928" s="69">
        <v>2.3300000000000001E-2</v>
      </c>
      <c r="C928" s="1">
        <v>5.9513119999999997</v>
      </c>
    </row>
    <row r="929" spans="1:3" x14ac:dyDescent="0.45">
      <c r="A929" s="68">
        <v>44798</v>
      </c>
      <c r="B929" s="69">
        <v>2.3300000000000001E-2</v>
      </c>
      <c r="C929" s="1">
        <v>5.9513119999999997</v>
      </c>
    </row>
    <row r="930" spans="1:3" x14ac:dyDescent="0.45">
      <c r="A930" s="68">
        <v>44799</v>
      </c>
      <c r="B930" s="69">
        <v>2.3300000000000001E-2</v>
      </c>
      <c r="C930" s="1">
        <v>5.9513119999999997</v>
      </c>
    </row>
    <row r="931" spans="1:3" x14ac:dyDescent="0.45">
      <c r="A931" s="68">
        <v>44800</v>
      </c>
      <c r="B931" s="69">
        <v>2.3300000000000001E-2</v>
      </c>
      <c r="C931" s="1">
        <v>5.9513119999999997</v>
      </c>
    </row>
    <row r="932" spans="1:3" x14ac:dyDescent="0.45">
      <c r="A932" s="68">
        <v>44801</v>
      </c>
      <c r="B932" s="69">
        <v>2.3300000000000001E-2</v>
      </c>
      <c r="C932" s="1">
        <v>5.9513119999999997</v>
      </c>
    </row>
    <row r="933" spans="1:3" x14ac:dyDescent="0.45">
      <c r="A933" s="68">
        <v>44802</v>
      </c>
      <c r="B933" s="69">
        <v>2.3300000000000001E-2</v>
      </c>
      <c r="C933" s="1">
        <v>5.9513119999999997</v>
      </c>
    </row>
    <row r="934" spans="1:3" x14ac:dyDescent="0.45">
      <c r="A934" s="68">
        <v>44803</v>
      </c>
      <c r="B934" s="69">
        <v>2.3300000000000001E-2</v>
      </c>
      <c r="C934" s="1">
        <v>5.9513119999999997</v>
      </c>
    </row>
    <row r="935" spans="1:3" x14ac:dyDescent="0.45">
      <c r="A935" s="68">
        <v>44804</v>
      </c>
      <c r="B935" s="69">
        <v>2.3300000000000001E-2</v>
      </c>
      <c r="C935" s="1">
        <v>5.9513119999999997</v>
      </c>
    </row>
    <row r="936" spans="1:3" x14ac:dyDescent="0.45">
      <c r="A936" s="68">
        <v>44805</v>
      </c>
      <c r="B936" s="69">
        <v>2.3300000000000001E-2</v>
      </c>
      <c r="C936" s="1">
        <v>6.3480169999999996</v>
      </c>
    </row>
    <row r="937" spans="1:3" x14ac:dyDescent="0.45">
      <c r="A937" s="68">
        <v>44806</v>
      </c>
      <c r="B937" s="69">
        <v>2.3300000000000001E-2</v>
      </c>
      <c r="C937" s="1">
        <v>6.3480169999999996</v>
      </c>
    </row>
    <row r="938" spans="1:3" x14ac:dyDescent="0.45">
      <c r="A938" s="68">
        <v>44807</v>
      </c>
      <c r="B938" s="69">
        <v>2.3300000000000001E-2</v>
      </c>
      <c r="C938" s="1">
        <v>6.3480169999999996</v>
      </c>
    </row>
    <row r="939" spans="1:3" x14ac:dyDescent="0.45">
      <c r="A939" s="68">
        <v>44808</v>
      </c>
      <c r="B939" s="69">
        <v>2.3300000000000001E-2</v>
      </c>
      <c r="C939" s="1">
        <v>6.3480169999999996</v>
      </c>
    </row>
    <row r="940" spans="1:3" x14ac:dyDescent="0.45">
      <c r="A940" s="68">
        <v>44809</v>
      </c>
      <c r="B940" s="69">
        <v>2.3300000000000001E-2</v>
      </c>
      <c r="C940" s="1">
        <v>6.3480169999999996</v>
      </c>
    </row>
    <row r="941" spans="1:3" x14ac:dyDescent="0.45">
      <c r="A941" s="68">
        <v>44810</v>
      </c>
      <c r="B941" s="69">
        <v>2.3300000000000001E-2</v>
      </c>
      <c r="C941" s="1">
        <v>6.3480169999999996</v>
      </c>
    </row>
    <row r="942" spans="1:3" x14ac:dyDescent="0.45">
      <c r="A942" s="68">
        <v>44811</v>
      </c>
      <c r="B942" s="69">
        <v>2.3300000000000001E-2</v>
      </c>
      <c r="C942" s="1">
        <v>6.3480169999999996</v>
      </c>
    </row>
    <row r="943" spans="1:3" x14ac:dyDescent="0.45">
      <c r="A943" s="68">
        <v>44812</v>
      </c>
      <c r="B943" s="69">
        <v>2.3300000000000001E-2</v>
      </c>
      <c r="C943" s="1">
        <v>6.3480169999999996</v>
      </c>
    </row>
    <row r="944" spans="1:3" x14ac:dyDescent="0.45">
      <c r="A944" s="68">
        <v>44813</v>
      </c>
      <c r="B944" s="69">
        <v>2.3300000000000001E-2</v>
      </c>
      <c r="C944" s="1">
        <v>6.3480169999999996</v>
      </c>
    </row>
    <row r="945" spans="1:3" x14ac:dyDescent="0.45">
      <c r="A945" s="68">
        <v>44814</v>
      </c>
      <c r="B945" s="69">
        <v>2.3300000000000001E-2</v>
      </c>
      <c r="C945" s="1">
        <v>6.3480169999999996</v>
      </c>
    </row>
    <row r="946" spans="1:3" x14ac:dyDescent="0.45">
      <c r="A946" s="68">
        <v>44815</v>
      </c>
      <c r="B946" s="69">
        <v>2.3300000000000001E-2</v>
      </c>
      <c r="C946" s="1">
        <v>6.3480169999999996</v>
      </c>
    </row>
    <row r="947" spans="1:3" x14ac:dyDescent="0.45">
      <c r="A947" s="68">
        <v>44816</v>
      </c>
      <c r="B947" s="69">
        <v>2.3300000000000001E-2</v>
      </c>
      <c r="C947" s="1">
        <v>6.3480169999999996</v>
      </c>
    </row>
    <row r="948" spans="1:3" x14ac:dyDescent="0.45">
      <c r="A948" s="68">
        <v>44817</v>
      </c>
      <c r="B948" s="69">
        <v>2.3300000000000001E-2</v>
      </c>
      <c r="C948" s="1">
        <v>6.3480169999999996</v>
      </c>
    </row>
    <row r="949" spans="1:3" x14ac:dyDescent="0.45">
      <c r="A949" s="68">
        <v>44818</v>
      </c>
      <c r="B949" s="69">
        <v>2.3300000000000001E-2</v>
      </c>
      <c r="C949" s="1">
        <v>6.3480169999999996</v>
      </c>
    </row>
    <row r="950" spans="1:3" x14ac:dyDescent="0.45">
      <c r="A950" s="68">
        <v>44819</v>
      </c>
      <c r="B950" s="69">
        <v>2.3300000000000001E-2</v>
      </c>
      <c r="C950" s="1">
        <v>6.3480169999999996</v>
      </c>
    </row>
    <row r="951" spans="1:3" x14ac:dyDescent="0.45">
      <c r="A951" s="68">
        <v>44820</v>
      </c>
      <c r="B951" s="69">
        <v>2.3300000000000001E-2</v>
      </c>
      <c r="C951" s="1">
        <v>6.3480169999999996</v>
      </c>
    </row>
    <row r="952" spans="1:3" x14ac:dyDescent="0.45">
      <c r="A952" s="68">
        <v>44821</v>
      </c>
      <c r="B952" s="69">
        <v>2.3300000000000001E-2</v>
      </c>
      <c r="C952" s="1">
        <v>6.3480169999999996</v>
      </c>
    </row>
    <row r="953" spans="1:3" x14ac:dyDescent="0.45">
      <c r="A953" s="68">
        <v>44822</v>
      </c>
      <c r="B953" s="69">
        <v>2.3300000000000001E-2</v>
      </c>
      <c r="C953" s="1">
        <v>6.3480169999999996</v>
      </c>
    </row>
    <row r="954" spans="1:3" x14ac:dyDescent="0.45">
      <c r="A954" s="68">
        <v>44823</v>
      </c>
      <c r="B954" s="69">
        <v>2.3300000000000001E-2</v>
      </c>
      <c r="C954" s="1">
        <v>6.3480169999999996</v>
      </c>
    </row>
    <row r="955" spans="1:3" x14ac:dyDescent="0.45">
      <c r="A955" s="68">
        <v>44824</v>
      </c>
      <c r="B955" s="69">
        <v>2.3300000000000001E-2</v>
      </c>
      <c r="C955" s="1">
        <v>6.3480169999999996</v>
      </c>
    </row>
    <row r="956" spans="1:3" x14ac:dyDescent="0.45">
      <c r="A956" s="68">
        <v>44825</v>
      </c>
      <c r="B956" s="69">
        <v>2.3300000000000001E-2</v>
      </c>
      <c r="C956" s="1">
        <v>6.3480169999999996</v>
      </c>
    </row>
    <row r="957" spans="1:3" x14ac:dyDescent="0.45">
      <c r="A957" s="68">
        <v>44826</v>
      </c>
      <c r="B957" s="69">
        <v>3.0800000000000001E-2</v>
      </c>
      <c r="C957" s="1">
        <v>6.3480169999999996</v>
      </c>
    </row>
    <row r="958" spans="1:3" x14ac:dyDescent="0.45">
      <c r="A958" s="68">
        <v>44827</v>
      </c>
      <c r="B958" s="69">
        <v>3.0800000000000001E-2</v>
      </c>
      <c r="C958" s="1">
        <v>6.3480169999999996</v>
      </c>
    </row>
    <row r="959" spans="1:3" x14ac:dyDescent="0.45">
      <c r="A959" s="68">
        <v>44828</v>
      </c>
      <c r="B959" s="69">
        <v>3.0800000000000001E-2</v>
      </c>
      <c r="C959" s="1">
        <v>6.3480169999999996</v>
      </c>
    </row>
    <row r="960" spans="1:3" x14ac:dyDescent="0.45">
      <c r="A960" s="68">
        <v>44829</v>
      </c>
      <c r="B960" s="69">
        <v>3.0800000000000001E-2</v>
      </c>
      <c r="C960" s="1">
        <v>6.3480169999999996</v>
      </c>
    </row>
    <row r="961" spans="1:3" x14ac:dyDescent="0.45">
      <c r="A961" s="68">
        <v>44830</v>
      </c>
      <c r="B961" s="69">
        <v>3.0800000000000001E-2</v>
      </c>
      <c r="C961" s="1">
        <v>6.3480169999999996</v>
      </c>
    </row>
    <row r="962" spans="1:3" x14ac:dyDescent="0.45">
      <c r="A962" s="68">
        <v>44831</v>
      </c>
      <c r="B962" s="69">
        <v>3.0800000000000001E-2</v>
      </c>
      <c r="C962" s="1">
        <v>6.3480169999999996</v>
      </c>
    </row>
    <row r="963" spans="1:3" x14ac:dyDescent="0.45">
      <c r="A963" s="68">
        <v>44832</v>
      </c>
      <c r="B963" s="69">
        <v>3.0800000000000001E-2</v>
      </c>
      <c r="C963" s="1">
        <v>6.3480169999999996</v>
      </c>
    </row>
    <row r="964" spans="1:3" x14ac:dyDescent="0.45">
      <c r="A964" s="68">
        <v>44833</v>
      </c>
      <c r="B964" s="69">
        <v>3.0800000000000001E-2</v>
      </c>
      <c r="C964" s="1">
        <v>6.3480169999999996</v>
      </c>
    </row>
    <row r="965" spans="1:3" x14ac:dyDescent="0.45">
      <c r="A965" s="68">
        <v>44834</v>
      </c>
      <c r="B965" s="69">
        <v>3.0800000000000001E-2</v>
      </c>
      <c r="C965" s="1">
        <v>6.3480169999999996</v>
      </c>
    </row>
    <row r="966" spans="1:3" x14ac:dyDescent="0.45">
      <c r="A966" s="68">
        <v>44835</v>
      </c>
      <c r="B966" s="69">
        <v>3.0800000000000001E-2</v>
      </c>
      <c r="C966" s="1">
        <v>6.3129460000000002</v>
      </c>
    </row>
    <row r="967" spans="1:3" x14ac:dyDescent="0.45">
      <c r="A967" s="68">
        <v>44836</v>
      </c>
      <c r="B967" s="69">
        <v>3.0800000000000001E-2</v>
      </c>
      <c r="C967" s="1">
        <v>6.3129460000000002</v>
      </c>
    </row>
    <row r="968" spans="1:3" x14ac:dyDescent="0.45">
      <c r="A968" s="68">
        <v>44837</v>
      </c>
      <c r="B968" s="69">
        <v>3.0800000000000001E-2</v>
      </c>
      <c r="C968" s="1">
        <v>6.3129460000000002</v>
      </c>
    </row>
    <row r="969" spans="1:3" x14ac:dyDescent="0.45">
      <c r="A969" s="68">
        <v>44838</v>
      </c>
      <c r="B969" s="69">
        <v>3.0800000000000001E-2</v>
      </c>
      <c r="C969" s="1">
        <v>6.3129460000000002</v>
      </c>
    </row>
    <row r="970" spans="1:3" x14ac:dyDescent="0.45">
      <c r="A970" s="68">
        <v>44839</v>
      </c>
      <c r="B970" s="69">
        <v>3.0800000000000001E-2</v>
      </c>
      <c r="C970" s="1">
        <v>6.3129460000000002</v>
      </c>
    </row>
    <row r="971" spans="1:3" x14ac:dyDescent="0.45">
      <c r="A971" s="68">
        <v>44840</v>
      </c>
      <c r="B971" s="69">
        <v>3.0800000000000001E-2</v>
      </c>
      <c r="C971" s="1">
        <v>6.3129460000000002</v>
      </c>
    </row>
    <row r="972" spans="1:3" x14ac:dyDescent="0.45">
      <c r="A972" s="68">
        <v>44841</v>
      </c>
      <c r="B972" s="69">
        <v>3.0800000000000001E-2</v>
      </c>
      <c r="C972" s="1">
        <v>6.3129460000000002</v>
      </c>
    </row>
    <row r="973" spans="1:3" x14ac:dyDescent="0.45">
      <c r="A973" s="68">
        <v>44842</v>
      </c>
      <c r="B973" s="69">
        <v>3.0800000000000001E-2</v>
      </c>
      <c r="C973" s="1">
        <v>6.3129460000000002</v>
      </c>
    </row>
    <row r="974" spans="1:3" x14ac:dyDescent="0.45">
      <c r="A974" s="68">
        <v>44843</v>
      </c>
      <c r="B974" s="69">
        <v>3.0800000000000001E-2</v>
      </c>
      <c r="C974" s="1">
        <v>6.3129460000000002</v>
      </c>
    </row>
    <row r="975" spans="1:3" x14ac:dyDescent="0.45">
      <c r="A975" s="68">
        <v>44844</v>
      </c>
      <c r="B975" s="69">
        <v>3.0800000000000001E-2</v>
      </c>
      <c r="C975" s="1">
        <v>6.3129460000000002</v>
      </c>
    </row>
    <row r="976" spans="1:3" x14ac:dyDescent="0.45">
      <c r="A976" s="68">
        <v>44845</v>
      </c>
      <c r="B976" s="69">
        <v>3.0800000000000001E-2</v>
      </c>
      <c r="C976" s="1">
        <v>6.3129460000000002</v>
      </c>
    </row>
    <row r="977" spans="1:3" x14ac:dyDescent="0.45">
      <c r="A977" s="68">
        <v>44846</v>
      </c>
      <c r="B977" s="69">
        <v>3.0800000000000001E-2</v>
      </c>
      <c r="C977" s="1">
        <v>6.3129460000000002</v>
      </c>
    </row>
    <row r="978" spans="1:3" x14ac:dyDescent="0.45">
      <c r="A978" s="68">
        <v>44847</v>
      </c>
      <c r="B978" s="69">
        <v>3.0800000000000001E-2</v>
      </c>
      <c r="C978" s="1">
        <v>6.3129460000000002</v>
      </c>
    </row>
    <row r="979" spans="1:3" x14ac:dyDescent="0.45">
      <c r="A979" s="68">
        <v>44848</v>
      </c>
      <c r="B979" s="69">
        <v>3.0800000000000001E-2</v>
      </c>
      <c r="C979" s="1">
        <v>6.3129460000000002</v>
      </c>
    </row>
    <row r="980" spans="1:3" x14ac:dyDescent="0.45">
      <c r="A980" s="68">
        <v>44849</v>
      </c>
      <c r="B980" s="69">
        <v>3.0800000000000001E-2</v>
      </c>
      <c r="C980" s="1">
        <v>6.3129460000000002</v>
      </c>
    </row>
    <row r="981" spans="1:3" x14ac:dyDescent="0.45">
      <c r="A981" s="68">
        <v>44850</v>
      </c>
      <c r="B981" s="69">
        <v>3.0800000000000001E-2</v>
      </c>
      <c r="C981" s="1">
        <v>6.3129460000000002</v>
      </c>
    </row>
    <row r="982" spans="1:3" x14ac:dyDescent="0.45">
      <c r="A982" s="68">
        <v>44851</v>
      </c>
      <c r="B982" s="69">
        <v>3.0800000000000001E-2</v>
      </c>
      <c r="C982" s="1">
        <v>6.3129460000000002</v>
      </c>
    </row>
    <row r="983" spans="1:3" x14ac:dyDescent="0.45">
      <c r="A983" s="68">
        <v>44852</v>
      </c>
      <c r="B983" s="69">
        <v>3.0800000000000001E-2</v>
      </c>
      <c r="C983" s="1">
        <v>6.3129460000000002</v>
      </c>
    </row>
    <row r="984" spans="1:3" x14ac:dyDescent="0.45">
      <c r="A984" s="68">
        <v>44853</v>
      </c>
      <c r="B984" s="69">
        <v>3.0800000000000001E-2</v>
      </c>
      <c r="C984" s="1">
        <v>6.3129460000000002</v>
      </c>
    </row>
    <row r="985" spans="1:3" x14ac:dyDescent="0.45">
      <c r="A985" s="68">
        <v>44854</v>
      </c>
      <c r="B985" s="69">
        <v>3.0800000000000001E-2</v>
      </c>
      <c r="C985" s="1">
        <v>6.3129460000000002</v>
      </c>
    </row>
    <row r="986" spans="1:3" x14ac:dyDescent="0.45">
      <c r="A986" s="68">
        <v>44855</v>
      </c>
      <c r="B986" s="69">
        <v>3.0800000000000001E-2</v>
      </c>
      <c r="C986" s="1">
        <v>6.3129460000000002</v>
      </c>
    </row>
    <row r="987" spans="1:3" x14ac:dyDescent="0.45">
      <c r="A987" s="68">
        <v>44856</v>
      </c>
      <c r="B987" s="69">
        <v>3.0800000000000001E-2</v>
      </c>
      <c r="C987" s="1">
        <v>6.3129460000000002</v>
      </c>
    </row>
    <row r="988" spans="1:3" x14ac:dyDescent="0.45">
      <c r="A988" s="68">
        <v>44857</v>
      </c>
      <c r="B988" s="69">
        <v>3.0800000000000001E-2</v>
      </c>
      <c r="C988" s="1">
        <v>6.3129460000000002</v>
      </c>
    </row>
    <row r="989" spans="1:3" x14ac:dyDescent="0.45">
      <c r="A989" s="68">
        <v>44858</v>
      </c>
      <c r="B989" s="69">
        <v>3.0800000000000001E-2</v>
      </c>
      <c r="C989" s="1">
        <v>6.3129460000000002</v>
      </c>
    </row>
    <row r="990" spans="1:3" x14ac:dyDescent="0.45">
      <c r="A990" s="68">
        <v>44859</v>
      </c>
      <c r="B990" s="69">
        <v>3.0800000000000001E-2</v>
      </c>
      <c r="C990" s="1">
        <v>6.3129460000000002</v>
      </c>
    </row>
    <row r="991" spans="1:3" x14ac:dyDescent="0.45">
      <c r="A991" s="68">
        <v>44860</v>
      </c>
      <c r="B991" s="69">
        <v>3.0800000000000001E-2</v>
      </c>
      <c r="C991" s="1">
        <v>6.3129460000000002</v>
      </c>
    </row>
    <row r="992" spans="1:3" x14ac:dyDescent="0.45">
      <c r="A992" s="68">
        <v>44861</v>
      </c>
      <c r="B992" s="69">
        <v>3.0800000000000001E-2</v>
      </c>
      <c r="C992" s="1">
        <v>6.3129460000000002</v>
      </c>
    </row>
    <row r="993" spans="1:3" x14ac:dyDescent="0.45">
      <c r="A993" s="68">
        <v>44862</v>
      </c>
      <c r="B993" s="69">
        <v>3.0800000000000001E-2</v>
      </c>
      <c r="C993" s="1">
        <v>6.3129460000000002</v>
      </c>
    </row>
    <row r="994" spans="1:3" x14ac:dyDescent="0.45">
      <c r="A994" s="68">
        <v>44863</v>
      </c>
      <c r="B994" s="69">
        <v>3.0800000000000001E-2</v>
      </c>
      <c r="C994" s="1">
        <v>6.3129460000000002</v>
      </c>
    </row>
    <row r="995" spans="1:3" x14ac:dyDescent="0.45">
      <c r="A995" s="68">
        <v>44864</v>
      </c>
      <c r="B995" s="69">
        <v>3.0800000000000001E-2</v>
      </c>
      <c r="C995" s="1">
        <v>6.3129460000000002</v>
      </c>
    </row>
    <row r="996" spans="1:3" x14ac:dyDescent="0.45">
      <c r="A996" s="68">
        <v>44865</v>
      </c>
      <c r="B996" s="69">
        <v>3.0800000000000001E-2</v>
      </c>
      <c r="C996" s="1">
        <v>6.3129460000000002</v>
      </c>
    </row>
    <row r="997" spans="1:3" x14ac:dyDescent="0.45">
      <c r="A997" s="68">
        <v>44866</v>
      </c>
      <c r="B997" s="69">
        <v>3.0800000000000001E-2</v>
      </c>
      <c r="C997" s="1">
        <v>6.4225430000000001</v>
      </c>
    </row>
    <row r="998" spans="1:3" x14ac:dyDescent="0.45">
      <c r="A998" s="68">
        <v>44867</v>
      </c>
      <c r="B998" s="69">
        <v>3.0800000000000001E-2</v>
      </c>
      <c r="C998" s="1">
        <v>6.4225430000000001</v>
      </c>
    </row>
    <row r="999" spans="1:3" x14ac:dyDescent="0.45">
      <c r="A999" s="68">
        <v>44868</v>
      </c>
      <c r="B999" s="69">
        <v>3.8300000000000001E-2</v>
      </c>
      <c r="C999" s="1">
        <v>6.4225430000000001</v>
      </c>
    </row>
    <row r="1000" spans="1:3" x14ac:dyDescent="0.45">
      <c r="A1000" s="68">
        <v>44869</v>
      </c>
      <c r="B1000" s="69">
        <v>3.8300000000000001E-2</v>
      </c>
      <c r="C1000" s="1">
        <v>6.4225430000000001</v>
      </c>
    </row>
    <row r="1001" spans="1:3" x14ac:dyDescent="0.45">
      <c r="A1001" s="68">
        <v>44870</v>
      </c>
      <c r="B1001" s="69">
        <v>3.8300000000000001E-2</v>
      </c>
      <c r="C1001" s="1">
        <v>6.4225430000000001</v>
      </c>
    </row>
    <row r="1002" spans="1:3" x14ac:dyDescent="0.45">
      <c r="A1002" s="68">
        <v>44871</v>
      </c>
      <c r="B1002" s="69">
        <v>3.8300000000000001E-2</v>
      </c>
      <c r="C1002" s="1">
        <v>6.4225430000000001</v>
      </c>
    </row>
    <row r="1003" spans="1:3" x14ac:dyDescent="0.45">
      <c r="A1003" s="68">
        <v>44872</v>
      </c>
      <c r="B1003" s="69">
        <v>3.8300000000000001E-2</v>
      </c>
      <c r="C1003" s="1">
        <v>6.4225430000000001</v>
      </c>
    </row>
    <row r="1004" spans="1:3" x14ac:dyDescent="0.45">
      <c r="A1004" s="68">
        <v>44873</v>
      </c>
      <c r="B1004" s="69">
        <v>3.8300000000000001E-2</v>
      </c>
      <c r="C1004" s="1">
        <v>6.4225430000000001</v>
      </c>
    </row>
    <row r="1005" spans="1:3" x14ac:dyDescent="0.45">
      <c r="A1005" s="68">
        <v>44874</v>
      </c>
      <c r="B1005" s="69">
        <v>3.8300000000000001E-2</v>
      </c>
      <c r="C1005" s="1">
        <v>6.4225430000000001</v>
      </c>
    </row>
    <row r="1006" spans="1:3" x14ac:dyDescent="0.45">
      <c r="A1006" s="68">
        <v>44875</v>
      </c>
      <c r="B1006" s="69">
        <v>3.8300000000000001E-2</v>
      </c>
      <c r="C1006" s="1">
        <v>6.4225430000000001</v>
      </c>
    </row>
    <row r="1007" spans="1:3" x14ac:dyDescent="0.45">
      <c r="A1007" s="68">
        <v>44876</v>
      </c>
      <c r="B1007" s="69">
        <v>3.8300000000000001E-2</v>
      </c>
      <c r="C1007" s="1">
        <v>6.4225430000000001</v>
      </c>
    </row>
    <row r="1008" spans="1:3" x14ac:dyDescent="0.45">
      <c r="A1008" s="68">
        <v>44877</v>
      </c>
      <c r="B1008" s="69">
        <v>3.8300000000000001E-2</v>
      </c>
      <c r="C1008" s="1">
        <v>6.4225430000000001</v>
      </c>
    </row>
    <row r="1009" spans="1:3" x14ac:dyDescent="0.45">
      <c r="A1009" s="68">
        <v>44878</v>
      </c>
      <c r="B1009" s="69">
        <v>3.8300000000000001E-2</v>
      </c>
      <c r="C1009" s="1">
        <v>6.4225430000000001</v>
      </c>
    </row>
    <row r="1010" spans="1:3" x14ac:dyDescent="0.45">
      <c r="A1010" s="68">
        <v>44879</v>
      </c>
      <c r="B1010" s="69">
        <v>3.8300000000000001E-2</v>
      </c>
      <c r="C1010" s="1">
        <v>6.4225430000000001</v>
      </c>
    </row>
    <row r="1011" spans="1:3" x14ac:dyDescent="0.45">
      <c r="A1011" s="68">
        <v>44880</v>
      </c>
      <c r="B1011" s="69">
        <v>3.8300000000000001E-2</v>
      </c>
      <c r="C1011" s="1">
        <v>6.4225430000000001</v>
      </c>
    </row>
    <row r="1012" spans="1:3" x14ac:dyDescent="0.45">
      <c r="A1012" s="68">
        <v>44881</v>
      </c>
      <c r="B1012" s="69">
        <v>3.8300000000000001E-2</v>
      </c>
      <c r="C1012" s="1">
        <v>6.4225430000000001</v>
      </c>
    </row>
    <row r="1013" spans="1:3" x14ac:dyDescent="0.45">
      <c r="A1013" s="68">
        <v>44882</v>
      </c>
      <c r="B1013" s="69">
        <v>3.8300000000000001E-2</v>
      </c>
      <c r="C1013" s="1">
        <v>6.4225430000000001</v>
      </c>
    </row>
    <row r="1014" spans="1:3" x14ac:dyDescent="0.45">
      <c r="A1014" s="68">
        <v>44883</v>
      </c>
      <c r="B1014" s="69">
        <v>3.8300000000000001E-2</v>
      </c>
      <c r="C1014" s="1">
        <v>6.4225430000000001</v>
      </c>
    </row>
    <row r="1015" spans="1:3" x14ac:dyDescent="0.45">
      <c r="A1015" s="68">
        <v>44884</v>
      </c>
      <c r="B1015" s="69">
        <v>3.8300000000000001E-2</v>
      </c>
      <c r="C1015" s="1">
        <v>6.4225430000000001</v>
      </c>
    </row>
    <row r="1016" spans="1:3" x14ac:dyDescent="0.45">
      <c r="A1016" s="68">
        <v>44885</v>
      </c>
      <c r="B1016" s="69">
        <v>3.8300000000000001E-2</v>
      </c>
      <c r="C1016" s="1">
        <v>6.4225430000000001</v>
      </c>
    </row>
    <row r="1017" spans="1:3" x14ac:dyDescent="0.45">
      <c r="A1017" s="68">
        <v>44886</v>
      </c>
      <c r="B1017" s="69">
        <v>3.8300000000000001E-2</v>
      </c>
      <c r="C1017" s="1">
        <v>6.4225430000000001</v>
      </c>
    </row>
    <row r="1018" spans="1:3" x14ac:dyDescent="0.45">
      <c r="A1018" s="68">
        <v>44887</v>
      </c>
      <c r="B1018" s="69">
        <v>3.8300000000000001E-2</v>
      </c>
      <c r="C1018" s="1">
        <v>6.4225430000000001</v>
      </c>
    </row>
    <row r="1019" spans="1:3" x14ac:dyDescent="0.45">
      <c r="A1019" s="68">
        <v>44888</v>
      </c>
      <c r="B1019" s="69">
        <v>3.8300000000000001E-2</v>
      </c>
      <c r="C1019" s="1">
        <v>6.4225430000000001</v>
      </c>
    </row>
    <row r="1020" spans="1:3" x14ac:dyDescent="0.45">
      <c r="A1020" s="68">
        <v>44889</v>
      </c>
      <c r="B1020" s="69">
        <v>3.8300000000000001E-2</v>
      </c>
      <c r="C1020" s="1">
        <v>6.4225430000000001</v>
      </c>
    </row>
    <row r="1021" spans="1:3" x14ac:dyDescent="0.45">
      <c r="A1021" s="68">
        <v>44890</v>
      </c>
      <c r="B1021" s="69">
        <v>3.8300000000000001E-2</v>
      </c>
      <c r="C1021" s="1">
        <v>6.4225430000000001</v>
      </c>
    </row>
    <row r="1022" spans="1:3" x14ac:dyDescent="0.45">
      <c r="A1022" s="68">
        <v>44891</v>
      </c>
      <c r="B1022" s="69">
        <v>3.8300000000000001E-2</v>
      </c>
      <c r="C1022" s="1">
        <v>6.4225430000000001</v>
      </c>
    </row>
    <row r="1023" spans="1:3" x14ac:dyDescent="0.45">
      <c r="A1023" s="68">
        <v>44892</v>
      </c>
      <c r="B1023" s="69">
        <v>3.8300000000000001E-2</v>
      </c>
      <c r="C1023" s="1">
        <v>6.4225430000000001</v>
      </c>
    </row>
    <row r="1024" spans="1:3" x14ac:dyDescent="0.45">
      <c r="A1024" s="68">
        <v>44893</v>
      </c>
      <c r="B1024" s="69">
        <v>3.8300000000000001E-2</v>
      </c>
      <c r="C1024" s="1">
        <v>6.4225430000000001</v>
      </c>
    </row>
    <row r="1025" spans="1:3" x14ac:dyDescent="0.45">
      <c r="A1025" s="68">
        <v>44894</v>
      </c>
      <c r="B1025" s="69">
        <v>3.8300000000000001E-2</v>
      </c>
      <c r="C1025" s="1">
        <v>6.4225430000000001</v>
      </c>
    </row>
    <row r="1026" spans="1:3" x14ac:dyDescent="0.45">
      <c r="A1026" s="68">
        <v>44895</v>
      </c>
      <c r="B1026" s="69">
        <v>3.8300000000000001E-2</v>
      </c>
      <c r="C1026" s="1">
        <v>6.4225430000000001</v>
      </c>
    </row>
    <row r="1027" spans="1:3" x14ac:dyDescent="0.45">
      <c r="A1027" s="68">
        <v>44896</v>
      </c>
      <c r="B1027" s="69">
        <v>3.8300000000000001E-2</v>
      </c>
      <c r="C1027" s="1">
        <v>6.5381669999999996</v>
      </c>
    </row>
    <row r="1028" spans="1:3" x14ac:dyDescent="0.45">
      <c r="A1028" s="68">
        <v>44897</v>
      </c>
      <c r="B1028" s="69">
        <v>3.8300000000000001E-2</v>
      </c>
      <c r="C1028" s="1">
        <v>6.5381669999999996</v>
      </c>
    </row>
    <row r="1029" spans="1:3" x14ac:dyDescent="0.45">
      <c r="A1029" s="68">
        <v>44898</v>
      </c>
      <c r="B1029" s="69">
        <v>3.8300000000000001E-2</v>
      </c>
      <c r="C1029" s="1">
        <v>6.5381669999999996</v>
      </c>
    </row>
    <row r="1030" spans="1:3" x14ac:dyDescent="0.45">
      <c r="A1030" s="68">
        <v>44899</v>
      </c>
      <c r="B1030" s="69">
        <v>3.8300000000000001E-2</v>
      </c>
      <c r="C1030" s="1">
        <v>6.5381669999999996</v>
      </c>
    </row>
    <row r="1031" spans="1:3" x14ac:dyDescent="0.45">
      <c r="A1031" s="68">
        <v>44900</v>
      </c>
      <c r="B1031" s="69">
        <v>3.8300000000000001E-2</v>
      </c>
      <c r="C1031" s="1">
        <v>6.5381669999999996</v>
      </c>
    </row>
    <row r="1032" spans="1:3" x14ac:dyDescent="0.45">
      <c r="A1032" s="68">
        <v>44901</v>
      </c>
      <c r="B1032" s="69">
        <v>3.8300000000000001E-2</v>
      </c>
      <c r="C1032" s="1">
        <v>6.5381669999999996</v>
      </c>
    </row>
    <row r="1033" spans="1:3" x14ac:dyDescent="0.45">
      <c r="A1033" s="68">
        <v>44902</v>
      </c>
      <c r="B1033" s="69">
        <v>3.8300000000000001E-2</v>
      </c>
      <c r="C1033" s="1">
        <v>6.5381669999999996</v>
      </c>
    </row>
    <row r="1034" spans="1:3" x14ac:dyDescent="0.45">
      <c r="A1034" s="68">
        <v>44903</v>
      </c>
      <c r="B1034" s="69">
        <v>3.8300000000000001E-2</v>
      </c>
      <c r="C1034" s="1">
        <v>6.5381669999999996</v>
      </c>
    </row>
    <row r="1035" spans="1:3" x14ac:dyDescent="0.45">
      <c r="A1035" s="68">
        <v>44904</v>
      </c>
      <c r="B1035" s="69">
        <v>3.8300000000000001E-2</v>
      </c>
      <c r="C1035" s="1">
        <v>6.5381669999999996</v>
      </c>
    </row>
    <row r="1036" spans="1:3" x14ac:dyDescent="0.45">
      <c r="A1036" s="68">
        <v>44905</v>
      </c>
      <c r="B1036" s="69">
        <v>3.8300000000000001E-2</v>
      </c>
      <c r="C1036" s="1">
        <v>6.5381669999999996</v>
      </c>
    </row>
    <row r="1037" spans="1:3" x14ac:dyDescent="0.45">
      <c r="A1037" s="68">
        <v>44906</v>
      </c>
      <c r="B1037" s="69">
        <v>3.8300000000000001E-2</v>
      </c>
      <c r="C1037" s="1">
        <v>6.5381669999999996</v>
      </c>
    </row>
    <row r="1038" spans="1:3" x14ac:dyDescent="0.45">
      <c r="A1038" s="68">
        <v>44907</v>
      </c>
      <c r="B1038" s="69">
        <v>3.8300000000000001E-2</v>
      </c>
      <c r="C1038" s="1">
        <v>6.5381669999999996</v>
      </c>
    </row>
    <row r="1039" spans="1:3" x14ac:dyDescent="0.45">
      <c r="A1039" s="68">
        <v>44908</v>
      </c>
      <c r="B1039" s="69">
        <v>3.8300000000000001E-2</v>
      </c>
      <c r="C1039" s="1">
        <v>6.5381669999999996</v>
      </c>
    </row>
    <row r="1040" spans="1:3" x14ac:dyDescent="0.45">
      <c r="A1040" s="68">
        <v>44909</v>
      </c>
      <c r="B1040" s="69">
        <v>3.8300000000000001E-2</v>
      </c>
      <c r="C1040" s="1">
        <v>6.5381669999999996</v>
      </c>
    </row>
    <row r="1041" spans="1:3" x14ac:dyDescent="0.45">
      <c r="A1041" s="68">
        <v>44910</v>
      </c>
      <c r="B1041" s="69">
        <v>4.3299999999999998E-2</v>
      </c>
      <c r="C1041" s="1">
        <v>6.5381669999999996</v>
      </c>
    </row>
    <row r="1042" spans="1:3" x14ac:dyDescent="0.45">
      <c r="A1042" s="68">
        <v>44911</v>
      </c>
      <c r="B1042" s="69">
        <v>4.3299999999999998E-2</v>
      </c>
      <c r="C1042" s="1">
        <v>6.5381669999999996</v>
      </c>
    </row>
    <row r="1043" spans="1:3" x14ac:dyDescent="0.45">
      <c r="A1043" s="68">
        <v>44912</v>
      </c>
      <c r="B1043" s="69">
        <v>4.3299999999999998E-2</v>
      </c>
      <c r="C1043" s="1">
        <v>6.5381669999999996</v>
      </c>
    </row>
    <row r="1044" spans="1:3" x14ac:dyDescent="0.45">
      <c r="A1044" s="68">
        <v>44913</v>
      </c>
      <c r="B1044" s="69">
        <v>4.3299999999999998E-2</v>
      </c>
      <c r="C1044" s="1">
        <v>6.5381669999999996</v>
      </c>
    </row>
    <row r="1045" spans="1:3" x14ac:dyDescent="0.45">
      <c r="A1045" s="68">
        <v>44914</v>
      </c>
      <c r="B1045" s="69">
        <v>4.3299999999999998E-2</v>
      </c>
      <c r="C1045" s="1">
        <v>6.5381669999999996</v>
      </c>
    </row>
    <row r="1046" spans="1:3" x14ac:dyDescent="0.45">
      <c r="A1046" s="68">
        <v>44915</v>
      </c>
      <c r="B1046" s="69">
        <v>4.3299999999999998E-2</v>
      </c>
      <c r="C1046" s="1">
        <v>6.5381669999999996</v>
      </c>
    </row>
    <row r="1047" spans="1:3" x14ac:dyDescent="0.45">
      <c r="A1047" s="68">
        <v>44916</v>
      </c>
      <c r="B1047" s="69">
        <v>4.3299999999999998E-2</v>
      </c>
      <c r="C1047" s="1">
        <v>6.5381669999999996</v>
      </c>
    </row>
    <row r="1048" spans="1:3" x14ac:dyDescent="0.45">
      <c r="A1048" s="68">
        <v>44917</v>
      </c>
      <c r="B1048" s="69">
        <v>4.3299999999999998E-2</v>
      </c>
      <c r="C1048" s="1">
        <v>6.5381669999999996</v>
      </c>
    </row>
    <row r="1049" spans="1:3" x14ac:dyDescent="0.45">
      <c r="A1049" s="68">
        <v>44918</v>
      </c>
      <c r="B1049" s="69">
        <v>4.3299999999999998E-2</v>
      </c>
      <c r="C1049" s="1">
        <v>6.5381669999999996</v>
      </c>
    </row>
    <row r="1050" spans="1:3" x14ac:dyDescent="0.45">
      <c r="A1050" s="68">
        <v>44919</v>
      </c>
      <c r="B1050" s="69">
        <v>4.3299999999999998E-2</v>
      </c>
      <c r="C1050" s="1">
        <v>6.5381669999999996</v>
      </c>
    </row>
    <row r="1051" spans="1:3" x14ac:dyDescent="0.45">
      <c r="A1051" s="68">
        <v>44920</v>
      </c>
      <c r="B1051" s="69">
        <v>4.3299999999999998E-2</v>
      </c>
      <c r="C1051" s="1">
        <v>6.5381669999999996</v>
      </c>
    </row>
    <row r="1052" spans="1:3" x14ac:dyDescent="0.45">
      <c r="A1052" s="68">
        <v>44921</v>
      </c>
      <c r="B1052" s="69">
        <v>4.3299999999999998E-2</v>
      </c>
      <c r="C1052" s="1">
        <v>6.5381669999999996</v>
      </c>
    </row>
    <row r="1053" spans="1:3" x14ac:dyDescent="0.45">
      <c r="A1053" s="68">
        <v>44922</v>
      </c>
      <c r="B1053" s="69">
        <v>4.3299999999999998E-2</v>
      </c>
      <c r="C1053" s="1">
        <v>6.5381669999999996</v>
      </c>
    </row>
    <row r="1054" spans="1:3" x14ac:dyDescent="0.45">
      <c r="A1054" s="68">
        <v>44923</v>
      </c>
      <c r="B1054" s="69">
        <v>4.3299999999999998E-2</v>
      </c>
      <c r="C1054" s="1">
        <v>6.5381669999999996</v>
      </c>
    </row>
    <row r="1055" spans="1:3" x14ac:dyDescent="0.45">
      <c r="A1055" s="68">
        <v>44924</v>
      </c>
      <c r="B1055" s="69">
        <v>4.3299999999999998E-2</v>
      </c>
      <c r="C1055" s="1">
        <v>6.5381669999999996</v>
      </c>
    </row>
    <row r="1056" spans="1:3" x14ac:dyDescent="0.45">
      <c r="A1056" s="68">
        <v>44925</v>
      </c>
      <c r="B1056" s="69">
        <v>4.3299999999999998E-2</v>
      </c>
      <c r="C1056" s="1">
        <v>6.5381669999999996</v>
      </c>
    </row>
    <row r="1057" spans="1:3" x14ac:dyDescent="0.45">
      <c r="A1057" s="68">
        <v>44926</v>
      </c>
      <c r="B1057" s="69">
        <v>4.3299999999999998E-2</v>
      </c>
      <c r="C1057" s="1">
        <v>6.5381669999999996</v>
      </c>
    </row>
    <row r="1058" spans="1:3" x14ac:dyDescent="0.45">
      <c r="A1058" s="68">
        <v>44927</v>
      </c>
      <c r="B1058" s="69">
        <v>4.3299999999999998E-2</v>
      </c>
      <c r="C1058" s="1">
        <v>6.4875540000000003</v>
      </c>
    </row>
    <row r="1059" spans="1:3" x14ac:dyDescent="0.45">
      <c r="A1059" s="68">
        <v>44928</v>
      </c>
      <c r="B1059" s="69">
        <v>4.3299999999999998E-2</v>
      </c>
      <c r="C1059" s="1">
        <v>6.4875540000000003</v>
      </c>
    </row>
    <row r="1060" spans="1:3" x14ac:dyDescent="0.45">
      <c r="A1060" s="68">
        <v>44929</v>
      </c>
      <c r="B1060" s="69">
        <v>4.3299999999999998E-2</v>
      </c>
      <c r="C1060" s="1">
        <v>6.4875540000000003</v>
      </c>
    </row>
    <row r="1061" spans="1:3" x14ac:dyDescent="0.45">
      <c r="A1061" s="68">
        <v>44930</v>
      </c>
      <c r="B1061" s="69">
        <v>4.3299999999999998E-2</v>
      </c>
      <c r="C1061" s="1">
        <v>6.4875540000000003</v>
      </c>
    </row>
    <row r="1062" spans="1:3" x14ac:dyDescent="0.45">
      <c r="A1062" s="68">
        <v>44931</v>
      </c>
      <c r="B1062" s="69">
        <v>4.3299999999999998E-2</v>
      </c>
      <c r="C1062" s="1">
        <v>6.4875540000000003</v>
      </c>
    </row>
    <row r="1063" spans="1:3" x14ac:dyDescent="0.45">
      <c r="A1063" s="68">
        <v>44932</v>
      </c>
      <c r="B1063" s="69">
        <v>4.3299999999999998E-2</v>
      </c>
      <c r="C1063" s="1">
        <v>6.4875540000000003</v>
      </c>
    </row>
    <row r="1064" spans="1:3" x14ac:dyDescent="0.45">
      <c r="A1064" s="68">
        <v>44933</v>
      </c>
      <c r="B1064" s="69">
        <v>4.3299999999999998E-2</v>
      </c>
      <c r="C1064" s="1">
        <v>6.4875540000000003</v>
      </c>
    </row>
    <row r="1065" spans="1:3" x14ac:dyDescent="0.45">
      <c r="A1065" s="68">
        <v>44934</v>
      </c>
      <c r="B1065" s="69">
        <v>4.3299999999999998E-2</v>
      </c>
      <c r="C1065" s="1">
        <v>6.4875540000000003</v>
      </c>
    </row>
    <row r="1066" spans="1:3" x14ac:dyDescent="0.45">
      <c r="A1066" s="68">
        <v>44935</v>
      </c>
      <c r="B1066" s="69">
        <v>4.3299999999999998E-2</v>
      </c>
      <c r="C1066" s="1">
        <v>6.4875540000000003</v>
      </c>
    </row>
    <row r="1067" spans="1:3" x14ac:dyDescent="0.45">
      <c r="A1067" s="68">
        <v>44936</v>
      </c>
      <c r="B1067" s="69">
        <v>4.3299999999999998E-2</v>
      </c>
      <c r="C1067" s="1">
        <v>6.4875540000000003</v>
      </c>
    </row>
    <row r="1068" spans="1:3" x14ac:dyDescent="0.45">
      <c r="A1068" s="68">
        <v>44937</v>
      </c>
      <c r="B1068" s="69">
        <v>4.3299999999999998E-2</v>
      </c>
      <c r="C1068" s="1">
        <v>6.4875540000000003</v>
      </c>
    </row>
    <row r="1069" spans="1:3" x14ac:dyDescent="0.45">
      <c r="A1069" s="68">
        <v>44938</v>
      </c>
      <c r="B1069" s="69">
        <v>4.3299999999999998E-2</v>
      </c>
      <c r="C1069" s="1">
        <v>6.4875540000000003</v>
      </c>
    </row>
    <row r="1070" spans="1:3" x14ac:dyDescent="0.45">
      <c r="A1070" s="68">
        <v>44939</v>
      </c>
      <c r="B1070" s="69">
        <v>4.3299999999999998E-2</v>
      </c>
      <c r="C1070" s="1">
        <v>6.4875540000000003</v>
      </c>
    </row>
    <row r="1071" spans="1:3" x14ac:dyDescent="0.45">
      <c r="A1071" s="68">
        <v>44940</v>
      </c>
      <c r="B1071" s="69">
        <v>4.3299999999999998E-2</v>
      </c>
      <c r="C1071" s="1">
        <v>6.4875540000000003</v>
      </c>
    </row>
    <row r="1072" spans="1:3" x14ac:dyDescent="0.45">
      <c r="A1072" s="68">
        <v>44941</v>
      </c>
      <c r="B1072" s="69">
        <v>4.3299999999999998E-2</v>
      </c>
      <c r="C1072" s="1">
        <v>6.4875540000000003</v>
      </c>
    </row>
    <row r="1073" spans="1:3" x14ac:dyDescent="0.45">
      <c r="A1073" s="68">
        <v>44942</v>
      </c>
      <c r="B1073" s="69">
        <v>4.3299999999999998E-2</v>
      </c>
      <c r="C1073" s="1">
        <v>6.4875540000000003</v>
      </c>
    </row>
    <row r="1074" spans="1:3" x14ac:dyDescent="0.45">
      <c r="A1074" s="68">
        <v>44943</v>
      </c>
      <c r="B1074" s="69">
        <v>4.3299999999999998E-2</v>
      </c>
      <c r="C1074" s="1">
        <v>6.4875540000000003</v>
      </c>
    </row>
    <row r="1075" spans="1:3" x14ac:dyDescent="0.45">
      <c r="A1075" s="68">
        <v>44944</v>
      </c>
      <c r="B1075" s="69">
        <v>4.3299999999999998E-2</v>
      </c>
      <c r="C1075" s="1">
        <v>6.4875540000000003</v>
      </c>
    </row>
    <row r="1076" spans="1:3" x14ac:dyDescent="0.45">
      <c r="A1076" s="68">
        <v>44945</v>
      </c>
      <c r="B1076" s="69">
        <v>4.3299999999999998E-2</v>
      </c>
      <c r="C1076" s="1">
        <v>6.4875540000000003</v>
      </c>
    </row>
    <row r="1077" spans="1:3" x14ac:dyDescent="0.45">
      <c r="A1077" s="68">
        <v>44946</v>
      </c>
      <c r="B1077" s="69">
        <v>4.3299999999999998E-2</v>
      </c>
      <c r="C1077" s="1">
        <v>6.4875540000000003</v>
      </c>
    </row>
    <row r="1078" spans="1:3" x14ac:dyDescent="0.45">
      <c r="A1078" s="68">
        <v>44947</v>
      </c>
      <c r="B1078" s="69">
        <v>4.3299999999999998E-2</v>
      </c>
      <c r="C1078" s="1">
        <v>6.4875540000000003</v>
      </c>
    </row>
    <row r="1079" spans="1:3" x14ac:dyDescent="0.45">
      <c r="A1079" s="68">
        <v>44948</v>
      </c>
      <c r="B1079" s="69">
        <v>4.3299999999999998E-2</v>
      </c>
      <c r="C1079" s="1">
        <v>6.4875540000000003</v>
      </c>
    </row>
    <row r="1080" spans="1:3" x14ac:dyDescent="0.45">
      <c r="A1080" s="68">
        <v>44949</v>
      </c>
      <c r="B1080" s="69">
        <v>4.3299999999999998E-2</v>
      </c>
      <c r="C1080" s="1">
        <v>6.4875540000000003</v>
      </c>
    </row>
    <row r="1081" spans="1:3" x14ac:dyDescent="0.45">
      <c r="A1081" s="68">
        <v>44950</v>
      </c>
      <c r="B1081" s="69">
        <v>4.3299999999999998E-2</v>
      </c>
      <c r="C1081" s="1">
        <v>6.4875540000000003</v>
      </c>
    </row>
    <row r="1082" spans="1:3" x14ac:dyDescent="0.45">
      <c r="A1082" s="68">
        <v>44951</v>
      </c>
      <c r="B1082" s="69">
        <v>4.3299999999999998E-2</v>
      </c>
      <c r="C1082" s="1">
        <v>6.4875540000000003</v>
      </c>
    </row>
    <row r="1083" spans="1:3" x14ac:dyDescent="0.45">
      <c r="A1083" s="68">
        <v>44952</v>
      </c>
      <c r="B1083" s="69">
        <v>4.3299999999999998E-2</v>
      </c>
      <c r="C1083" s="1">
        <v>6.4875540000000003</v>
      </c>
    </row>
    <row r="1084" spans="1:3" x14ac:dyDescent="0.45">
      <c r="A1084" s="68">
        <v>44953</v>
      </c>
      <c r="B1084" s="69">
        <v>4.3299999999999998E-2</v>
      </c>
      <c r="C1084" s="1">
        <v>6.4875540000000003</v>
      </c>
    </row>
    <row r="1085" spans="1:3" x14ac:dyDescent="0.45">
      <c r="A1085" s="68">
        <v>44954</v>
      </c>
      <c r="B1085" s="69">
        <v>4.3299999999999998E-2</v>
      </c>
      <c r="C1085" s="1">
        <v>6.4875540000000003</v>
      </c>
    </row>
    <row r="1086" spans="1:3" x14ac:dyDescent="0.45">
      <c r="A1086" s="68">
        <v>44955</v>
      </c>
      <c r="B1086" s="69">
        <v>4.3299999999999998E-2</v>
      </c>
      <c r="C1086" s="1">
        <v>6.4875540000000003</v>
      </c>
    </row>
    <row r="1087" spans="1:3" x14ac:dyDescent="0.45">
      <c r="A1087" s="68">
        <v>44956</v>
      </c>
      <c r="B1087" s="69">
        <v>4.3299999999999998E-2</v>
      </c>
      <c r="C1087" s="1">
        <v>6.4875540000000003</v>
      </c>
    </row>
    <row r="1088" spans="1:3" x14ac:dyDescent="0.45">
      <c r="A1088" s="68">
        <v>44957</v>
      </c>
      <c r="B1088" s="69">
        <v>4.3299999999999998E-2</v>
      </c>
      <c r="C1088" s="1">
        <v>6.4875540000000003</v>
      </c>
    </row>
    <row r="1089" spans="1:3" x14ac:dyDescent="0.45">
      <c r="A1089" s="68">
        <v>44958</v>
      </c>
      <c r="B1089" s="69">
        <v>4.3299999999999998E-2</v>
      </c>
      <c r="C1089" s="1">
        <v>6.5250000000000004</v>
      </c>
    </row>
    <row r="1090" spans="1:3" x14ac:dyDescent="0.45">
      <c r="A1090" s="68">
        <v>44959</v>
      </c>
      <c r="B1090" s="69">
        <v>4.58E-2</v>
      </c>
      <c r="C1090" s="1">
        <v>6.5250000000000004</v>
      </c>
    </row>
    <row r="1091" spans="1:3" x14ac:dyDescent="0.45">
      <c r="A1091" s="68">
        <v>44960</v>
      </c>
      <c r="B1091" s="69">
        <v>4.58E-2</v>
      </c>
      <c r="C1091" s="1">
        <v>6.5250000000000004</v>
      </c>
    </row>
    <row r="1092" spans="1:3" x14ac:dyDescent="0.45">
      <c r="A1092" s="68">
        <v>44961</v>
      </c>
      <c r="B1092" s="69">
        <v>4.58E-2</v>
      </c>
      <c r="C1092" s="1">
        <v>6.5250000000000004</v>
      </c>
    </row>
    <row r="1093" spans="1:3" x14ac:dyDescent="0.45">
      <c r="A1093" s="68">
        <v>44962</v>
      </c>
      <c r="B1093" s="69">
        <v>4.58E-2</v>
      </c>
      <c r="C1093" s="1">
        <v>6.5250000000000004</v>
      </c>
    </row>
    <row r="1094" spans="1:3" x14ac:dyDescent="0.45">
      <c r="A1094" s="68">
        <v>44963</v>
      </c>
      <c r="B1094" s="69">
        <v>4.58E-2</v>
      </c>
      <c r="C1094" s="1">
        <v>6.5250000000000004</v>
      </c>
    </row>
    <row r="1095" spans="1:3" x14ac:dyDescent="0.45">
      <c r="A1095" s="68">
        <v>44964</v>
      </c>
      <c r="B1095" s="69">
        <v>4.58E-2</v>
      </c>
      <c r="C1095" s="1">
        <v>6.5250000000000004</v>
      </c>
    </row>
    <row r="1096" spans="1:3" x14ac:dyDescent="0.45">
      <c r="A1096" s="68">
        <v>44965</v>
      </c>
      <c r="B1096" s="69">
        <v>4.58E-2</v>
      </c>
      <c r="C1096" s="1">
        <v>6.5250000000000004</v>
      </c>
    </row>
    <row r="1097" spans="1:3" x14ac:dyDescent="0.45">
      <c r="A1097" s="68">
        <v>44966</v>
      </c>
      <c r="B1097" s="69">
        <v>4.5700000000000005E-2</v>
      </c>
      <c r="C1097" s="1">
        <v>6.5250000000000004</v>
      </c>
    </row>
    <row r="1098" spans="1:3" x14ac:dyDescent="0.45">
      <c r="A1098" s="68">
        <v>44967</v>
      </c>
      <c r="B1098" s="69">
        <v>4.58E-2</v>
      </c>
      <c r="C1098" s="1">
        <v>6.5250000000000004</v>
      </c>
    </row>
    <row r="1099" spans="1:3" x14ac:dyDescent="0.45">
      <c r="A1099" s="68">
        <v>44968</v>
      </c>
      <c r="B1099" s="69">
        <v>4.58E-2</v>
      </c>
      <c r="C1099" s="1">
        <v>6.5250000000000004</v>
      </c>
    </row>
    <row r="1100" spans="1:3" x14ac:dyDescent="0.45">
      <c r="A1100" s="68">
        <v>44969</v>
      </c>
      <c r="B1100" s="69">
        <v>4.58E-2</v>
      </c>
      <c r="C1100" s="1">
        <v>6.5250000000000004</v>
      </c>
    </row>
    <row r="1101" spans="1:3" x14ac:dyDescent="0.45">
      <c r="A1101" s="68">
        <v>44970</v>
      </c>
      <c r="B1101" s="69">
        <v>4.58E-2</v>
      </c>
      <c r="C1101" s="1">
        <v>6.5250000000000004</v>
      </c>
    </row>
    <row r="1102" spans="1:3" x14ac:dyDescent="0.45">
      <c r="A1102" s="68">
        <v>44971</v>
      </c>
      <c r="B1102" s="69">
        <v>4.58E-2</v>
      </c>
      <c r="C1102" s="1">
        <v>6.5250000000000004</v>
      </c>
    </row>
    <row r="1103" spans="1:3" x14ac:dyDescent="0.45">
      <c r="A1103" s="68">
        <v>44972</v>
      </c>
      <c r="B1103" s="69">
        <v>4.58E-2</v>
      </c>
      <c r="C1103" s="1">
        <v>6.5250000000000004</v>
      </c>
    </row>
    <row r="1104" spans="1:3" x14ac:dyDescent="0.45">
      <c r="A1104" s="68">
        <v>44973</v>
      </c>
      <c r="B1104" s="69">
        <v>4.58E-2</v>
      </c>
      <c r="C1104" s="1">
        <v>6.5250000000000004</v>
      </c>
    </row>
    <row r="1105" spans="1:3" x14ac:dyDescent="0.45">
      <c r="A1105" s="68">
        <v>44974</v>
      </c>
      <c r="B1105" s="69">
        <v>4.58E-2</v>
      </c>
      <c r="C1105" s="1">
        <v>6.5250000000000004</v>
      </c>
    </row>
    <row r="1106" spans="1:3" x14ac:dyDescent="0.45">
      <c r="A1106" s="68">
        <v>44975</v>
      </c>
      <c r="B1106" s="69">
        <v>4.58E-2</v>
      </c>
      <c r="C1106" s="1">
        <v>6.5250000000000004</v>
      </c>
    </row>
    <row r="1107" spans="1:3" x14ac:dyDescent="0.45">
      <c r="A1107" s="68">
        <v>44976</v>
      </c>
      <c r="B1107" s="69">
        <v>4.58E-2</v>
      </c>
      <c r="C1107" s="1">
        <v>6.5250000000000004</v>
      </c>
    </row>
    <row r="1108" spans="1:3" x14ac:dyDescent="0.45">
      <c r="A1108" s="68">
        <v>44977</v>
      </c>
      <c r="B1108" s="69">
        <v>4.58E-2</v>
      </c>
      <c r="C1108" s="1">
        <v>6.5250000000000004</v>
      </c>
    </row>
    <row r="1109" spans="1:3" x14ac:dyDescent="0.45">
      <c r="A1109" s="68">
        <v>44978</v>
      </c>
      <c r="B1109" s="69">
        <v>4.58E-2</v>
      </c>
      <c r="C1109" s="1">
        <v>6.5250000000000004</v>
      </c>
    </row>
    <row r="1110" spans="1:3" x14ac:dyDescent="0.45">
      <c r="A1110" s="68">
        <v>44979</v>
      </c>
      <c r="B1110" s="69">
        <v>4.58E-2</v>
      </c>
      <c r="C1110" s="1">
        <v>6.5250000000000004</v>
      </c>
    </row>
    <row r="1111" spans="1:3" x14ac:dyDescent="0.45">
      <c r="A1111" s="68">
        <v>44980</v>
      </c>
      <c r="B1111" s="69">
        <v>4.58E-2</v>
      </c>
      <c r="C1111" s="1">
        <v>6.5250000000000004</v>
      </c>
    </row>
    <row r="1112" spans="1:3" x14ac:dyDescent="0.45">
      <c r="A1112" s="68">
        <v>44981</v>
      </c>
      <c r="B1112" s="69">
        <v>4.58E-2</v>
      </c>
      <c r="C1112" s="1">
        <v>6.5250000000000004</v>
      </c>
    </row>
    <row r="1113" spans="1:3" x14ac:dyDescent="0.45">
      <c r="A1113" s="68">
        <v>44982</v>
      </c>
      <c r="B1113" s="69">
        <v>4.58E-2</v>
      </c>
      <c r="C1113" s="1">
        <v>6.5250000000000004</v>
      </c>
    </row>
    <row r="1114" spans="1:3" x14ac:dyDescent="0.45">
      <c r="A1114" s="68">
        <v>44983</v>
      </c>
      <c r="B1114" s="69">
        <v>4.58E-2</v>
      </c>
      <c r="C1114" s="1">
        <v>6.5250000000000004</v>
      </c>
    </row>
    <row r="1115" spans="1:3" x14ac:dyDescent="0.45">
      <c r="A1115" s="68">
        <v>44984</v>
      </c>
      <c r="B1115" s="69">
        <v>4.5700000000000005E-2</v>
      </c>
      <c r="C1115" s="1">
        <v>6.5250000000000004</v>
      </c>
    </row>
    <row r="1116" spans="1:3" x14ac:dyDescent="0.45">
      <c r="A1116" s="68">
        <v>44985</v>
      </c>
      <c r="B1116" s="69">
        <v>4.5700000000000005E-2</v>
      </c>
      <c r="C1116" s="1">
        <v>6.5250000000000004</v>
      </c>
    </row>
    <row r="1117" spans="1:3" x14ac:dyDescent="0.45">
      <c r="A1117" s="68">
        <v>44986</v>
      </c>
      <c r="B1117" s="69">
        <v>4.58E-2</v>
      </c>
      <c r="C1117" s="1">
        <v>6.3909459999999996</v>
      </c>
    </row>
    <row r="1118" spans="1:3" x14ac:dyDescent="0.45">
      <c r="A1118" s="68">
        <v>44987</v>
      </c>
      <c r="B1118" s="69">
        <v>4.5700000000000005E-2</v>
      </c>
      <c r="C1118" s="1">
        <v>6.3909459999999996</v>
      </c>
    </row>
    <row r="1119" spans="1:3" x14ac:dyDescent="0.45">
      <c r="A1119" s="68">
        <v>44988</v>
      </c>
      <c r="B1119" s="69">
        <v>4.5700000000000005E-2</v>
      </c>
      <c r="C1119" s="1">
        <v>6.3909459999999996</v>
      </c>
    </row>
    <row r="1120" spans="1:3" x14ac:dyDescent="0.45">
      <c r="A1120" s="68">
        <v>44989</v>
      </c>
      <c r="B1120" s="69">
        <v>4.5700000000000005E-2</v>
      </c>
      <c r="C1120" s="1">
        <v>6.3909459999999996</v>
      </c>
    </row>
    <row r="1121" spans="1:3" x14ac:dyDescent="0.45">
      <c r="A1121" s="68">
        <v>44990</v>
      </c>
      <c r="B1121" s="69">
        <v>4.5700000000000005E-2</v>
      </c>
      <c r="C1121" s="1">
        <v>6.3909459999999996</v>
      </c>
    </row>
    <row r="1122" spans="1:3" x14ac:dyDescent="0.45">
      <c r="A1122" s="68">
        <v>44991</v>
      </c>
      <c r="B1122" s="69">
        <v>4.5700000000000005E-2</v>
      </c>
      <c r="C1122" s="1">
        <v>6.3909459999999996</v>
      </c>
    </row>
    <row r="1123" spans="1:3" x14ac:dyDescent="0.45">
      <c r="A1123" s="68">
        <v>44992</v>
      </c>
      <c r="B1123" s="69">
        <v>4.5700000000000005E-2</v>
      </c>
      <c r="C1123" s="1">
        <v>6.3909459999999996</v>
      </c>
    </row>
    <row r="1124" spans="1:3" x14ac:dyDescent="0.45">
      <c r="A1124" s="68">
        <v>44993</v>
      </c>
      <c r="B1124" s="69">
        <v>4.5700000000000005E-2</v>
      </c>
      <c r="C1124" s="1">
        <v>6.3909459999999996</v>
      </c>
    </row>
    <row r="1125" spans="1:3" x14ac:dyDescent="0.45">
      <c r="A1125" s="68">
        <v>44994</v>
      </c>
      <c r="B1125" s="69">
        <v>4.5700000000000005E-2</v>
      </c>
      <c r="C1125" s="1">
        <v>6.3909459999999996</v>
      </c>
    </row>
    <row r="1126" spans="1:3" x14ac:dyDescent="0.45">
      <c r="A1126" s="68">
        <v>44995</v>
      </c>
      <c r="B1126" s="69">
        <v>4.5700000000000005E-2</v>
      </c>
      <c r="C1126" s="1">
        <v>6.3909459999999996</v>
      </c>
    </row>
    <row r="1127" spans="1:3" x14ac:dyDescent="0.45">
      <c r="A1127" s="68">
        <v>44996</v>
      </c>
      <c r="B1127" s="69">
        <v>4.5700000000000005E-2</v>
      </c>
      <c r="C1127" s="1">
        <v>6.3909459999999996</v>
      </c>
    </row>
    <row r="1128" spans="1:3" x14ac:dyDescent="0.45">
      <c r="A1128" s="68">
        <v>44997</v>
      </c>
      <c r="B1128" s="69">
        <v>4.5700000000000005E-2</v>
      </c>
      <c r="C1128" s="1">
        <v>6.3909459999999996</v>
      </c>
    </row>
    <row r="1129" spans="1:3" x14ac:dyDescent="0.45">
      <c r="A1129" s="68">
        <v>44998</v>
      </c>
      <c r="B1129" s="69">
        <v>4.58E-2</v>
      </c>
      <c r="C1129" s="1">
        <v>6.3909459999999996</v>
      </c>
    </row>
    <row r="1130" spans="1:3" x14ac:dyDescent="0.45">
      <c r="A1130" s="68">
        <v>44999</v>
      </c>
      <c r="B1130" s="69">
        <v>4.58E-2</v>
      </c>
      <c r="C1130" s="1">
        <v>6.3909459999999996</v>
      </c>
    </row>
    <row r="1131" spans="1:3" x14ac:dyDescent="0.45">
      <c r="A1131" s="68">
        <v>45000</v>
      </c>
      <c r="B1131" s="69">
        <v>4.58E-2</v>
      </c>
      <c r="C1131" s="1">
        <v>6.3909459999999996</v>
      </c>
    </row>
    <row r="1132" spans="1:3" x14ac:dyDescent="0.45">
      <c r="A1132" s="68">
        <v>45001</v>
      </c>
      <c r="B1132" s="69">
        <v>4.58E-2</v>
      </c>
      <c r="C1132" s="1">
        <v>6.3909459999999996</v>
      </c>
    </row>
    <row r="1133" spans="1:3" x14ac:dyDescent="0.45">
      <c r="A1133" s="68">
        <v>45002</v>
      </c>
      <c r="B1133" s="69">
        <v>4.58E-2</v>
      </c>
      <c r="C1133" s="1">
        <v>6.3909459999999996</v>
      </c>
    </row>
    <row r="1134" spans="1:3" x14ac:dyDescent="0.45">
      <c r="A1134" s="68">
        <v>45003</v>
      </c>
      <c r="B1134" s="69">
        <v>4.58E-2</v>
      </c>
      <c r="C1134" s="1">
        <v>6.3909459999999996</v>
      </c>
    </row>
    <row r="1135" spans="1:3" x14ac:dyDescent="0.45">
      <c r="A1135" s="68">
        <v>45004</v>
      </c>
      <c r="B1135" s="69">
        <v>4.58E-2</v>
      </c>
      <c r="C1135" s="1">
        <v>6.3909459999999996</v>
      </c>
    </row>
    <row r="1136" spans="1:3" x14ac:dyDescent="0.45">
      <c r="A1136" s="68">
        <v>45005</v>
      </c>
      <c r="B1136" s="69">
        <v>4.58E-2</v>
      </c>
      <c r="C1136" s="1">
        <v>6.3909459999999996</v>
      </c>
    </row>
    <row r="1137" spans="1:3" x14ac:dyDescent="0.45">
      <c r="A1137" s="68">
        <v>45006</v>
      </c>
      <c r="B1137" s="69">
        <v>4.58E-2</v>
      </c>
      <c r="C1137" s="1">
        <v>6.3909459999999996</v>
      </c>
    </row>
    <row r="1138" spans="1:3" x14ac:dyDescent="0.45">
      <c r="A1138" s="68">
        <v>45007</v>
      </c>
      <c r="B1138" s="69">
        <v>4.58E-2</v>
      </c>
      <c r="C1138" s="1">
        <v>6.3909459999999996</v>
      </c>
    </row>
    <row r="1139" spans="1:3" x14ac:dyDescent="0.45">
      <c r="A1139" s="68">
        <v>45008</v>
      </c>
      <c r="B1139" s="69">
        <v>4.8300000000000003E-2</v>
      </c>
      <c r="C1139" s="1">
        <v>6.3909459999999996</v>
      </c>
    </row>
    <row r="1140" spans="1:3" x14ac:dyDescent="0.45">
      <c r="A1140" s="68">
        <v>45009</v>
      </c>
      <c r="B1140" s="69">
        <v>4.8300000000000003E-2</v>
      </c>
      <c r="C1140" s="1">
        <v>6.3909459999999996</v>
      </c>
    </row>
    <row r="1141" spans="1:3" x14ac:dyDescent="0.45">
      <c r="A1141" s="68">
        <v>45010</v>
      </c>
      <c r="B1141" s="69">
        <v>4.8300000000000003E-2</v>
      </c>
      <c r="C1141" s="1">
        <v>6.3909459999999996</v>
      </c>
    </row>
    <row r="1142" spans="1:3" x14ac:dyDescent="0.45">
      <c r="A1142" s="68">
        <v>45011</v>
      </c>
      <c r="B1142" s="69">
        <v>4.8300000000000003E-2</v>
      </c>
      <c r="C1142" s="1">
        <v>6.3909459999999996</v>
      </c>
    </row>
    <row r="1143" spans="1:3" x14ac:dyDescent="0.45">
      <c r="A1143" s="68">
        <v>45012</v>
      </c>
      <c r="B1143" s="69">
        <v>4.8300000000000003E-2</v>
      </c>
      <c r="C1143" s="1">
        <v>6.3909459999999996</v>
      </c>
    </row>
    <row r="1144" spans="1:3" x14ac:dyDescent="0.45">
      <c r="A1144" s="68">
        <v>45013</v>
      </c>
      <c r="B1144" s="69">
        <v>4.8300000000000003E-2</v>
      </c>
      <c r="C1144" s="1">
        <v>6.3909459999999996</v>
      </c>
    </row>
    <row r="1145" spans="1:3" x14ac:dyDescent="0.45">
      <c r="A1145" s="68">
        <v>45014</v>
      </c>
      <c r="B1145" s="69">
        <v>4.8300000000000003E-2</v>
      </c>
      <c r="C1145" s="1">
        <v>6.3909459999999996</v>
      </c>
    </row>
    <row r="1146" spans="1:3" x14ac:dyDescent="0.45">
      <c r="A1146" s="68">
        <v>45015</v>
      </c>
      <c r="B1146" s="69">
        <v>4.8300000000000003E-2</v>
      </c>
      <c r="C1146" s="1">
        <v>6.3909459999999996</v>
      </c>
    </row>
    <row r="1147" spans="1:3" x14ac:dyDescent="0.45">
      <c r="A1147" s="68">
        <v>45016</v>
      </c>
      <c r="B1147" s="69">
        <v>4.8300000000000003E-2</v>
      </c>
      <c r="C1147" s="1">
        <v>6.3909459999999996</v>
      </c>
    </row>
    <row r="1148" spans="1:3" x14ac:dyDescent="0.45">
      <c r="A1148" s="68">
        <v>45017</v>
      </c>
      <c r="B1148" s="69">
        <v>4.8300000000000003E-2</v>
      </c>
      <c r="C1148" s="1">
        <v>6.2642239999999996</v>
      </c>
    </row>
    <row r="1149" spans="1:3" x14ac:dyDescent="0.45">
      <c r="A1149" s="68">
        <v>45018</v>
      </c>
      <c r="B1149" s="69">
        <v>4.8300000000000003E-2</v>
      </c>
      <c r="C1149" s="1">
        <v>6.2642239999999996</v>
      </c>
    </row>
    <row r="1150" spans="1:3" x14ac:dyDescent="0.45">
      <c r="A1150" s="68">
        <v>45019</v>
      </c>
      <c r="B1150" s="69">
        <v>4.8300000000000003E-2</v>
      </c>
      <c r="C1150" s="1">
        <v>6.2642239999999996</v>
      </c>
    </row>
    <row r="1151" spans="1:3" x14ac:dyDescent="0.45">
      <c r="A1151" s="68">
        <v>45020</v>
      </c>
      <c r="B1151" s="69">
        <v>4.8300000000000003E-2</v>
      </c>
      <c r="C1151" s="1">
        <v>6.2642239999999996</v>
      </c>
    </row>
    <row r="1152" spans="1:3" x14ac:dyDescent="0.45">
      <c r="A1152" s="68">
        <v>45021</v>
      </c>
      <c r="B1152" s="69">
        <v>4.8300000000000003E-2</v>
      </c>
      <c r="C1152" s="1">
        <v>6.2642239999999996</v>
      </c>
    </row>
    <row r="1153" spans="1:3" x14ac:dyDescent="0.45">
      <c r="A1153" s="68">
        <v>45022</v>
      </c>
      <c r="B1153" s="69">
        <v>4.8300000000000003E-2</v>
      </c>
      <c r="C1153" s="1">
        <v>6.2642239999999996</v>
      </c>
    </row>
    <row r="1154" spans="1:3" x14ac:dyDescent="0.45">
      <c r="A1154" s="68">
        <v>45023</v>
      </c>
      <c r="B1154" s="69">
        <v>4.8300000000000003E-2</v>
      </c>
      <c r="C1154" s="1">
        <v>6.2642239999999996</v>
      </c>
    </row>
    <row r="1155" spans="1:3" x14ac:dyDescent="0.45">
      <c r="A1155" s="68">
        <v>45024</v>
      </c>
      <c r="B1155" s="69">
        <v>4.8300000000000003E-2</v>
      </c>
      <c r="C1155" s="1">
        <v>6.2642239999999996</v>
      </c>
    </row>
    <row r="1156" spans="1:3" x14ac:dyDescent="0.45">
      <c r="A1156" s="68">
        <v>45025</v>
      </c>
      <c r="B1156" s="69">
        <v>4.8300000000000003E-2</v>
      </c>
      <c r="C1156" s="1">
        <v>6.2642239999999996</v>
      </c>
    </row>
    <row r="1157" spans="1:3" x14ac:dyDescent="0.45">
      <c r="A1157" s="68">
        <v>45026</v>
      </c>
      <c r="B1157" s="69">
        <v>4.8300000000000003E-2</v>
      </c>
      <c r="C1157" s="1">
        <v>6.2642239999999996</v>
      </c>
    </row>
    <row r="1158" spans="1:3" x14ac:dyDescent="0.45">
      <c r="A1158" s="68">
        <v>45027</v>
      </c>
      <c r="B1158" s="69">
        <v>4.8300000000000003E-2</v>
      </c>
      <c r="C1158" s="1">
        <v>6.2642239999999996</v>
      </c>
    </row>
    <row r="1159" spans="1:3" x14ac:dyDescent="0.45">
      <c r="A1159" s="68">
        <v>45028</v>
      </c>
      <c r="B1159" s="69">
        <v>4.8300000000000003E-2</v>
      </c>
      <c r="C1159" s="1">
        <v>6.2642239999999996</v>
      </c>
    </row>
    <row r="1160" spans="1:3" x14ac:dyDescent="0.45">
      <c r="A1160" s="68">
        <v>45029</v>
      </c>
      <c r="B1160" s="69">
        <v>4.8300000000000003E-2</v>
      </c>
      <c r="C1160" s="1">
        <v>6.2642239999999996</v>
      </c>
    </row>
    <row r="1161" spans="1:3" x14ac:dyDescent="0.45">
      <c r="A1161" s="68">
        <v>45030</v>
      </c>
      <c r="B1161" s="69">
        <v>4.8300000000000003E-2</v>
      </c>
      <c r="C1161" s="1">
        <v>6.2642239999999996</v>
      </c>
    </row>
    <row r="1162" spans="1:3" x14ac:dyDescent="0.45">
      <c r="A1162" s="68">
        <v>45031</v>
      </c>
      <c r="B1162" s="69">
        <v>4.8300000000000003E-2</v>
      </c>
      <c r="C1162" s="1">
        <v>6.2642239999999996</v>
      </c>
    </row>
    <row r="1163" spans="1:3" x14ac:dyDescent="0.45">
      <c r="A1163" s="68">
        <v>45032</v>
      </c>
      <c r="B1163" s="69">
        <v>4.8300000000000003E-2</v>
      </c>
      <c r="C1163" s="1">
        <v>6.2642239999999996</v>
      </c>
    </row>
    <row r="1164" spans="1:3" x14ac:dyDescent="0.45">
      <c r="A1164" s="68">
        <v>45033</v>
      </c>
      <c r="B1164" s="69">
        <v>4.8300000000000003E-2</v>
      </c>
      <c r="C1164" s="1">
        <v>6.2642239999999996</v>
      </c>
    </row>
    <row r="1165" spans="1:3" x14ac:dyDescent="0.45">
      <c r="A1165" s="68">
        <v>45034</v>
      </c>
      <c r="B1165" s="69">
        <v>4.8300000000000003E-2</v>
      </c>
      <c r="C1165" s="1">
        <v>6.2642239999999996</v>
      </c>
    </row>
    <row r="1166" spans="1:3" x14ac:dyDescent="0.45">
      <c r="A1166" s="68">
        <v>45035</v>
      </c>
      <c r="B1166" s="69">
        <v>4.8300000000000003E-2</v>
      </c>
      <c r="C1166" s="1">
        <v>6.2642239999999996</v>
      </c>
    </row>
    <row r="1167" spans="1:3" x14ac:dyDescent="0.45">
      <c r="A1167" s="68">
        <v>45036</v>
      </c>
      <c r="B1167" s="69">
        <v>4.8300000000000003E-2</v>
      </c>
      <c r="C1167" s="1">
        <v>6.2642239999999996</v>
      </c>
    </row>
    <row r="1168" spans="1:3" x14ac:dyDescent="0.45">
      <c r="A1168" s="68">
        <v>45037</v>
      </c>
      <c r="B1168" s="69">
        <v>4.8300000000000003E-2</v>
      </c>
      <c r="C1168" s="1">
        <v>6.2642239999999996</v>
      </c>
    </row>
    <row r="1169" spans="1:3" x14ac:dyDescent="0.45">
      <c r="A1169" s="68">
        <v>45038</v>
      </c>
      <c r="B1169" s="69">
        <v>4.8300000000000003E-2</v>
      </c>
      <c r="C1169" s="1">
        <v>6.2642239999999996</v>
      </c>
    </row>
    <row r="1170" spans="1:3" x14ac:dyDescent="0.45">
      <c r="A1170" s="68">
        <v>45039</v>
      </c>
      <c r="B1170" s="69">
        <v>4.8300000000000003E-2</v>
      </c>
      <c r="C1170" s="1">
        <v>6.2642239999999996</v>
      </c>
    </row>
    <row r="1171" spans="1:3" x14ac:dyDescent="0.45">
      <c r="A1171" s="68">
        <v>45040</v>
      </c>
      <c r="B1171" s="69">
        <v>4.8300000000000003E-2</v>
      </c>
      <c r="C1171" s="1">
        <v>6.2642239999999996</v>
      </c>
    </row>
    <row r="1172" spans="1:3" x14ac:dyDescent="0.45">
      <c r="A1172" s="68">
        <v>45041</v>
      </c>
      <c r="B1172" s="69">
        <v>4.8300000000000003E-2</v>
      </c>
      <c r="C1172" s="1">
        <v>6.2642239999999996</v>
      </c>
    </row>
    <row r="1173" spans="1:3" x14ac:dyDescent="0.45">
      <c r="A1173" s="68">
        <v>45042</v>
      </c>
      <c r="B1173" s="69">
        <v>4.8300000000000003E-2</v>
      </c>
      <c r="C1173" s="1">
        <v>6.2642239999999996</v>
      </c>
    </row>
    <row r="1174" spans="1:3" x14ac:dyDescent="0.45">
      <c r="A1174" s="68">
        <v>45043</v>
      </c>
      <c r="B1174" s="69">
        <v>4.8300000000000003E-2</v>
      </c>
      <c r="C1174" s="1">
        <v>6.2642239999999996</v>
      </c>
    </row>
    <row r="1175" spans="1:3" x14ac:dyDescent="0.45">
      <c r="A1175" s="68">
        <v>45044</v>
      </c>
      <c r="B1175" s="69">
        <v>4.8300000000000003E-2</v>
      </c>
      <c r="C1175" s="1">
        <v>6.2642239999999996</v>
      </c>
    </row>
    <row r="1176" spans="1:3" x14ac:dyDescent="0.45">
      <c r="A1176" s="68">
        <v>45045</v>
      </c>
      <c r="B1176" s="69">
        <v>4.8300000000000003E-2</v>
      </c>
      <c r="C1176" s="1">
        <v>6.2642239999999996</v>
      </c>
    </row>
    <row r="1177" spans="1:3" x14ac:dyDescent="0.45">
      <c r="A1177" s="68">
        <v>45046</v>
      </c>
      <c r="B1177" s="69">
        <v>4.8300000000000003E-2</v>
      </c>
      <c r="C1177" s="1">
        <v>6.2642239999999996</v>
      </c>
    </row>
    <row r="1178" spans="1:3" x14ac:dyDescent="0.45">
      <c r="A1178" s="68">
        <v>45047</v>
      </c>
      <c r="B1178" s="69">
        <v>4.8300000000000003E-2</v>
      </c>
      <c r="C1178" s="1">
        <v>5.9752549999999998</v>
      </c>
    </row>
    <row r="1179" spans="1:3" x14ac:dyDescent="0.45">
      <c r="A1179" s="68">
        <v>45048</v>
      </c>
      <c r="B1179" s="69">
        <v>4.8300000000000003E-2</v>
      </c>
      <c r="C1179" s="1">
        <v>5.9752549999999998</v>
      </c>
    </row>
    <row r="1180" spans="1:3" x14ac:dyDescent="0.45">
      <c r="A1180" s="68">
        <v>45049</v>
      </c>
      <c r="B1180" s="69">
        <v>4.8300000000000003E-2</v>
      </c>
      <c r="C1180" s="1">
        <v>5.9752549999999998</v>
      </c>
    </row>
    <row r="1181" spans="1:3" x14ac:dyDescent="0.45">
      <c r="A1181" s="68">
        <v>45050</v>
      </c>
      <c r="B1181" s="69">
        <v>5.0799999999999998E-2</v>
      </c>
      <c r="C1181" s="1">
        <v>5.9752549999999998</v>
      </c>
    </row>
    <row r="1182" spans="1:3" x14ac:dyDescent="0.45">
      <c r="A1182" s="68">
        <v>45051</v>
      </c>
      <c r="B1182" s="69">
        <v>5.0799999999999998E-2</v>
      </c>
      <c r="C1182" s="1">
        <v>5.9752549999999998</v>
      </c>
    </row>
    <row r="1183" spans="1:3" x14ac:dyDescent="0.45">
      <c r="A1183" s="68">
        <v>45052</v>
      </c>
      <c r="B1183" s="69">
        <v>5.0799999999999998E-2</v>
      </c>
      <c r="C1183" s="1">
        <v>5.9752549999999998</v>
      </c>
    </row>
    <row r="1184" spans="1:3" x14ac:dyDescent="0.45">
      <c r="A1184" s="68">
        <v>45053</v>
      </c>
      <c r="B1184" s="69">
        <v>5.0799999999999998E-2</v>
      </c>
      <c r="C1184" s="1">
        <v>5.9752549999999998</v>
      </c>
    </row>
    <row r="1185" spans="1:3" x14ac:dyDescent="0.45">
      <c r="A1185" s="68">
        <v>45054</v>
      </c>
      <c r="B1185" s="69">
        <v>5.0799999999999998E-2</v>
      </c>
      <c r="C1185" s="1">
        <v>5.9752549999999998</v>
      </c>
    </row>
    <row r="1186" spans="1:3" x14ac:dyDescent="0.45">
      <c r="A1186" s="68">
        <v>45055</v>
      </c>
      <c r="B1186" s="69">
        <v>5.0799999999999998E-2</v>
      </c>
      <c r="C1186" s="1">
        <v>5.9752549999999998</v>
      </c>
    </row>
    <row r="1187" spans="1:3" x14ac:dyDescent="0.45">
      <c r="A1187" s="68">
        <v>45056</v>
      </c>
      <c r="B1187" s="69">
        <v>5.0799999999999998E-2</v>
      </c>
      <c r="C1187" s="1">
        <v>5.9752549999999998</v>
      </c>
    </row>
    <row r="1188" spans="1:3" x14ac:dyDescent="0.45">
      <c r="A1188" s="68">
        <v>45057</v>
      </c>
      <c r="B1188" s="69">
        <v>5.0799999999999998E-2</v>
      </c>
      <c r="C1188" s="1">
        <v>5.9752549999999998</v>
      </c>
    </row>
    <row r="1189" spans="1:3" x14ac:dyDescent="0.45">
      <c r="A1189" s="68">
        <v>45058</v>
      </c>
      <c r="B1189" s="69">
        <v>5.0799999999999998E-2</v>
      </c>
      <c r="C1189" s="1">
        <v>5.9752549999999998</v>
      </c>
    </row>
    <row r="1190" spans="1:3" x14ac:dyDescent="0.45">
      <c r="A1190" s="68">
        <v>45059</v>
      </c>
      <c r="B1190" s="69">
        <v>5.0799999999999998E-2</v>
      </c>
      <c r="C1190" s="1">
        <v>5.9752549999999998</v>
      </c>
    </row>
    <row r="1191" spans="1:3" x14ac:dyDescent="0.45">
      <c r="A1191" s="68">
        <v>45060</v>
      </c>
      <c r="B1191" s="69">
        <v>5.0799999999999998E-2</v>
      </c>
      <c r="C1191" s="1">
        <v>5.9752549999999998</v>
      </c>
    </row>
    <row r="1192" spans="1:3" x14ac:dyDescent="0.45">
      <c r="A1192" s="68">
        <v>45061</v>
      </c>
      <c r="B1192" s="69">
        <v>5.0799999999999998E-2</v>
      </c>
      <c r="C1192" s="1">
        <v>5.9752549999999998</v>
      </c>
    </row>
    <row r="1193" spans="1:3" x14ac:dyDescent="0.45">
      <c r="A1193" s="68">
        <v>45062</v>
      </c>
      <c r="B1193" s="69">
        <v>5.0799999999999998E-2</v>
      </c>
      <c r="C1193" s="1">
        <v>5.9752549999999998</v>
      </c>
    </row>
    <row r="1194" spans="1:3" x14ac:dyDescent="0.45">
      <c r="A1194" s="68">
        <v>45063</v>
      </c>
      <c r="B1194" s="69">
        <v>5.0799999999999998E-2</v>
      </c>
      <c r="C1194" s="1">
        <v>5.9752549999999998</v>
      </c>
    </row>
    <row r="1195" spans="1:3" x14ac:dyDescent="0.45">
      <c r="A1195" s="68">
        <v>45064</v>
      </c>
      <c r="B1195" s="69">
        <v>5.0799999999999998E-2</v>
      </c>
      <c r="C1195" s="1">
        <v>5.9752549999999998</v>
      </c>
    </row>
    <row r="1196" spans="1:3" x14ac:dyDescent="0.45">
      <c r="A1196" s="68">
        <v>45065</v>
      </c>
      <c r="B1196" s="69">
        <v>5.0799999999999998E-2</v>
      </c>
      <c r="C1196" s="1">
        <v>5.9752549999999998</v>
      </c>
    </row>
    <row r="1197" spans="1:3" x14ac:dyDescent="0.45">
      <c r="A1197" s="68">
        <v>45066</v>
      </c>
      <c r="B1197" s="69">
        <v>5.0799999999999998E-2</v>
      </c>
      <c r="C1197" s="1">
        <v>5.9752549999999998</v>
      </c>
    </row>
    <row r="1198" spans="1:3" x14ac:dyDescent="0.45">
      <c r="A1198" s="68">
        <v>45067</v>
      </c>
      <c r="B1198" s="69">
        <v>5.0799999999999998E-2</v>
      </c>
      <c r="C1198" s="1">
        <v>5.9752549999999998</v>
      </c>
    </row>
    <row r="1199" spans="1:3" x14ac:dyDescent="0.45">
      <c r="A1199" s="68">
        <v>45068</v>
      </c>
      <c r="B1199" s="69">
        <v>5.0799999999999998E-2</v>
      </c>
      <c r="C1199" s="1">
        <v>5.9752549999999998</v>
      </c>
    </row>
    <row r="1200" spans="1:3" x14ac:dyDescent="0.45">
      <c r="A1200" s="68">
        <v>45069</v>
      </c>
      <c r="B1200" s="69">
        <v>5.0799999999999998E-2</v>
      </c>
      <c r="C1200" s="1">
        <v>5.9752549999999998</v>
      </c>
    </row>
    <row r="1201" spans="1:3" x14ac:dyDescent="0.45">
      <c r="A1201" s="68">
        <v>45070</v>
      </c>
      <c r="B1201" s="69">
        <v>5.0799999999999998E-2</v>
      </c>
      <c r="C1201" s="1">
        <v>5.9752549999999998</v>
      </c>
    </row>
    <row r="1202" spans="1:3" x14ac:dyDescent="0.45">
      <c r="A1202" s="68">
        <v>45071</v>
      </c>
      <c r="B1202" s="69">
        <v>5.0799999999999998E-2</v>
      </c>
      <c r="C1202" s="1">
        <v>5.9752549999999998</v>
      </c>
    </row>
    <row r="1203" spans="1:3" x14ac:dyDescent="0.45">
      <c r="A1203" s="68">
        <v>45072</v>
      </c>
      <c r="B1203" s="69">
        <v>5.0799999999999998E-2</v>
      </c>
      <c r="C1203" s="1">
        <v>5.9752549999999998</v>
      </c>
    </row>
    <row r="1204" spans="1:3" x14ac:dyDescent="0.45">
      <c r="A1204" s="68">
        <v>45073</v>
      </c>
      <c r="B1204" s="69">
        <v>5.0799999999999998E-2</v>
      </c>
      <c r="C1204" s="1">
        <v>5.9752549999999998</v>
      </c>
    </row>
    <row r="1205" spans="1:3" x14ac:dyDescent="0.45">
      <c r="A1205" s="68">
        <v>45074</v>
      </c>
      <c r="B1205" s="69">
        <v>5.0799999999999998E-2</v>
      </c>
      <c r="C1205" s="1">
        <v>5.9752549999999998</v>
      </c>
    </row>
    <row r="1206" spans="1:3" x14ac:dyDescent="0.45">
      <c r="A1206" s="68">
        <v>45075</v>
      </c>
      <c r="B1206" s="69">
        <v>5.0799999999999998E-2</v>
      </c>
      <c r="C1206" s="1">
        <v>5.9752549999999998</v>
      </c>
    </row>
    <row r="1207" spans="1:3" x14ac:dyDescent="0.45">
      <c r="A1207" s="68">
        <v>45076</v>
      </c>
      <c r="B1207" s="69">
        <v>5.0799999999999998E-2</v>
      </c>
      <c r="C1207" s="1">
        <v>5.9752549999999998</v>
      </c>
    </row>
    <row r="1208" spans="1:3" x14ac:dyDescent="0.45">
      <c r="A1208" s="68">
        <v>45077</v>
      </c>
      <c r="B1208" s="69">
        <v>5.0799999999999998E-2</v>
      </c>
      <c r="C1208" s="1">
        <v>5.9752549999999998</v>
      </c>
    </row>
    <row r="1209" spans="1:3" x14ac:dyDescent="0.45">
      <c r="A1209" s="68">
        <v>45078</v>
      </c>
      <c r="B1209" s="69">
        <v>5.0799999999999998E-2</v>
      </c>
      <c r="C1209" s="1">
        <v>5.586684</v>
      </c>
    </row>
    <row r="1210" spans="1:3" x14ac:dyDescent="0.45">
      <c r="A1210" s="68">
        <v>45079</v>
      </c>
      <c r="B1210" s="69">
        <v>5.0799999999999998E-2</v>
      </c>
      <c r="C1210" s="1">
        <v>5.586684</v>
      </c>
    </row>
    <row r="1211" spans="1:3" x14ac:dyDescent="0.45">
      <c r="A1211" s="68">
        <v>45080</v>
      </c>
      <c r="B1211" s="69">
        <v>5.0799999999999998E-2</v>
      </c>
      <c r="C1211" s="1">
        <v>5.586684</v>
      </c>
    </row>
    <row r="1212" spans="1:3" x14ac:dyDescent="0.45">
      <c r="A1212" s="68">
        <v>45081</v>
      </c>
      <c r="B1212" s="69">
        <v>5.0799999999999998E-2</v>
      </c>
      <c r="C1212" s="1">
        <v>5.586684</v>
      </c>
    </row>
    <row r="1213" spans="1:3" x14ac:dyDescent="0.45">
      <c r="A1213" s="68">
        <v>45082</v>
      </c>
      <c r="B1213" s="69">
        <v>5.0799999999999998E-2</v>
      </c>
      <c r="C1213" s="1">
        <v>5.586684</v>
      </c>
    </row>
    <row r="1214" spans="1:3" x14ac:dyDescent="0.45">
      <c r="A1214" s="68">
        <v>45083</v>
      </c>
      <c r="B1214" s="69">
        <v>5.0799999999999998E-2</v>
      </c>
      <c r="C1214" s="1">
        <v>5.586684</v>
      </c>
    </row>
    <row r="1215" spans="1:3" x14ac:dyDescent="0.45">
      <c r="A1215" s="68">
        <v>45084</v>
      </c>
      <c r="B1215" s="69">
        <v>5.0799999999999998E-2</v>
      </c>
      <c r="C1215" s="1">
        <v>5.586684</v>
      </c>
    </row>
    <row r="1216" spans="1:3" x14ac:dyDescent="0.45">
      <c r="A1216" s="68">
        <v>45085</v>
      </c>
      <c r="B1216" s="69">
        <v>5.0799999999999998E-2</v>
      </c>
      <c r="C1216" s="1">
        <v>5.586684</v>
      </c>
    </row>
    <row r="1217" spans="1:3" x14ac:dyDescent="0.45">
      <c r="A1217" s="68">
        <v>45086</v>
      </c>
      <c r="B1217" s="69">
        <v>5.0799999999999998E-2</v>
      </c>
      <c r="C1217" s="1">
        <v>5.586684</v>
      </c>
    </row>
    <row r="1218" spans="1:3" x14ac:dyDescent="0.45">
      <c r="A1218" s="68">
        <v>45087</v>
      </c>
      <c r="B1218" s="69">
        <v>5.0799999999999998E-2</v>
      </c>
      <c r="C1218" s="1">
        <v>5.586684</v>
      </c>
    </row>
    <row r="1219" spans="1:3" x14ac:dyDescent="0.45">
      <c r="A1219" s="68">
        <v>45088</v>
      </c>
      <c r="B1219" s="69">
        <v>5.0799999999999998E-2</v>
      </c>
      <c r="C1219" s="1">
        <v>5.586684</v>
      </c>
    </row>
    <row r="1220" spans="1:3" x14ac:dyDescent="0.45">
      <c r="A1220" s="68">
        <v>45089</v>
      </c>
      <c r="B1220" s="69">
        <v>5.0799999999999998E-2</v>
      </c>
      <c r="C1220" s="1">
        <v>5.586684</v>
      </c>
    </row>
    <row r="1221" spans="1:3" x14ac:dyDescent="0.45">
      <c r="A1221" s="68">
        <v>45090</v>
      </c>
      <c r="B1221" s="69">
        <v>5.0799999999999998E-2</v>
      </c>
      <c r="C1221" s="1">
        <v>5.586684</v>
      </c>
    </row>
    <row r="1222" spans="1:3" x14ac:dyDescent="0.45">
      <c r="A1222" s="68">
        <v>45091</v>
      </c>
      <c r="B1222" s="69">
        <v>5.0799999999999998E-2</v>
      </c>
      <c r="C1222" s="1">
        <v>5.586684</v>
      </c>
    </row>
    <row r="1223" spans="1:3" x14ac:dyDescent="0.45">
      <c r="A1223" s="68">
        <v>45092</v>
      </c>
      <c r="B1223" s="69">
        <v>5.0700000000000002E-2</v>
      </c>
      <c r="C1223" s="1">
        <v>5.586684</v>
      </c>
    </row>
    <row r="1224" spans="1:3" x14ac:dyDescent="0.45">
      <c r="A1224" s="68">
        <v>45093</v>
      </c>
      <c r="B1224" s="69">
        <v>5.0799999999999998E-2</v>
      </c>
      <c r="C1224" s="1">
        <v>5.586684</v>
      </c>
    </row>
    <row r="1225" spans="1:3" x14ac:dyDescent="0.45">
      <c r="A1225" s="68">
        <v>45094</v>
      </c>
      <c r="B1225" s="69">
        <v>5.0799999999999998E-2</v>
      </c>
      <c r="C1225" s="1">
        <v>5.586684</v>
      </c>
    </row>
    <row r="1226" spans="1:3" x14ac:dyDescent="0.45">
      <c r="A1226" s="68">
        <v>45095</v>
      </c>
      <c r="B1226" s="69">
        <v>5.0799999999999998E-2</v>
      </c>
      <c r="C1226" s="1">
        <v>5.586684</v>
      </c>
    </row>
    <row r="1227" spans="1:3" x14ac:dyDescent="0.45">
      <c r="A1227" s="68">
        <v>45096</v>
      </c>
      <c r="B1227" s="69">
        <v>5.0799999999999998E-2</v>
      </c>
      <c r="C1227" s="1">
        <v>5.586684</v>
      </c>
    </row>
    <row r="1228" spans="1:3" x14ac:dyDescent="0.45">
      <c r="A1228" s="68">
        <v>45097</v>
      </c>
      <c r="B1228" s="69">
        <v>5.0700000000000002E-2</v>
      </c>
      <c r="C1228" s="1">
        <v>5.586684</v>
      </c>
    </row>
    <row r="1229" spans="1:3" x14ac:dyDescent="0.45">
      <c r="A1229" s="68">
        <v>45098</v>
      </c>
      <c r="B1229" s="69">
        <v>5.0700000000000002E-2</v>
      </c>
      <c r="C1229" s="1">
        <v>5.586684</v>
      </c>
    </row>
    <row r="1230" spans="1:3" x14ac:dyDescent="0.45">
      <c r="A1230" s="68">
        <v>45099</v>
      </c>
      <c r="B1230" s="69">
        <v>5.0700000000000002E-2</v>
      </c>
      <c r="C1230" s="1">
        <v>5.586684</v>
      </c>
    </row>
    <row r="1231" spans="1:3" x14ac:dyDescent="0.45">
      <c r="A1231" s="68">
        <v>45100</v>
      </c>
      <c r="B1231" s="69">
        <v>5.0700000000000002E-2</v>
      </c>
      <c r="C1231" s="1">
        <v>5.586684</v>
      </c>
    </row>
    <row r="1232" spans="1:3" x14ac:dyDescent="0.45">
      <c r="A1232" s="68">
        <v>45101</v>
      </c>
      <c r="B1232" s="69">
        <v>5.0700000000000002E-2</v>
      </c>
      <c r="C1232" s="1">
        <v>5.586684</v>
      </c>
    </row>
    <row r="1233" spans="1:3" x14ac:dyDescent="0.45">
      <c r="A1233" s="68">
        <v>45102</v>
      </c>
      <c r="B1233" s="69">
        <v>5.0700000000000002E-2</v>
      </c>
      <c r="C1233" s="1">
        <v>5.586684</v>
      </c>
    </row>
    <row r="1234" spans="1:3" x14ac:dyDescent="0.45">
      <c r="A1234" s="68">
        <v>45103</v>
      </c>
      <c r="B1234" s="69">
        <v>5.0700000000000002E-2</v>
      </c>
      <c r="C1234" s="1">
        <v>5.586684</v>
      </c>
    </row>
    <row r="1235" spans="1:3" x14ac:dyDescent="0.45">
      <c r="A1235" s="68">
        <v>45104</v>
      </c>
      <c r="B1235" s="69">
        <v>5.0700000000000002E-2</v>
      </c>
      <c r="C1235" s="1">
        <v>5.586684</v>
      </c>
    </row>
    <row r="1236" spans="1:3" x14ac:dyDescent="0.45">
      <c r="A1236" s="68">
        <v>45105</v>
      </c>
      <c r="B1236" s="69">
        <v>5.0700000000000002E-2</v>
      </c>
      <c r="C1236" s="1">
        <v>5.586684</v>
      </c>
    </row>
    <row r="1237" spans="1:3" x14ac:dyDescent="0.45">
      <c r="A1237" s="68">
        <v>45106</v>
      </c>
      <c r="B1237" s="69">
        <v>5.0700000000000002E-2</v>
      </c>
      <c r="C1237" s="1">
        <v>5.586684</v>
      </c>
    </row>
    <row r="1238" spans="1:3" x14ac:dyDescent="0.45">
      <c r="A1238" s="68">
        <v>45107</v>
      </c>
      <c r="B1238" s="69">
        <v>5.0799999999999998E-2</v>
      </c>
      <c r="C1238" s="1">
        <v>5.586684</v>
      </c>
    </row>
    <row r="1239" spans="1:3" x14ac:dyDescent="0.45">
      <c r="A1239" s="68">
        <v>45108</v>
      </c>
      <c r="B1239" s="69">
        <v>5.0799999999999998E-2</v>
      </c>
      <c r="C1239" s="1">
        <v>5.4057510000000004</v>
      </c>
    </row>
    <row r="1240" spans="1:3" x14ac:dyDescent="0.45">
      <c r="A1240" s="68">
        <v>45109</v>
      </c>
      <c r="B1240" s="69">
        <v>5.0799999999999998E-2</v>
      </c>
      <c r="C1240" s="1">
        <v>5.4057510000000004</v>
      </c>
    </row>
    <row r="1241" spans="1:3" x14ac:dyDescent="0.45">
      <c r="A1241" s="68">
        <v>45110</v>
      </c>
      <c r="B1241" s="69">
        <v>5.0799999999999998E-2</v>
      </c>
      <c r="C1241" s="1">
        <v>5.4057510000000004</v>
      </c>
    </row>
    <row r="1242" spans="1:3" x14ac:dyDescent="0.45">
      <c r="A1242" s="68">
        <v>45111</v>
      </c>
      <c r="B1242" s="69">
        <v>5.0799999999999998E-2</v>
      </c>
      <c r="C1242" s="1">
        <v>5.4057510000000004</v>
      </c>
    </row>
    <row r="1243" spans="1:3" x14ac:dyDescent="0.45">
      <c r="A1243" s="68">
        <v>45112</v>
      </c>
      <c r="B1243" s="69">
        <v>5.0799999999999998E-2</v>
      </c>
      <c r="C1243" s="1">
        <v>5.4057510000000004</v>
      </c>
    </row>
    <row r="1244" spans="1:3" x14ac:dyDescent="0.45">
      <c r="A1244" s="68">
        <v>45113</v>
      </c>
      <c r="B1244" s="69">
        <v>5.0799999999999998E-2</v>
      </c>
      <c r="C1244" s="1">
        <v>5.4057510000000004</v>
      </c>
    </row>
    <row r="1245" spans="1:3" x14ac:dyDescent="0.45">
      <c r="A1245" s="68">
        <v>45114</v>
      </c>
      <c r="B1245" s="69">
        <v>5.0799999999999998E-2</v>
      </c>
      <c r="C1245" s="1">
        <v>5.4057510000000004</v>
      </c>
    </row>
    <row r="1246" spans="1:3" x14ac:dyDescent="0.45">
      <c r="A1246" s="68">
        <v>45115</v>
      </c>
      <c r="B1246" s="69">
        <v>5.0799999999999998E-2</v>
      </c>
      <c r="C1246" s="1">
        <v>5.4057510000000004</v>
      </c>
    </row>
    <row r="1247" spans="1:3" x14ac:dyDescent="0.45">
      <c r="A1247" s="68">
        <v>45116</v>
      </c>
      <c r="B1247" s="69">
        <v>5.0799999999999998E-2</v>
      </c>
      <c r="C1247" s="1">
        <v>5.4057510000000004</v>
      </c>
    </row>
    <row r="1248" spans="1:3" x14ac:dyDescent="0.45">
      <c r="A1248" s="68">
        <v>45117</v>
      </c>
      <c r="B1248" s="69">
        <v>5.0700000000000002E-2</v>
      </c>
      <c r="C1248" s="1">
        <v>5.4057510000000004</v>
      </c>
    </row>
    <row r="1249" spans="1:3" x14ac:dyDescent="0.45">
      <c r="A1249" s="68">
        <v>45118</v>
      </c>
      <c r="B1249" s="69">
        <v>5.0799999999999998E-2</v>
      </c>
      <c r="C1249" s="1">
        <v>5.4057510000000004</v>
      </c>
    </row>
    <row r="1250" spans="1:3" x14ac:dyDescent="0.45">
      <c r="A1250" s="68">
        <v>45119</v>
      </c>
      <c r="B1250" s="69">
        <v>5.0799999999999998E-2</v>
      </c>
      <c r="C1250" s="1">
        <v>5.4057510000000004</v>
      </c>
    </row>
    <row r="1251" spans="1:3" x14ac:dyDescent="0.45">
      <c r="A1251" s="68">
        <v>45120</v>
      </c>
      <c r="B1251" s="69">
        <v>5.0799999999999998E-2</v>
      </c>
      <c r="C1251" s="1">
        <v>5.4057510000000004</v>
      </c>
    </row>
    <row r="1252" spans="1:3" x14ac:dyDescent="0.45">
      <c r="A1252" s="68">
        <v>45121</v>
      </c>
      <c r="B1252" s="69">
        <v>5.0799999999999998E-2</v>
      </c>
      <c r="C1252" s="1">
        <v>5.4057510000000004</v>
      </c>
    </row>
    <row r="1253" spans="1:3" x14ac:dyDescent="0.45">
      <c r="A1253" s="68">
        <v>45122</v>
      </c>
      <c r="B1253" s="69">
        <v>5.0799999999999998E-2</v>
      </c>
      <c r="C1253" s="1">
        <v>5.4057510000000004</v>
      </c>
    </row>
    <row r="1254" spans="1:3" x14ac:dyDescent="0.45">
      <c r="A1254" s="68">
        <v>45123</v>
      </c>
      <c r="B1254" s="69">
        <v>5.0799999999999998E-2</v>
      </c>
      <c r="C1254" s="1">
        <v>5.4057510000000004</v>
      </c>
    </row>
    <row r="1255" spans="1:3" x14ac:dyDescent="0.45">
      <c r="A1255" s="68">
        <v>45124</v>
      </c>
      <c r="B1255" s="69">
        <v>5.0799999999999998E-2</v>
      </c>
      <c r="C1255" s="1">
        <v>5.4057510000000004</v>
      </c>
    </row>
    <row r="1256" spans="1:3" x14ac:dyDescent="0.45">
      <c r="A1256" s="68">
        <v>45125</v>
      </c>
      <c r="B1256" s="69">
        <v>5.0799999999999998E-2</v>
      </c>
      <c r="C1256" s="1">
        <v>5.4057510000000004</v>
      </c>
    </row>
    <row r="1257" spans="1:3" x14ac:dyDescent="0.45">
      <c r="A1257" s="68">
        <v>45126</v>
      </c>
      <c r="B1257" s="69">
        <v>5.0799999999999998E-2</v>
      </c>
      <c r="C1257" s="1">
        <v>5.4057510000000004</v>
      </c>
    </row>
    <row r="1258" spans="1:3" x14ac:dyDescent="0.45">
      <c r="A1258" s="68">
        <v>45127</v>
      </c>
      <c r="B1258" s="69">
        <v>5.0799999999999998E-2</v>
      </c>
      <c r="C1258" s="1">
        <v>5.4057510000000004</v>
      </c>
    </row>
    <row r="1259" spans="1:3" x14ac:dyDescent="0.45">
      <c r="A1259" s="68">
        <v>45128</v>
      </c>
      <c r="B1259" s="69">
        <v>5.0799999999999998E-2</v>
      </c>
      <c r="C1259" s="1">
        <v>5.4057510000000004</v>
      </c>
    </row>
    <row r="1260" spans="1:3" x14ac:dyDescent="0.45">
      <c r="A1260" s="68">
        <v>45129</v>
      </c>
      <c r="B1260" s="69">
        <v>5.0799999999999998E-2</v>
      </c>
      <c r="C1260" s="1">
        <v>5.4057510000000004</v>
      </c>
    </row>
    <row r="1261" spans="1:3" x14ac:dyDescent="0.45">
      <c r="A1261" s="68">
        <v>45130</v>
      </c>
      <c r="B1261" s="69">
        <v>5.0799999999999998E-2</v>
      </c>
      <c r="C1261" s="1">
        <v>5.4057510000000004</v>
      </c>
    </row>
    <row r="1262" spans="1:3" x14ac:dyDescent="0.45">
      <c r="A1262" s="68">
        <v>45131</v>
      </c>
      <c r="B1262" s="69">
        <v>5.0799999999999998E-2</v>
      </c>
      <c r="C1262" s="1">
        <v>5.4057510000000004</v>
      </c>
    </row>
    <row r="1263" spans="1:3" x14ac:dyDescent="0.45">
      <c r="A1263" s="68">
        <v>45132</v>
      </c>
      <c r="B1263" s="69">
        <v>5.0799999999999998E-2</v>
      </c>
      <c r="C1263" s="1">
        <v>5.4057510000000004</v>
      </c>
    </row>
    <row r="1264" spans="1:3" x14ac:dyDescent="0.45">
      <c r="A1264" s="68">
        <v>45133</v>
      </c>
      <c r="B1264" s="69">
        <v>5.0799999999999998E-2</v>
      </c>
      <c r="C1264" s="1">
        <v>5.4057510000000004</v>
      </c>
    </row>
    <row r="1265" spans="1:3" x14ac:dyDescent="0.45">
      <c r="A1265" s="68">
        <v>45134</v>
      </c>
      <c r="B1265" s="69">
        <v>5.33E-2</v>
      </c>
      <c r="C1265" s="1">
        <v>5.4057510000000004</v>
      </c>
    </row>
    <row r="1266" spans="1:3" x14ac:dyDescent="0.45">
      <c r="A1266" s="68">
        <v>45135</v>
      </c>
      <c r="B1266" s="69">
        <v>5.33E-2</v>
      </c>
      <c r="C1266" s="1">
        <v>5.4057510000000004</v>
      </c>
    </row>
    <row r="1267" spans="1:3" x14ac:dyDescent="0.45">
      <c r="A1267" s="68">
        <v>45136</v>
      </c>
      <c r="B1267" s="69">
        <v>5.33E-2</v>
      </c>
      <c r="C1267" s="1">
        <v>5.4057510000000004</v>
      </c>
    </row>
    <row r="1268" spans="1:3" x14ac:dyDescent="0.45">
      <c r="A1268" s="68">
        <v>45137</v>
      </c>
      <c r="B1268" s="69">
        <v>5.33E-2</v>
      </c>
      <c r="C1268" s="1">
        <v>5.4057510000000004</v>
      </c>
    </row>
    <row r="1269" spans="1:3" x14ac:dyDescent="0.45">
      <c r="A1269" s="68">
        <v>45138</v>
      </c>
      <c r="B1269" s="69">
        <v>5.33E-2</v>
      </c>
      <c r="C1269" s="1">
        <v>5.4057510000000004</v>
      </c>
    </row>
    <row r="1270" spans="1:3" x14ac:dyDescent="0.45">
      <c r="A1270" s="68">
        <v>45139</v>
      </c>
      <c r="B1270" s="69">
        <v>5.33E-2</v>
      </c>
      <c r="C1270" s="1">
        <v>5.1722250000000001</v>
      </c>
    </row>
    <row r="1271" spans="1:3" x14ac:dyDescent="0.45">
      <c r="A1271" s="68">
        <v>45140</v>
      </c>
      <c r="B1271" s="69">
        <v>5.33E-2</v>
      </c>
      <c r="C1271" s="1">
        <v>5.1722250000000001</v>
      </c>
    </row>
    <row r="1272" spans="1:3" x14ac:dyDescent="0.45">
      <c r="A1272" s="68">
        <v>45141</v>
      </c>
      <c r="B1272" s="69">
        <v>5.33E-2</v>
      </c>
      <c r="C1272" s="1">
        <v>5.1722250000000001</v>
      </c>
    </row>
    <row r="1273" spans="1:3" x14ac:dyDescent="0.45">
      <c r="A1273" s="68">
        <v>45142</v>
      </c>
      <c r="B1273" s="69">
        <v>5.33E-2</v>
      </c>
      <c r="C1273" s="1">
        <v>5.1722250000000001</v>
      </c>
    </row>
    <row r="1274" spans="1:3" x14ac:dyDescent="0.45">
      <c r="A1274" s="68">
        <v>45143</v>
      </c>
      <c r="B1274" s="69">
        <v>5.33E-2</v>
      </c>
      <c r="C1274" s="1">
        <v>5.1722250000000001</v>
      </c>
    </row>
    <row r="1275" spans="1:3" x14ac:dyDescent="0.45">
      <c r="A1275" s="68">
        <v>45144</v>
      </c>
      <c r="B1275" s="69">
        <v>5.33E-2</v>
      </c>
      <c r="C1275" s="1">
        <v>5.1722250000000001</v>
      </c>
    </row>
    <row r="1276" spans="1:3" x14ac:dyDescent="0.45">
      <c r="A1276" s="68">
        <v>45145</v>
      </c>
      <c r="B1276" s="69">
        <v>5.33E-2</v>
      </c>
      <c r="C1276" s="1">
        <v>5.1722250000000001</v>
      </c>
    </row>
    <row r="1277" spans="1:3" x14ac:dyDescent="0.45">
      <c r="A1277" s="68">
        <v>45146</v>
      </c>
      <c r="B1277" s="69">
        <v>5.33E-2</v>
      </c>
      <c r="C1277" s="1">
        <v>5.1722250000000001</v>
      </c>
    </row>
    <row r="1278" spans="1:3" x14ac:dyDescent="0.45">
      <c r="A1278" s="68">
        <v>45147</v>
      </c>
      <c r="B1278" s="69">
        <v>5.33E-2</v>
      </c>
      <c r="C1278" s="1">
        <v>5.1722250000000001</v>
      </c>
    </row>
    <row r="1279" spans="1:3" x14ac:dyDescent="0.45">
      <c r="A1279" s="68">
        <v>45148</v>
      </c>
      <c r="B1279" s="69">
        <v>5.33E-2</v>
      </c>
      <c r="C1279" s="1">
        <v>5.1722250000000001</v>
      </c>
    </row>
    <row r="1280" spans="1:3" x14ac:dyDescent="0.45">
      <c r="A1280" s="68">
        <v>45149</v>
      </c>
      <c r="B1280" s="69">
        <v>5.33E-2</v>
      </c>
      <c r="C1280" s="1">
        <v>5.1722250000000001</v>
      </c>
    </row>
    <row r="1281" spans="1:3" x14ac:dyDescent="0.45">
      <c r="A1281" s="68">
        <v>45150</v>
      </c>
      <c r="B1281" s="69">
        <v>5.33E-2</v>
      </c>
      <c r="C1281" s="1">
        <v>5.1722250000000001</v>
      </c>
    </row>
    <row r="1282" spans="1:3" x14ac:dyDescent="0.45">
      <c r="A1282" s="68">
        <v>45151</v>
      </c>
      <c r="B1282" s="69">
        <v>5.33E-2</v>
      </c>
      <c r="C1282" s="1">
        <v>5.1722250000000001</v>
      </c>
    </row>
    <row r="1283" spans="1:3" x14ac:dyDescent="0.45">
      <c r="A1283" s="68">
        <v>45152</v>
      </c>
      <c r="B1283" s="69">
        <v>5.33E-2</v>
      </c>
      <c r="C1283" s="1">
        <v>5.1722250000000001</v>
      </c>
    </row>
    <row r="1284" spans="1:3" x14ac:dyDescent="0.45">
      <c r="A1284" s="68">
        <v>45153</v>
      </c>
      <c r="B1284" s="69">
        <v>5.33E-2</v>
      </c>
      <c r="C1284" s="1">
        <v>5.1722250000000001</v>
      </c>
    </row>
    <row r="1285" spans="1:3" x14ac:dyDescent="0.45">
      <c r="A1285" s="68">
        <v>45154</v>
      </c>
      <c r="B1285" s="69">
        <v>5.33E-2</v>
      </c>
      <c r="C1285" s="1">
        <v>5.1722250000000001</v>
      </c>
    </row>
    <row r="1286" spans="1:3" x14ac:dyDescent="0.45">
      <c r="A1286" s="68">
        <v>45155</v>
      </c>
      <c r="B1286" s="69">
        <v>5.33E-2</v>
      </c>
      <c r="C1286" s="1">
        <v>5.1722250000000001</v>
      </c>
    </row>
    <row r="1287" spans="1:3" x14ac:dyDescent="0.45">
      <c r="A1287" s="68">
        <v>45156</v>
      </c>
      <c r="B1287" s="69">
        <v>5.33E-2</v>
      </c>
      <c r="C1287" s="1">
        <v>5.1722250000000001</v>
      </c>
    </row>
    <row r="1288" spans="1:3" x14ac:dyDescent="0.45">
      <c r="A1288" s="68">
        <v>45157</v>
      </c>
      <c r="B1288" s="69">
        <v>5.33E-2</v>
      </c>
      <c r="C1288" s="1">
        <v>5.1722250000000001</v>
      </c>
    </row>
    <row r="1289" spans="1:3" x14ac:dyDescent="0.45">
      <c r="A1289" s="68">
        <v>45158</v>
      </c>
      <c r="B1289" s="69">
        <v>5.33E-2</v>
      </c>
      <c r="C1289" s="1">
        <v>5.1722250000000001</v>
      </c>
    </row>
    <row r="1290" spans="1:3" x14ac:dyDescent="0.45">
      <c r="A1290" s="68">
        <v>45159</v>
      </c>
      <c r="B1290" s="69">
        <v>5.33E-2</v>
      </c>
      <c r="C1290" s="1">
        <v>5.1722250000000001</v>
      </c>
    </row>
    <row r="1291" spans="1:3" x14ac:dyDescent="0.45">
      <c r="A1291" s="68">
        <v>45160</v>
      </c>
      <c r="B1291" s="69">
        <v>5.33E-2</v>
      </c>
      <c r="C1291" s="1">
        <v>5.1722250000000001</v>
      </c>
    </row>
    <row r="1292" spans="1:3" x14ac:dyDescent="0.45">
      <c r="A1292" s="68">
        <v>45161</v>
      </c>
      <c r="B1292" s="69">
        <v>5.33E-2</v>
      </c>
      <c r="C1292" s="1">
        <v>5.1722250000000001</v>
      </c>
    </row>
    <row r="1293" spans="1:3" x14ac:dyDescent="0.45">
      <c r="A1293" s="68">
        <v>45162</v>
      </c>
      <c r="B1293" s="69">
        <v>5.33E-2</v>
      </c>
      <c r="C1293" s="1">
        <v>5.1722250000000001</v>
      </c>
    </row>
    <row r="1294" spans="1:3" x14ac:dyDescent="0.45">
      <c r="A1294" s="68">
        <v>45163</v>
      </c>
      <c r="B1294" s="69">
        <v>5.33E-2</v>
      </c>
      <c r="C1294" s="1">
        <v>5.1722250000000001</v>
      </c>
    </row>
    <row r="1295" spans="1:3" x14ac:dyDescent="0.45">
      <c r="A1295" s="68">
        <v>45164</v>
      </c>
      <c r="B1295" s="69">
        <v>5.33E-2</v>
      </c>
      <c r="C1295" s="1">
        <v>5.1722250000000001</v>
      </c>
    </row>
    <row r="1296" spans="1:3" x14ac:dyDescent="0.45">
      <c r="A1296" s="68">
        <v>45165</v>
      </c>
      <c r="B1296" s="69">
        <v>5.33E-2</v>
      </c>
      <c r="C1296" s="1">
        <v>5.1722250000000001</v>
      </c>
    </row>
    <row r="1297" spans="1:3" x14ac:dyDescent="0.45">
      <c r="A1297" s="68">
        <v>45166</v>
      </c>
      <c r="B1297" s="69">
        <v>5.33E-2</v>
      </c>
      <c r="C1297" s="1">
        <v>5.1722250000000001</v>
      </c>
    </row>
    <row r="1298" spans="1:3" x14ac:dyDescent="0.45">
      <c r="A1298" s="68">
        <v>45167</v>
      </c>
      <c r="B1298" s="69">
        <v>5.33E-2</v>
      </c>
      <c r="C1298" s="1">
        <v>5.1722250000000001</v>
      </c>
    </row>
    <row r="1299" spans="1:3" x14ac:dyDescent="0.45">
      <c r="A1299" s="68">
        <v>45168</v>
      </c>
      <c r="B1299" s="69">
        <v>5.33E-2</v>
      </c>
      <c r="C1299" s="1">
        <v>5.1722250000000001</v>
      </c>
    </row>
    <row r="1300" spans="1:3" x14ac:dyDescent="0.45">
      <c r="A1300" s="68">
        <v>45169</v>
      </c>
      <c r="B1300" s="69">
        <v>5.33E-2</v>
      </c>
      <c r="C1300" s="1">
        <v>5.1722250000000001</v>
      </c>
    </row>
    <row r="1301" spans="1:3" x14ac:dyDescent="0.45">
      <c r="A1301" s="68">
        <v>45170</v>
      </c>
      <c r="B1301" s="69">
        <v>5.33E-2</v>
      </c>
      <c r="C1301" s="1">
        <v>4.9597699999999998</v>
      </c>
    </row>
    <row r="1302" spans="1:3" x14ac:dyDescent="0.45">
      <c r="A1302" s="68">
        <v>45171</v>
      </c>
      <c r="B1302" s="69">
        <v>5.33E-2</v>
      </c>
      <c r="C1302" s="1">
        <v>4.9597699999999998</v>
      </c>
    </row>
    <row r="1303" spans="1:3" x14ac:dyDescent="0.45">
      <c r="A1303" s="68">
        <v>45172</v>
      </c>
      <c r="B1303" s="69">
        <v>5.33E-2</v>
      </c>
      <c r="C1303" s="1">
        <v>4.9597699999999998</v>
      </c>
    </row>
    <row r="1304" spans="1:3" x14ac:dyDescent="0.45">
      <c r="A1304" s="68">
        <v>45173</v>
      </c>
      <c r="B1304" s="69">
        <v>5.33E-2</v>
      </c>
      <c r="C1304" s="1">
        <v>4.9597699999999998</v>
      </c>
    </row>
    <row r="1305" spans="1:3" x14ac:dyDescent="0.45">
      <c r="A1305" s="68">
        <v>45174</v>
      </c>
      <c r="B1305" s="69">
        <v>5.33E-2</v>
      </c>
      <c r="C1305" s="1">
        <v>4.9597699999999998</v>
      </c>
    </row>
    <row r="1306" spans="1:3" x14ac:dyDescent="0.45">
      <c r="A1306" s="68">
        <v>45175</v>
      </c>
      <c r="B1306" s="69">
        <v>5.33E-2</v>
      </c>
      <c r="C1306" s="1">
        <v>4.9597699999999998</v>
      </c>
    </row>
    <row r="1307" spans="1:3" x14ac:dyDescent="0.45">
      <c r="A1307" s="68">
        <v>45176</v>
      </c>
      <c r="B1307" s="69">
        <v>5.33E-2</v>
      </c>
      <c r="C1307" s="1">
        <v>4.9597699999999998</v>
      </c>
    </row>
    <row r="1308" spans="1:3" x14ac:dyDescent="0.45">
      <c r="A1308" s="68">
        <v>45177</v>
      </c>
      <c r="B1308" s="69">
        <v>5.33E-2</v>
      </c>
      <c r="C1308" s="1">
        <v>4.9597699999999998</v>
      </c>
    </row>
    <row r="1309" spans="1:3" x14ac:dyDescent="0.45">
      <c r="A1309" s="68">
        <v>45178</v>
      </c>
      <c r="B1309" s="69">
        <v>5.33E-2</v>
      </c>
      <c r="C1309" s="1">
        <v>4.9597699999999998</v>
      </c>
    </row>
    <row r="1310" spans="1:3" x14ac:dyDescent="0.45">
      <c r="A1310" s="68">
        <v>45179</v>
      </c>
      <c r="B1310" s="69">
        <v>5.33E-2</v>
      </c>
      <c r="C1310" s="1">
        <v>4.9597699999999998</v>
      </c>
    </row>
    <row r="1311" spans="1:3" x14ac:dyDescent="0.45">
      <c r="A1311" s="68">
        <v>45180</v>
      </c>
      <c r="B1311" s="69">
        <v>5.33E-2</v>
      </c>
      <c r="C1311" s="1">
        <v>4.9597699999999998</v>
      </c>
    </row>
    <row r="1312" spans="1:3" x14ac:dyDescent="0.45">
      <c r="A1312" s="68">
        <v>45181</v>
      </c>
      <c r="B1312" s="69">
        <v>5.33E-2</v>
      </c>
      <c r="C1312" s="1">
        <v>4.9597699999999998</v>
      </c>
    </row>
    <row r="1313" spans="1:3" x14ac:dyDescent="0.45">
      <c r="A1313" s="68">
        <v>45182</v>
      </c>
      <c r="B1313" s="69">
        <v>5.33E-2</v>
      </c>
      <c r="C1313" s="1">
        <v>4.9597699999999998</v>
      </c>
    </row>
    <row r="1314" spans="1:3" x14ac:dyDescent="0.45">
      <c r="A1314" s="68">
        <v>45183</v>
      </c>
      <c r="B1314" s="69">
        <v>5.33E-2</v>
      </c>
      <c r="C1314" s="1">
        <v>4.9597699999999998</v>
      </c>
    </row>
    <row r="1315" spans="1:3" x14ac:dyDescent="0.45">
      <c r="A1315" s="68">
        <v>45184</v>
      </c>
      <c r="B1315" s="69">
        <v>5.33E-2</v>
      </c>
      <c r="C1315" s="1">
        <v>4.9597699999999998</v>
      </c>
    </row>
    <row r="1316" spans="1:3" x14ac:dyDescent="0.45">
      <c r="A1316" s="68">
        <v>45185</v>
      </c>
      <c r="B1316" s="69">
        <v>5.33E-2</v>
      </c>
      <c r="C1316" s="1">
        <v>4.9597699999999998</v>
      </c>
    </row>
    <row r="1317" spans="1:3" x14ac:dyDescent="0.45">
      <c r="A1317" s="68">
        <v>45186</v>
      </c>
      <c r="B1317" s="69">
        <v>5.33E-2</v>
      </c>
      <c r="C1317" s="1">
        <v>4.9597699999999998</v>
      </c>
    </row>
    <row r="1318" spans="1:3" x14ac:dyDescent="0.45">
      <c r="A1318" s="68">
        <v>45187</v>
      </c>
      <c r="B1318" s="69">
        <v>5.33E-2</v>
      </c>
      <c r="C1318" s="1">
        <v>4.9597699999999998</v>
      </c>
    </row>
    <row r="1319" spans="1:3" x14ac:dyDescent="0.45">
      <c r="A1319" s="68">
        <v>45188</v>
      </c>
      <c r="B1319" s="69">
        <v>5.33E-2</v>
      </c>
      <c r="C1319" s="1">
        <v>4.9597699999999998</v>
      </c>
    </row>
    <row r="1320" spans="1:3" x14ac:dyDescent="0.45">
      <c r="A1320" s="68">
        <v>45189</v>
      </c>
      <c r="B1320" s="69">
        <v>5.33E-2</v>
      </c>
      <c r="C1320" s="1">
        <v>4.9597699999999998</v>
      </c>
    </row>
    <row r="1321" spans="1:3" x14ac:dyDescent="0.45">
      <c r="A1321" s="68">
        <v>45190</v>
      </c>
      <c r="B1321" s="69">
        <v>5.33E-2</v>
      </c>
      <c r="C1321" s="1">
        <v>4.9597699999999998</v>
      </c>
    </row>
    <row r="1322" spans="1:3" x14ac:dyDescent="0.45">
      <c r="A1322" s="68">
        <v>45191</v>
      </c>
      <c r="B1322" s="69">
        <v>5.33E-2</v>
      </c>
      <c r="C1322" s="1">
        <v>4.9597699999999998</v>
      </c>
    </row>
    <row r="1323" spans="1:3" x14ac:dyDescent="0.45">
      <c r="A1323" s="68">
        <v>45192</v>
      </c>
      <c r="B1323" s="69">
        <v>5.33E-2</v>
      </c>
      <c r="C1323" s="1">
        <v>4.9597699999999998</v>
      </c>
    </row>
    <row r="1324" spans="1:3" x14ac:dyDescent="0.45">
      <c r="A1324" s="68">
        <v>45193</v>
      </c>
      <c r="B1324" s="69">
        <v>5.33E-2</v>
      </c>
      <c r="C1324" s="1">
        <v>4.9597699999999998</v>
      </c>
    </row>
    <row r="1325" spans="1:3" x14ac:dyDescent="0.45">
      <c r="A1325" s="68">
        <v>45194</v>
      </c>
      <c r="B1325" s="69">
        <v>5.33E-2</v>
      </c>
      <c r="C1325" s="1">
        <v>4.9597699999999998</v>
      </c>
    </row>
    <row r="1326" spans="1:3" x14ac:dyDescent="0.45">
      <c r="A1326" s="68">
        <v>45195</v>
      </c>
      <c r="B1326" s="69">
        <v>5.33E-2</v>
      </c>
      <c r="C1326" s="1">
        <v>4.9597699999999998</v>
      </c>
    </row>
    <row r="1327" spans="1:3" x14ac:dyDescent="0.45">
      <c r="A1327" s="68">
        <v>45196</v>
      </c>
      <c r="B1327" s="69">
        <v>5.33E-2</v>
      </c>
      <c r="C1327" s="1">
        <v>4.9597699999999998</v>
      </c>
    </row>
    <row r="1328" spans="1:3" x14ac:dyDescent="0.45">
      <c r="A1328" s="68">
        <v>45197</v>
      </c>
      <c r="B1328" s="69">
        <v>5.33E-2</v>
      </c>
      <c r="C1328" s="1">
        <v>4.9597699999999998</v>
      </c>
    </row>
    <row r="1329" spans="1:3" x14ac:dyDescent="0.45">
      <c r="A1329" s="68">
        <v>45198</v>
      </c>
      <c r="B1329" s="69">
        <v>5.33E-2</v>
      </c>
      <c r="C1329" s="1">
        <v>4.9597699999999998</v>
      </c>
    </row>
    <row r="1330" spans="1:3" x14ac:dyDescent="0.45">
      <c r="A1330" s="68">
        <v>45199</v>
      </c>
      <c r="B1330" s="69">
        <v>5.33E-2</v>
      </c>
      <c r="C1330" s="1">
        <v>4.9597699999999998</v>
      </c>
    </row>
    <row r="1331" spans="1:3" x14ac:dyDescent="0.45">
      <c r="A1331" s="68">
        <v>45200</v>
      </c>
      <c r="B1331" s="69">
        <v>5.33E-2</v>
      </c>
      <c r="C1331" s="1">
        <v>4.8829279999999997</v>
      </c>
    </row>
    <row r="1332" spans="1:3" x14ac:dyDescent="0.45">
      <c r="A1332" s="68">
        <v>45201</v>
      </c>
      <c r="B1332" s="69">
        <v>5.33E-2</v>
      </c>
      <c r="C1332" s="1">
        <v>4.8829279999999997</v>
      </c>
    </row>
    <row r="1333" spans="1:3" x14ac:dyDescent="0.45">
      <c r="A1333" s="68">
        <v>45202</v>
      </c>
      <c r="B1333" s="69">
        <v>5.33E-2</v>
      </c>
      <c r="C1333" s="1">
        <v>4.8829279999999997</v>
      </c>
    </row>
    <row r="1334" spans="1:3" x14ac:dyDescent="0.45">
      <c r="A1334" s="68">
        <v>45203</v>
      </c>
      <c r="B1334" s="69">
        <v>5.33E-2</v>
      </c>
      <c r="C1334" s="1">
        <v>4.8829279999999997</v>
      </c>
    </row>
    <row r="1335" spans="1:3" x14ac:dyDescent="0.45">
      <c r="A1335" s="68">
        <v>45204</v>
      </c>
      <c r="B1335" s="69">
        <v>5.33E-2</v>
      </c>
      <c r="C1335" s="1">
        <v>4.8829279999999997</v>
      </c>
    </row>
    <row r="1336" spans="1:3" x14ac:dyDescent="0.45">
      <c r="A1336" s="68">
        <v>45205</v>
      </c>
      <c r="B1336" s="69">
        <v>5.33E-2</v>
      </c>
      <c r="C1336" s="1">
        <v>4.8829279999999997</v>
      </c>
    </row>
    <row r="1337" spans="1:3" x14ac:dyDescent="0.45">
      <c r="A1337" s="68">
        <v>45206</v>
      </c>
      <c r="B1337" s="69">
        <v>5.33E-2</v>
      </c>
      <c r="C1337" s="1">
        <v>4.8829279999999997</v>
      </c>
    </row>
    <row r="1338" spans="1:3" x14ac:dyDescent="0.45">
      <c r="A1338" s="68">
        <v>45207</v>
      </c>
      <c r="B1338" s="69">
        <v>5.33E-2</v>
      </c>
      <c r="C1338" s="1">
        <v>4.8829279999999997</v>
      </c>
    </row>
    <row r="1339" spans="1:3" x14ac:dyDescent="0.45">
      <c r="A1339" s="68">
        <v>45208</v>
      </c>
      <c r="B1339" s="69">
        <v>5.33E-2</v>
      </c>
      <c r="C1339" s="1">
        <v>4.8829279999999997</v>
      </c>
    </row>
    <row r="1340" spans="1:3" x14ac:dyDescent="0.45">
      <c r="A1340" s="68">
        <v>45209</v>
      </c>
      <c r="B1340" s="69">
        <v>5.33E-2</v>
      </c>
      <c r="C1340" s="1">
        <v>4.8829279999999997</v>
      </c>
    </row>
    <row r="1341" spans="1:3" x14ac:dyDescent="0.45">
      <c r="A1341" s="68">
        <v>45210</v>
      </c>
      <c r="B1341" s="69">
        <v>5.33E-2</v>
      </c>
      <c r="C1341" s="1">
        <v>4.8829279999999997</v>
      </c>
    </row>
    <row r="1342" spans="1:3" x14ac:dyDescent="0.45">
      <c r="A1342" s="68">
        <v>45211</v>
      </c>
      <c r="B1342" s="69">
        <v>5.33E-2</v>
      </c>
      <c r="C1342" s="1">
        <v>4.8829279999999997</v>
      </c>
    </row>
    <row r="1343" spans="1:3" x14ac:dyDescent="0.45">
      <c r="A1343" s="68">
        <v>45212</v>
      </c>
      <c r="B1343" s="69">
        <v>5.33E-2</v>
      </c>
      <c r="C1343" s="1">
        <v>4.8829279999999997</v>
      </c>
    </row>
    <row r="1344" spans="1:3" x14ac:dyDescent="0.45">
      <c r="A1344" s="68">
        <v>45213</v>
      </c>
      <c r="B1344" s="69">
        <v>5.33E-2</v>
      </c>
      <c r="C1344" s="1">
        <v>4.8829279999999997</v>
      </c>
    </row>
    <row r="1345" spans="1:3" x14ac:dyDescent="0.45">
      <c r="A1345" s="68">
        <v>45214</v>
      </c>
      <c r="B1345" s="69">
        <v>5.33E-2</v>
      </c>
      <c r="C1345" s="1">
        <v>4.8829279999999997</v>
      </c>
    </row>
    <row r="1346" spans="1:3" x14ac:dyDescent="0.45">
      <c r="A1346" s="68">
        <v>45215</v>
      </c>
      <c r="B1346" s="69">
        <v>5.33E-2</v>
      </c>
      <c r="C1346" s="1">
        <v>4.8829279999999997</v>
      </c>
    </row>
    <row r="1347" spans="1:3" x14ac:dyDescent="0.45">
      <c r="A1347" s="68">
        <v>45216</v>
      </c>
      <c r="B1347" s="69">
        <v>5.33E-2</v>
      </c>
      <c r="C1347" s="1">
        <v>4.8829279999999997</v>
      </c>
    </row>
    <row r="1348" spans="1:3" x14ac:dyDescent="0.45">
      <c r="A1348" s="68">
        <v>45217</v>
      </c>
      <c r="B1348" s="69">
        <v>5.33E-2</v>
      </c>
      <c r="C1348" s="1">
        <v>4.8829279999999997</v>
      </c>
    </row>
    <row r="1349" spans="1:3" x14ac:dyDescent="0.45">
      <c r="A1349" s="68">
        <v>45218</v>
      </c>
      <c r="B1349" s="69">
        <v>5.33E-2</v>
      </c>
      <c r="C1349" s="1">
        <v>4.8829279999999997</v>
      </c>
    </row>
    <row r="1350" spans="1:3" x14ac:dyDescent="0.45">
      <c r="A1350" s="68">
        <v>45219</v>
      </c>
      <c r="B1350" s="69">
        <v>5.33E-2</v>
      </c>
      <c r="C1350" s="1">
        <v>4.8829279999999997</v>
      </c>
    </row>
    <row r="1351" spans="1:3" x14ac:dyDescent="0.45">
      <c r="A1351" s="68">
        <v>45220</v>
      </c>
      <c r="B1351" s="69">
        <v>5.33E-2</v>
      </c>
      <c r="C1351" s="1">
        <v>4.8829279999999997</v>
      </c>
    </row>
    <row r="1352" spans="1:3" x14ac:dyDescent="0.45">
      <c r="A1352" s="68">
        <v>45221</v>
      </c>
      <c r="B1352" s="69">
        <v>5.33E-2</v>
      </c>
      <c r="C1352" s="1">
        <v>4.8829279999999997</v>
      </c>
    </row>
    <row r="1353" spans="1:3" x14ac:dyDescent="0.45">
      <c r="A1353" s="68">
        <v>45222</v>
      </c>
      <c r="B1353" s="69">
        <v>5.33E-2</v>
      </c>
      <c r="C1353" s="1">
        <v>4.8829279999999997</v>
      </c>
    </row>
    <row r="1354" spans="1:3" x14ac:dyDescent="0.45">
      <c r="A1354" s="68">
        <v>45223</v>
      </c>
      <c r="B1354" s="69">
        <v>5.33E-2</v>
      </c>
      <c r="C1354" s="1">
        <v>4.8829279999999997</v>
      </c>
    </row>
    <row r="1355" spans="1:3" x14ac:dyDescent="0.45">
      <c r="A1355" s="68">
        <v>45224</v>
      </c>
      <c r="B1355" s="69">
        <v>5.33E-2</v>
      </c>
      <c r="C1355" s="1">
        <v>4.8829279999999997</v>
      </c>
    </row>
    <row r="1356" spans="1:3" x14ac:dyDescent="0.45">
      <c r="A1356" s="68">
        <v>45225</v>
      </c>
      <c r="B1356" s="69">
        <v>5.33E-2</v>
      </c>
      <c r="C1356" s="1">
        <v>4.8829279999999997</v>
      </c>
    </row>
    <row r="1357" spans="1:3" x14ac:dyDescent="0.45">
      <c r="A1357" s="68">
        <v>45226</v>
      </c>
      <c r="B1357" s="69">
        <v>5.33E-2</v>
      </c>
      <c r="C1357" s="1">
        <v>4.8829279999999997</v>
      </c>
    </row>
    <row r="1358" spans="1:3" x14ac:dyDescent="0.45">
      <c r="A1358" s="68">
        <v>45227</v>
      </c>
      <c r="B1358" s="69">
        <v>5.33E-2</v>
      </c>
      <c r="C1358" s="1">
        <v>4.8829279999999997</v>
      </c>
    </row>
    <row r="1359" spans="1:3" x14ac:dyDescent="0.45">
      <c r="A1359" s="68">
        <v>45228</v>
      </c>
      <c r="B1359" s="69">
        <v>5.33E-2</v>
      </c>
      <c r="C1359" s="1">
        <v>4.8829279999999997</v>
      </c>
    </row>
    <row r="1360" spans="1:3" x14ac:dyDescent="0.45">
      <c r="A1360" s="68">
        <v>45229</v>
      </c>
      <c r="B1360" s="69">
        <v>5.33E-2</v>
      </c>
      <c r="C1360" s="1">
        <v>4.8829279999999997</v>
      </c>
    </row>
    <row r="1361" spans="1:3" x14ac:dyDescent="0.45">
      <c r="A1361" s="68">
        <v>45230</v>
      </c>
      <c r="B1361" s="69">
        <v>5.33E-2</v>
      </c>
      <c r="C1361" s="1">
        <v>4.8829279999999997</v>
      </c>
    </row>
    <row r="1362" spans="1:3" x14ac:dyDescent="0.45">
      <c r="A1362" s="68">
        <v>45231</v>
      </c>
      <c r="B1362" s="69">
        <v>5.33E-2</v>
      </c>
      <c r="C1362" s="1">
        <v>4.6882929999999998</v>
      </c>
    </row>
    <row r="1363" spans="1:3" x14ac:dyDescent="0.45">
      <c r="A1363" s="68">
        <v>45232</v>
      </c>
      <c r="B1363" s="69">
        <v>5.33E-2</v>
      </c>
      <c r="C1363" s="1">
        <v>4.6882929999999998</v>
      </c>
    </row>
    <row r="1364" spans="1:3" x14ac:dyDescent="0.45">
      <c r="A1364" s="68">
        <v>45233</v>
      </c>
      <c r="B1364" s="69">
        <v>5.33E-2</v>
      </c>
      <c r="C1364" s="1">
        <v>4.6882929999999998</v>
      </c>
    </row>
    <row r="1365" spans="1:3" x14ac:dyDescent="0.45">
      <c r="A1365" s="68">
        <v>45234</v>
      </c>
      <c r="B1365" s="69">
        <v>5.33E-2</v>
      </c>
      <c r="C1365" s="1">
        <v>4.6882929999999998</v>
      </c>
    </row>
    <row r="1366" spans="1:3" x14ac:dyDescent="0.45">
      <c r="A1366" s="68">
        <v>45235</v>
      </c>
      <c r="B1366" s="69">
        <v>5.33E-2</v>
      </c>
      <c r="C1366" s="1">
        <v>4.6882929999999998</v>
      </c>
    </row>
    <row r="1367" spans="1:3" x14ac:dyDescent="0.45">
      <c r="A1367" s="68">
        <v>45236</v>
      </c>
      <c r="B1367" s="69">
        <v>5.33E-2</v>
      </c>
      <c r="C1367" s="1">
        <v>4.6882929999999998</v>
      </c>
    </row>
    <row r="1368" spans="1:3" x14ac:dyDescent="0.45">
      <c r="A1368" s="68">
        <v>45237</v>
      </c>
      <c r="B1368" s="69">
        <v>5.33E-2</v>
      </c>
      <c r="C1368" s="1">
        <v>4.6882929999999998</v>
      </c>
    </row>
    <row r="1369" spans="1:3" x14ac:dyDescent="0.45">
      <c r="A1369" s="68">
        <v>45238</v>
      </c>
      <c r="B1369" s="69">
        <v>5.33E-2</v>
      </c>
      <c r="C1369" s="1">
        <v>4.6882929999999998</v>
      </c>
    </row>
    <row r="1370" spans="1:3" x14ac:dyDescent="0.45">
      <c r="A1370" s="68">
        <v>45239</v>
      </c>
      <c r="B1370" s="69">
        <v>5.33E-2</v>
      </c>
      <c r="C1370" s="1">
        <v>4.6882929999999998</v>
      </c>
    </row>
    <row r="1371" spans="1:3" x14ac:dyDescent="0.45">
      <c r="A1371" s="68">
        <v>45240</v>
      </c>
      <c r="B1371" s="69">
        <v>5.33E-2</v>
      </c>
      <c r="C1371" s="1">
        <v>4.6882929999999998</v>
      </c>
    </row>
    <row r="1372" spans="1:3" x14ac:dyDescent="0.45">
      <c r="A1372" s="68">
        <v>45241</v>
      </c>
      <c r="B1372" s="69">
        <v>5.33E-2</v>
      </c>
      <c r="C1372" s="1">
        <v>4.6882929999999998</v>
      </c>
    </row>
    <row r="1373" spans="1:3" x14ac:dyDescent="0.45">
      <c r="A1373" s="68">
        <v>45242</v>
      </c>
      <c r="B1373" s="69">
        <v>5.33E-2</v>
      </c>
      <c r="C1373" s="1">
        <v>4.6882929999999998</v>
      </c>
    </row>
    <row r="1374" spans="1:3" x14ac:dyDescent="0.45">
      <c r="A1374" s="68">
        <v>45243</v>
      </c>
      <c r="B1374" s="69">
        <v>5.33E-2</v>
      </c>
      <c r="C1374" s="1">
        <v>4.6882929999999998</v>
      </c>
    </row>
    <row r="1375" spans="1:3" x14ac:dyDescent="0.45">
      <c r="A1375" s="68">
        <v>45244</v>
      </c>
      <c r="B1375" s="69">
        <v>5.33E-2</v>
      </c>
      <c r="C1375" s="1">
        <v>4.6882929999999998</v>
      </c>
    </row>
    <row r="1376" spans="1:3" x14ac:dyDescent="0.45">
      <c r="A1376" s="68">
        <v>45245</v>
      </c>
      <c r="B1376" s="69">
        <v>5.33E-2</v>
      </c>
      <c r="C1376" s="1">
        <v>4.6882929999999998</v>
      </c>
    </row>
    <row r="1377" spans="1:3" x14ac:dyDescent="0.45">
      <c r="A1377" s="68">
        <v>45246</v>
      </c>
      <c r="B1377" s="69">
        <v>5.33E-2</v>
      </c>
      <c r="C1377" s="1">
        <v>4.6882929999999998</v>
      </c>
    </row>
    <row r="1378" spans="1:3" x14ac:dyDescent="0.45">
      <c r="A1378" s="68">
        <v>45247</v>
      </c>
      <c r="B1378" s="69">
        <v>5.33E-2</v>
      </c>
      <c r="C1378" s="1">
        <v>4.6882929999999998</v>
      </c>
    </row>
    <row r="1379" spans="1:3" x14ac:dyDescent="0.45">
      <c r="A1379" s="68">
        <v>45248</v>
      </c>
      <c r="B1379" s="69">
        <v>5.33E-2</v>
      </c>
      <c r="C1379" s="1">
        <v>4.6882929999999998</v>
      </c>
    </row>
    <row r="1380" spans="1:3" x14ac:dyDescent="0.45">
      <c r="A1380" s="68">
        <v>45249</v>
      </c>
      <c r="B1380" s="69">
        <v>5.33E-2</v>
      </c>
      <c r="C1380" s="1">
        <v>4.6882929999999998</v>
      </c>
    </row>
    <row r="1381" spans="1:3" x14ac:dyDescent="0.45">
      <c r="A1381" s="68">
        <v>45250</v>
      </c>
      <c r="B1381" s="69">
        <v>5.33E-2</v>
      </c>
      <c r="C1381" s="1">
        <v>4.6882929999999998</v>
      </c>
    </row>
    <row r="1382" spans="1:3" x14ac:dyDescent="0.45">
      <c r="A1382" s="68">
        <v>45251</v>
      </c>
      <c r="B1382" s="69">
        <v>5.33E-2</v>
      </c>
      <c r="C1382" s="1">
        <v>4.6882929999999998</v>
      </c>
    </row>
    <row r="1383" spans="1:3" x14ac:dyDescent="0.45">
      <c r="A1383" s="68">
        <v>45252</v>
      </c>
      <c r="B1383" s="69">
        <v>5.33E-2</v>
      </c>
      <c r="C1383" s="1">
        <v>4.6882929999999998</v>
      </c>
    </row>
    <row r="1384" spans="1:3" x14ac:dyDescent="0.45">
      <c r="A1384" s="68">
        <v>45253</v>
      </c>
      <c r="B1384" s="69">
        <v>5.33E-2</v>
      </c>
      <c r="C1384" s="1">
        <v>4.6882929999999998</v>
      </c>
    </row>
    <row r="1385" spans="1:3" x14ac:dyDescent="0.45">
      <c r="A1385" s="68">
        <v>45254</v>
      </c>
      <c r="B1385" s="69">
        <v>5.33E-2</v>
      </c>
      <c r="C1385" s="1">
        <v>4.6882929999999998</v>
      </c>
    </row>
    <row r="1386" spans="1:3" x14ac:dyDescent="0.45">
      <c r="A1386" s="68">
        <v>45255</v>
      </c>
      <c r="B1386" s="69">
        <v>5.33E-2</v>
      </c>
      <c r="C1386" s="1">
        <v>4.6882929999999998</v>
      </c>
    </row>
    <row r="1387" spans="1:3" x14ac:dyDescent="0.45">
      <c r="A1387" s="68">
        <v>45256</v>
      </c>
      <c r="B1387" s="69">
        <v>5.33E-2</v>
      </c>
      <c r="C1387" s="1">
        <v>4.6882929999999998</v>
      </c>
    </row>
    <row r="1388" spans="1:3" x14ac:dyDescent="0.45">
      <c r="A1388" s="68">
        <v>45257</v>
      </c>
      <c r="B1388" s="69">
        <v>5.33E-2</v>
      </c>
      <c r="C1388" s="1">
        <v>4.6882929999999998</v>
      </c>
    </row>
    <row r="1389" spans="1:3" x14ac:dyDescent="0.45">
      <c r="A1389" s="68">
        <v>45258</v>
      </c>
      <c r="B1389" s="69">
        <v>5.33E-2</v>
      </c>
      <c r="C1389" s="1">
        <v>4.6882929999999998</v>
      </c>
    </row>
    <row r="1390" spans="1:3" x14ac:dyDescent="0.45">
      <c r="A1390" s="68">
        <v>45259</v>
      </c>
      <c r="B1390" s="69">
        <v>5.33E-2</v>
      </c>
      <c r="C1390" s="1">
        <v>4.6882929999999998</v>
      </c>
    </row>
    <row r="1391" spans="1:3" x14ac:dyDescent="0.45">
      <c r="A1391" s="68">
        <v>45260</v>
      </c>
      <c r="B1391" s="69">
        <v>5.33E-2</v>
      </c>
      <c r="C1391" s="1">
        <v>4.6882929999999998</v>
      </c>
    </row>
    <row r="1392" spans="1:3" x14ac:dyDescent="0.45">
      <c r="A1392" s="68">
        <v>45261</v>
      </c>
      <c r="B1392" s="69">
        <v>5.33E-2</v>
      </c>
      <c r="C1392" s="1">
        <v>4.5543959999999997</v>
      </c>
    </row>
    <row r="1393" spans="1:3" x14ac:dyDescent="0.45">
      <c r="A1393" s="68">
        <v>45262</v>
      </c>
      <c r="B1393" s="69">
        <v>5.33E-2</v>
      </c>
      <c r="C1393" s="1">
        <v>4.5543959999999997</v>
      </c>
    </row>
    <row r="1394" spans="1:3" x14ac:dyDescent="0.45">
      <c r="A1394" s="68">
        <v>45263</v>
      </c>
      <c r="B1394" s="69">
        <v>5.33E-2</v>
      </c>
      <c r="C1394" s="1">
        <v>4.5543959999999997</v>
      </c>
    </row>
    <row r="1395" spans="1:3" x14ac:dyDescent="0.45">
      <c r="A1395" s="68">
        <v>45264</v>
      </c>
      <c r="B1395" s="69">
        <v>5.33E-2</v>
      </c>
      <c r="C1395" s="1">
        <v>4.5543959999999997</v>
      </c>
    </row>
    <row r="1396" spans="1:3" x14ac:dyDescent="0.45">
      <c r="A1396" s="68">
        <v>45265</v>
      </c>
      <c r="B1396" s="69">
        <v>5.33E-2</v>
      </c>
      <c r="C1396" s="1">
        <v>4.5543959999999997</v>
      </c>
    </row>
    <row r="1397" spans="1:3" x14ac:dyDescent="0.45">
      <c r="A1397" s="68">
        <v>45266</v>
      </c>
      <c r="B1397" s="69">
        <v>5.33E-2</v>
      </c>
      <c r="C1397" s="1">
        <v>4.5543959999999997</v>
      </c>
    </row>
    <row r="1398" spans="1:3" x14ac:dyDescent="0.45">
      <c r="A1398" s="68">
        <v>45267</v>
      </c>
      <c r="B1398" s="69">
        <v>5.33E-2</v>
      </c>
      <c r="C1398" s="1">
        <v>4.5543959999999997</v>
      </c>
    </row>
    <row r="1399" spans="1:3" x14ac:dyDescent="0.45">
      <c r="A1399" s="68">
        <v>45268</v>
      </c>
      <c r="B1399" s="69">
        <v>5.33E-2</v>
      </c>
      <c r="C1399" s="1">
        <v>4.5543959999999997</v>
      </c>
    </row>
    <row r="1400" spans="1:3" x14ac:dyDescent="0.45">
      <c r="A1400" s="68">
        <v>45269</v>
      </c>
      <c r="B1400" s="69">
        <v>5.33E-2</v>
      </c>
      <c r="C1400" s="1">
        <v>4.5543959999999997</v>
      </c>
    </row>
    <row r="1401" spans="1:3" x14ac:dyDescent="0.45">
      <c r="A1401" s="68">
        <v>45270</v>
      </c>
      <c r="B1401" s="69">
        <v>5.33E-2</v>
      </c>
      <c r="C1401" s="1">
        <v>4.5543959999999997</v>
      </c>
    </row>
    <row r="1402" spans="1:3" x14ac:dyDescent="0.45">
      <c r="A1402" s="68">
        <v>45271</v>
      </c>
      <c r="B1402" s="69">
        <v>5.33E-2</v>
      </c>
      <c r="C1402" s="1">
        <v>4.5543959999999997</v>
      </c>
    </row>
    <row r="1403" spans="1:3" x14ac:dyDescent="0.45">
      <c r="A1403" s="68">
        <v>45272</v>
      </c>
      <c r="B1403" s="69">
        <v>5.33E-2</v>
      </c>
      <c r="C1403" s="1">
        <v>4.5543959999999997</v>
      </c>
    </row>
    <row r="1404" spans="1:3" x14ac:dyDescent="0.45">
      <c r="A1404" s="68">
        <v>45273</v>
      </c>
      <c r="B1404" s="69">
        <v>5.33E-2</v>
      </c>
      <c r="C1404" s="1">
        <v>4.5543959999999997</v>
      </c>
    </row>
    <row r="1405" spans="1:3" x14ac:dyDescent="0.45">
      <c r="A1405" s="68">
        <v>45274</v>
      </c>
      <c r="B1405" s="69">
        <v>5.33E-2</v>
      </c>
      <c r="C1405" s="1">
        <v>4.5543959999999997</v>
      </c>
    </row>
    <row r="1406" spans="1:3" x14ac:dyDescent="0.45">
      <c r="A1406" s="68">
        <v>45275</v>
      </c>
      <c r="B1406" s="69">
        <v>5.33E-2</v>
      </c>
      <c r="C1406" s="1">
        <v>4.5543959999999997</v>
      </c>
    </row>
    <row r="1407" spans="1:3" x14ac:dyDescent="0.45">
      <c r="A1407" s="68">
        <v>45276</v>
      </c>
      <c r="B1407" s="69">
        <v>5.33E-2</v>
      </c>
      <c r="C1407" s="1">
        <v>4.5543959999999997</v>
      </c>
    </row>
    <row r="1408" spans="1:3" x14ac:dyDescent="0.45">
      <c r="A1408" s="68">
        <v>45277</v>
      </c>
      <c r="B1408" s="69">
        <v>5.33E-2</v>
      </c>
      <c r="C1408" s="1">
        <v>4.5543959999999997</v>
      </c>
    </row>
    <row r="1409" spans="1:3" x14ac:dyDescent="0.45">
      <c r="A1409" s="68">
        <v>45278</v>
      </c>
      <c r="B1409" s="69">
        <v>5.33E-2</v>
      </c>
      <c r="C1409" s="1">
        <v>4.5543959999999997</v>
      </c>
    </row>
    <row r="1410" spans="1:3" x14ac:dyDescent="0.45">
      <c r="A1410" s="68">
        <v>45279</v>
      </c>
      <c r="B1410" s="69">
        <v>5.33E-2</v>
      </c>
      <c r="C1410" s="1">
        <v>4.5543959999999997</v>
      </c>
    </row>
    <row r="1411" spans="1:3" x14ac:dyDescent="0.45">
      <c r="A1411" s="68">
        <v>45280</v>
      </c>
      <c r="B1411" s="69">
        <v>5.33E-2</v>
      </c>
      <c r="C1411" s="1">
        <v>4.5543959999999997</v>
      </c>
    </row>
    <row r="1412" spans="1:3" x14ac:dyDescent="0.45">
      <c r="A1412" s="68">
        <v>45281</v>
      </c>
      <c r="B1412" s="69">
        <v>5.33E-2</v>
      </c>
      <c r="C1412" s="1">
        <v>4.5543959999999997</v>
      </c>
    </row>
    <row r="1413" spans="1:3" x14ac:dyDescent="0.45">
      <c r="A1413" s="68">
        <v>45282</v>
      </c>
      <c r="B1413" s="69">
        <v>5.33E-2</v>
      </c>
      <c r="C1413" s="1">
        <v>4.5543959999999997</v>
      </c>
    </row>
    <row r="1414" spans="1:3" x14ac:dyDescent="0.45">
      <c r="A1414" s="68">
        <v>45283</v>
      </c>
      <c r="B1414" s="69">
        <v>5.33E-2</v>
      </c>
      <c r="C1414" s="1">
        <v>4.5543959999999997</v>
      </c>
    </row>
    <row r="1415" spans="1:3" x14ac:dyDescent="0.45">
      <c r="A1415" s="68">
        <v>45284</v>
      </c>
      <c r="B1415" s="69">
        <v>5.33E-2</v>
      </c>
      <c r="C1415" s="1">
        <v>4.5543959999999997</v>
      </c>
    </row>
    <row r="1416" spans="1:3" x14ac:dyDescent="0.45">
      <c r="A1416" s="68">
        <v>45285</v>
      </c>
      <c r="B1416" s="69">
        <v>5.33E-2</v>
      </c>
      <c r="C1416" s="1">
        <v>4.5543959999999997</v>
      </c>
    </row>
    <row r="1417" spans="1:3" x14ac:dyDescent="0.45">
      <c r="A1417" s="68">
        <v>45286</v>
      </c>
      <c r="B1417" s="69">
        <v>5.33E-2</v>
      </c>
      <c r="C1417" s="1">
        <v>4.5543959999999997</v>
      </c>
    </row>
    <row r="1418" spans="1:3" x14ac:dyDescent="0.45">
      <c r="A1418" s="68">
        <v>45287</v>
      </c>
      <c r="B1418" s="69">
        <v>5.33E-2</v>
      </c>
      <c r="C1418" s="1">
        <v>4.5543959999999997</v>
      </c>
    </row>
    <row r="1419" spans="1:3" x14ac:dyDescent="0.45">
      <c r="A1419" s="68">
        <v>45288</v>
      </c>
      <c r="B1419" s="69">
        <v>5.33E-2</v>
      </c>
      <c r="C1419" s="1">
        <v>4.5543959999999997</v>
      </c>
    </row>
    <row r="1420" spans="1:3" x14ac:dyDescent="0.45">
      <c r="A1420" s="68">
        <v>45289</v>
      </c>
      <c r="B1420" s="69">
        <v>5.33E-2</v>
      </c>
      <c r="C1420" s="1">
        <v>4.5543959999999997</v>
      </c>
    </row>
    <row r="1421" spans="1:3" x14ac:dyDescent="0.45">
      <c r="A1421" s="68">
        <v>45290</v>
      </c>
      <c r="B1421" s="69">
        <v>5.33E-2</v>
      </c>
      <c r="C1421" s="1">
        <v>4.5543959999999997</v>
      </c>
    </row>
    <row r="1422" spans="1:3" x14ac:dyDescent="0.45">
      <c r="A1422" s="68">
        <v>45291</v>
      </c>
      <c r="B1422" s="69">
        <v>5.33E-2</v>
      </c>
      <c r="C1422" s="1">
        <v>4.5543959999999997</v>
      </c>
    </row>
    <row r="1423" spans="1:3" x14ac:dyDescent="0.45">
      <c r="A1423" s="68">
        <v>45292</v>
      </c>
      <c r="B1423" s="69">
        <v>5.33E-2</v>
      </c>
      <c r="C1423" s="1">
        <v>4.603922367</v>
      </c>
    </row>
    <row r="1424" spans="1:3" x14ac:dyDescent="0.45">
      <c r="A1424" s="68">
        <v>45293</v>
      </c>
      <c r="B1424" s="69">
        <v>5.33E-2</v>
      </c>
      <c r="C1424" s="1">
        <v>4.603922367</v>
      </c>
    </row>
    <row r="1425" spans="1:3" x14ac:dyDescent="0.45">
      <c r="A1425" s="68">
        <v>45294</v>
      </c>
      <c r="B1425" s="69">
        <v>5.33E-2</v>
      </c>
      <c r="C1425" s="1">
        <v>4.603922367</v>
      </c>
    </row>
    <row r="1426" spans="1:3" x14ac:dyDescent="0.45">
      <c r="A1426" s="68">
        <v>45295</v>
      </c>
      <c r="B1426" s="69">
        <v>5.33E-2</v>
      </c>
      <c r="C1426" s="1">
        <v>4.603922367</v>
      </c>
    </row>
    <row r="1427" spans="1:3" x14ac:dyDescent="0.45">
      <c r="A1427" s="68">
        <v>45296</v>
      </c>
      <c r="B1427" s="69">
        <v>5.33E-2</v>
      </c>
      <c r="C1427" s="1">
        <v>4.603922367</v>
      </c>
    </row>
    <row r="1428" spans="1:3" x14ac:dyDescent="0.45">
      <c r="A1428" s="68">
        <v>45297</v>
      </c>
      <c r="B1428" s="69">
        <v>5.33E-2</v>
      </c>
      <c r="C1428" s="1">
        <v>4.603922367</v>
      </c>
    </row>
    <row r="1429" spans="1:3" x14ac:dyDescent="0.45">
      <c r="A1429" s="68">
        <v>45298</v>
      </c>
      <c r="B1429" s="69">
        <v>5.33E-2</v>
      </c>
      <c r="C1429" s="1">
        <v>4.603922367</v>
      </c>
    </row>
    <row r="1430" spans="1:3" x14ac:dyDescent="0.45">
      <c r="A1430" s="68">
        <v>45299</v>
      </c>
      <c r="B1430" s="69">
        <v>5.33E-2</v>
      </c>
      <c r="C1430" s="1">
        <v>4.603922367</v>
      </c>
    </row>
    <row r="1431" spans="1:3" x14ac:dyDescent="0.45">
      <c r="A1431" s="68">
        <v>45300</v>
      </c>
      <c r="B1431" s="69">
        <v>5.33E-2</v>
      </c>
      <c r="C1431" s="1">
        <v>4.603922367</v>
      </c>
    </row>
    <row r="1432" spans="1:3" x14ac:dyDescent="0.45">
      <c r="A1432" s="68">
        <v>45301</v>
      </c>
      <c r="B1432" s="69">
        <v>5.33E-2</v>
      </c>
      <c r="C1432" s="1">
        <v>4.603922367</v>
      </c>
    </row>
    <row r="1433" spans="1:3" x14ac:dyDescent="0.45">
      <c r="A1433" s="68">
        <v>45302</v>
      </c>
      <c r="B1433" s="69">
        <v>5.33E-2</v>
      </c>
      <c r="C1433" s="1">
        <v>4.603922367</v>
      </c>
    </row>
    <row r="1434" spans="1:3" x14ac:dyDescent="0.45">
      <c r="A1434" s="68">
        <v>45303</v>
      </c>
      <c r="B1434" s="69">
        <v>5.33E-2</v>
      </c>
      <c r="C1434" s="1">
        <v>4.603922367</v>
      </c>
    </row>
    <row r="1435" spans="1:3" x14ac:dyDescent="0.45">
      <c r="A1435" s="68">
        <v>45304</v>
      </c>
      <c r="B1435" s="69">
        <v>5.33E-2</v>
      </c>
      <c r="C1435" s="1">
        <v>4.603922367</v>
      </c>
    </row>
    <row r="1436" spans="1:3" x14ac:dyDescent="0.45">
      <c r="A1436" s="68">
        <v>45305</v>
      </c>
      <c r="B1436" s="69">
        <v>5.33E-2</v>
      </c>
      <c r="C1436" s="1">
        <v>4.603922367</v>
      </c>
    </row>
    <row r="1437" spans="1:3" x14ac:dyDescent="0.45">
      <c r="A1437" s="68">
        <v>45306</v>
      </c>
      <c r="B1437" s="69">
        <v>5.33E-2</v>
      </c>
      <c r="C1437" s="1">
        <v>4.603922367</v>
      </c>
    </row>
    <row r="1438" spans="1:3" x14ac:dyDescent="0.45">
      <c r="A1438" s="68">
        <v>45307</v>
      </c>
      <c r="B1438" s="69">
        <v>5.33E-2</v>
      </c>
      <c r="C1438" s="1">
        <v>4.603922367</v>
      </c>
    </row>
    <row r="1439" spans="1:3" x14ac:dyDescent="0.45">
      <c r="A1439" s="68">
        <v>45308</v>
      </c>
      <c r="B1439" s="69">
        <v>5.33E-2</v>
      </c>
      <c r="C1439" s="1">
        <v>4.603922367</v>
      </c>
    </row>
    <row r="1440" spans="1:3" x14ac:dyDescent="0.45">
      <c r="A1440" s="68">
        <v>45309</v>
      </c>
      <c r="B1440" s="69">
        <v>5.33E-2</v>
      </c>
      <c r="C1440" s="1">
        <v>4.603922367</v>
      </c>
    </row>
    <row r="1441" spans="1:3" x14ac:dyDescent="0.45">
      <c r="A1441" s="68">
        <v>45310</v>
      </c>
      <c r="B1441" s="69">
        <v>5.33E-2</v>
      </c>
      <c r="C1441" s="1">
        <v>4.603922367</v>
      </c>
    </row>
    <row r="1442" spans="1:3" x14ac:dyDescent="0.45">
      <c r="A1442" s="68">
        <v>45311</v>
      </c>
      <c r="B1442" s="69">
        <v>5.33E-2</v>
      </c>
      <c r="C1442" s="1">
        <v>4.603922367</v>
      </c>
    </row>
    <row r="1443" spans="1:3" x14ac:dyDescent="0.45">
      <c r="A1443" s="68">
        <v>45312</v>
      </c>
      <c r="B1443" s="69">
        <v>5.33E-2</v>
      </c>
      <c r="C1443" s="1">
        <v>4.603922367</v>
      </c>
    </row>
    <row r="1444" spans="1:3" x14ac:dyDescent="0.45">
      <c r="A1444" s="68">
        <v>45313</v>
      </c>
      <c r="B1444" s="69">
        <v>5.33E-2</v>
      </c>
      <c r="C1444" s="1">
        <v>4.603922367</v>
      </c>
    </row>
    <row r="1445" spans="1:3" x14ac:dyDescent="0.45">
      <c r="A1445" s="68">
        <v>45314</v>
      </c>
      <c r="B1445" s="69">
        <v>5.33E-2</v>
      </c>
      <c r="C1445" s="1">
        <v>4.603922367</v>
      </c>
    </row>
    <row r="1446" spans="1:3" x14ac:dyDescent="0.45">
      <c r="A1446" s="68">
        <v>45315</v>
      </c>
      <c r="B1446" s="69">
        <v>5.33E-2</v>
      </c>
      <c r="C1446" s="1">
        <v>4.603922367</v>
      </c>
    </row>
    <row r="1447" spans="1:3" x14ac:dyDescent="0.45">
      <c r="A1447" s="68">
        <v>45316</v>
      </c>
      <c r="B1447" s="69">
        <v>5.33E-2</v>
      </c>
      <c r="C1447" s="1">
        <v>4.603922367</v>
      </c>
    </row>
    <row r="1448" spans="1:3" x14ac:dyDescent="0.45">
      <c r="A1448" s="68">
        <v>45317</v>
      </c>
      <c r="B1448" s="69">
        <v>5.33E-2</v>
      </c>
      <c r="C1448" s="1">
        <v>4.603922367</v>
      </c>
    </row>
    <row r="1449" spans="1:3" x14ac:dyDescent="0.45">
      <c r="A1449" s="68">
        <v>45318</v>
      </c>
      <c r="B1449" s="69">
        <v>5.33E-2</v>
      </c>
      <c r="C1449" s="1">
        <v>4.603922367</v>
      </c>
    </row>
    <row r="1450" spans="1:3" x14ac:dyDescent="0.45">
      <c r="A1450" s="68">
        <v>45319</v>
      </c>
      <c r="B1450" s="69">
        <v>5.33E-2</v>
      </c>
      <c r="C1450" s="1">
        <v>4.603922367</v>
      </c>
    </row>
    <row r="1451" spans="1:3" x14ac:dyDescent="0.45">
      <c r="A1451" s="68">
        <v>45320</v>
      </c>
      <c r="B1451" s="69">
        <v>5.33E-2</v>
      </c>
      <c r="C1451" s="1">
        <v>4.603922367</v>
      </c>
    </row>
    <row r="1452" spans="1:3" x14ac:dyDescent="0.45">
      <c r="A1452" s="68">
        <v>45321</v>
      </c>
      <c r="B1452" s="69">
        <v>5.33E-2</v>
      </c>
      <c r="C1452" s="1">
        <v>4.603922367</v>
      </c>
    </row>
    <row r="1453" spans="1:3" x14ac:dyDescent="0.45">
      <c r="A1453" s="68">
        <v>45322</v>
      </c>
      <c r="B1453" s="69">
        <v>5.33E-2</v>
      </c>
      <c r="C1453" s="1">
        <v>4.603922367</v>
      </c>
    </row>
    <row r="1454" spans="1:3" x14ac:dyDescent="0.45">
      <c r="A1454" s="68">
        <v>45323</v>
      </c>
      <c r="B1454" s="69">
        <v>5.33E-2</v>
      </c>
      <c r="C1454" s="1">
        <v>4.4031023979999997</v>
      </c>
    </row>
    <row r="1455" spans="1:3" x14ac:dyDescent="0.45">
      <c r="A1455" s="68">
        <v>45324</v>
      </c>
      <c r="B1455" s="69">
        <v>5.33E-2</v>
      </c>
      <c r="C1455" s="1">
        <v>4.4031023979999997</v>
      </c>
    </row>
    <row r="1456" spans="1:3" x14ac:dyDescent="0.45">
      <c r="A1456" s="68">
        <v>45325</v>
      </c>
      <c r="B1456" s="69">
        <v>5.33E-2</v>
      </c>
      <c r="C1456" s="1">
        <v>4.4031023979999997</v>
      </c>
    </row>
    <row r="1457" spans="1:3" x14ac:dyDescent="0.45">
      <c r="A1457" s="68">
        <v>45326</v>
      </c>
      <c r="B1457" s="69">
        <v>5.33E-2</v>
      </c>
      <c r="C1457" s="1">
        <v>4.4031023979999997</v>
      </c>
    </row>
    <row r="1458" spans="1:3" x14ac:dyDescent="0.45">
      <c r="A1458" s="68">
        <v>45327</v>
      </c>
      <c r="B1458" s="69">
        <v>5.33E-2</v>
      </c>
      <c r="C1458" s="1">
        <v>4.4031023979999997</v>
      </c>
    </row>
    <row r="1459" spans="1:3" x14ac:dyDescent="0.45">
      <c r="A1459" s="68">
        <v>45328</v>
      </c>
      <c r="B1459" s="69">
        <v>5.33E-2</v>
      </c>
      <c r="C1459" s="1">
        <v>4.4031023979999997</v>
      </c>
    </row>
    <row r="1460" spans="1:3" x14ac:dyDescent="0.45">
      <c r="A1460" s="68">
        <v>45329</v>
      </c>
      <c r="B1460" s="69">
        <v>5.33E-2</v>
      </c>
      <c r="C1460" s="1">
        <v>4.4031023979999997</v>
      </c>
    </row>
    <row r="1461" spans="1:3" x14ac:dyDescent="0.45">
      <c r="A1461" s="68">
        <v>45330</v>
      </c>
      <c r="B1461" s="69">
        <v>5.33E-2</v>
      </c>
      <c r="C1461" s="1">
        <v>4.4031023979999997</v>
      </c>
    </row>
    <row r="1462" spans="1:3" x14ac:dyDescent="0.45">
      <c r="A1462" s="68">
        <v>45331</v>
      </c>
      <c r="B1462" s="69">
        <v>5.33E-2</v>
      </c>
      <c r="C1462" s="1">
        <v>4.4031023979999997</v>
      </c>
    </row>
    <row r="1463" spans="1:3" x14ac:dyDescent="0.45">
      <c r="A1463" s="68">
        <v>45332</v>
      </c>
      <c r="B1463" s="69">
        <v>5.33E-2</v>
      </c>
      <c r="C1463" s="1">
        <v>4.4031023979999997</v>
      </c>
    </row>
    <row r="1464" spans="1:3" x14ac:dyDescent="0.45">
      <c r="A1464" s="68">
        <v>45333</v>
      </c>
      <c r="B1464" s="69">
        <v>5.33E-2</v>
      </c>
      <c r="C1464" s="1">
        <v>4.4031023979999997</v>
      </c>
    </row>
    <row r="1465" spans="1:3" x14ac:dyDescent="0.45">
      <c r="A1465" s="68">
        <v>45334</v>
      </c>
      <c r="B1465" s="69">
        <v>5.33E-2</v>
      </c>
      <c r="C1465" s="1">
        <v>4.4031023979999997</v>
      </c>
    </row>
    <row r="1466" spans="1:3" x14ac:dyDescent="0.45">
      <c r="A1466" s="68">
        <v>45335</v>
      </c>
      <c r="B1466" s="69">
        <v>5.33E-2</v>
      </c>
      <c r="C1466" s="1">
        <v>4.4031023979999997</v>
      </c>
    </row>
    <row r="1467" spans="1:3" x14ac:dyDescent="0.45">
      <c r="A1467" s="68">
        <v>45336</v>
      </c>
      <c r="B1467" s="69">
        <v>5.33E-2</v>
      </c>
      <c r="C1467" s="1">
        <v>4.4031023979999997</v>
      </c>
    </row>
    <row r="1468" spans="1:3" x14ac:dyDescent="0.45">
      <c r="A1468" s="68">
        <v>45337</v>
      </c>
      <c r="B1468" s="69">
        <v>5.33E-2</v>
      </c>
      <c r="C1468" s="1">
        <v>4.4031023979999997</v>
      </c>
    </row>
    <row r="1469" spans="1:3" x14ac:dyDescent="0.45">
      <c r="A1469" s="68">
        <v>45338</v>
      </c>
      <c r="B1469" s="69">
        <v>5.33E-2</v>
      </c>
      <c r="C1469" s="1">
        <v>4.4031023979999997</v>
      </c>
    </row>
    <row r="1470" spans="1:3" x14ac:dyDescent="0.45">
      <c r="A1470" s="68">
        <v>45339</v>
      </c>
      <c r="B1470" s="69">
        <v>5.33E-2</v>
      </c>
      <c r="C1470" s="1">
        <v>4.4031023979999997</v>
      </c>
    </row>
    <row r="1471" spans="1:3" x14ac:dyDescent="0.45">
      <c r="A1471" s="68">
        <v>45340</v>
      </c>
      <c r="B1471" s="69">
        <v>5.33E-2</v>
      </c>
      <c r="C1471" s="1">
        <v>4.4031023979999997</v>
      </c>
    </row>
    <row r="1472" spans="1:3" x14ac:dyDescent="0.45">
      <c r="A1472" s="68">
        <v>45341</v>
      </c>
      <c r="B1472" s="69">
        <v>5.33E-2</v>
      </c>
      <c r="C1472" s="1">
        <v>4.4031023979999997</v>
      </c>
    </row>
    <row r="1473" spans="1:3" x14ac:dyDescent="0.45">
      <c r="A1473" s="68">
        <v>45342</v>
      </c>
      <c r="B1473" s="69">
        <v>5.33E-2</v>
      </c>
      <c r="C1473" s="1">
        <v>4.4031023979999997</v>
      </c>
    </row>
    <row r="1474" spans="1:3" x14ac:dyDescent="0.45">
      <c r="A1474" s="68">
        <v>45343</v>
      </c>
      <c r="B1474" s="69">
        <v>5.33E-2</v>
      </c>
      <c r="C1474" s="1">
        <v>4.4031023979999997</v>
      </c>
    </row>
    <row r="1475" spans="1:3" x14ac:dyDescent="0.45">
      <c r="A1475" s="68">
        <v>45344</v>
      </c>
      <c r="B1475" s="69">
        <v>5.33E-2</v>
      </c>
      <c r="C1475" s="1">
        <v>4.4031023979999997</v>
      </c>
    </row>
    <row r="1476" spans="1:3" x14ac:dyDescent="0.45">
      <c r="A1476" s="68">
        <v>45345</v>
      </c>
      <c r="B1476" s="69">
        <v>5.33E-2</v>
      </c>
      <c r="C1476" s="1">
        <v>4.4031023979999997</v>
      </c>
    </row>
    <row r="1477" spans="1:3" x14ac:dyDescent="0.45">
      <c r="A1477" s="68">
        <v>45346</v>
      </c>
      <c r="B1477" s="69">
        <v>5.33E-2</v>
      </c>
      <c r="C1477" s="1">
        <v>4.4031023979999997</v>
      </c>
    </row>
    <row r="1478" spans="1:3" x14ac:dyDescent="0.45">
      <c r="A1478" s="68">
        <v>45347</v>
      </c>
      <c r="B1478" s="69">
        <v>5.33E-2</v>
      </c>
      <c r="C1478" s="1">
        <v>4.4031023979999997</v>
      </c>
    </row>
    <row r="1479" spans="1:3" x14ac:dyDescent="0.45">
      <c r="A1479" s="68">
        <v>45348</v>
      </c>
      <c r="B1479" s="69">
        <v>5.33E-2</v>
      </c>
      <c r="C1479" s="1">
        <v>4.4031023979999997</v>
      </c>
    </row>
    <row r="1480" spans="1:3" x14ac:dyDescent="0.45">
      <c r="A1480" s="68">
        <v>45349</v>
      </c>
      <c r="B1480" s="69">
        <v>5.33E-2</v>
      </c>
      <c r="C1480" s="1">
        <v>4.4031023979999997</v>
      </c>
    </row>
    <row r="1481" spans="1:3" x14ac:dyDescent="0.45">
      <c r="A1481" s="68">
        <v>45350</v>
      </c>
      <c r="B1481" s="69">
        <v>5.33E-2</v>
      </c>
      <c r="C1481" s="1">
        <v>4.4031023979999997</v>
      </c>
    </row>
    <row r="1482" spans="1:3" x14ac:dyDescent="0.45">
      <c r="A1482" s="68">
        <v>45351</v>
      </c>
      <c r="B1482" s="69">
        <v>5.33E-2</v>
      </c>
      <c r="C1482" s="1">
        <v>4.4031023979999997</v>
      </c>
    </row>
    <row r="1483" spans="1:3" x14ac:dyDescent="0.45">
      <c r="A1483" s="68">
        <v>45352</v>
      </c>
      <c r="B1483" s="69">
        <v>5.33E-2</v>
      </c>
      <c r="C1483" s="1">
        <v>4.5092124939999998</v>
      </c>
    </row>
    <row r="1484" spans="1:3" x14ac:dyDescent="0.45">
      <c r="A1484" s="68">
        <v>45353</v>
      </c>
      <c r="B1484" s="69">
        <v>5.33E-2</v>
      </c>
      <c r="C1484" s="1">
        <v>4.5092124939999998</v>
      </c>
    </row>
    <row r="1485" spans="1:3" x14ac:dyDescent="0.45">
      <c r="A1485" s="68">
        <v>45354</v>
      </c>
      <c r="B1485" s="69">
        <v>5.33E-2</v>
      </c>
      <c r="C1485" s="1">
        <v>4.5092124939999998</v>
      </c>
    </row>
    <row r="1486" spans="1:3" x14ac:dyDescent="0.45">
      <c r="A1486" s="68">
        <v>45355</v>
      </c>
      <c r="B1486" s="69">
        <v>5.33E-2</v>
      </c>
      <c r="C1486" s="1">
        <v>4.5092124939999998</v>
      </c>
    </row>
    <row r="1487" spans="1:3" x14ac:dyDescent="0.45">
      <c r="A1487" s="68">
        <v>45356</v>
      </c>
      <c r="B1487" s="69">
        <v>5.33E-2</v>
      </c>
      <c r="C1487" s="1">
        <v>4.5092124939999998</v>
      </c>
    </row>
    <row r="1488" spans="1:3" x14ac:dyDescent="0.45">
      <c r="A1488" s="68">
        <v>45357</v>
      </c>
      <c r="B1488" s="69">
        <v>5.33E-2</v>
      </c>
      <c r="C1488" s="1">
        <v>4.5092124939999998</v>
      </c>
    </row>
    <row r="1489" spans="1:3" x14ac:dyDescent="0.45">
      <c r="A1489" s="68">
        <v>45358</v>
      </c>
      <c r="B1489" s="69">
        <v>5.33E-2</v>
      </c>
      <c r="C1489" s="1">
        <v>4.5092124939999998</v>
      </c>
    </row>
    <row r="1490" spans="1:3" x14ac:dyDescent="0.45">
      <c r="A1490" s="68">
        <v>45359</v>
      </c>
      <c r="B1490" s="69">
        <v>5.33E-2</v>
      </c>
      <c r="C1490" s="1">
        <v>4.5092124939999998</v>
      </c>
    </row>
    <row r="1491" spans="1:3" x14ac:dyDescent="0.45">
      <c r="A1491" s="68">
        <v>45360</v>
      </c>
      <c r="B1491" s="69">
        <v>5.33E-2</v>
      </c>
      <c r="C1491" s="1">
        <v>4.5092124939999998</v>
      </c>
    </row>
    <row r="1492" spans="1:3" x14ac:dyDescent="0.45">
      <c r="A1492" s="68">
        <v>45361</v>
      </c>
      <c r="B1492" s="69">
        <v>5.33E-2</v>
      </c>
      <c r="C1492" s="1">
        <v>4.5092124939999998</v>
      </c>
    </row>
    <row r="1493" spans="1:3" x14ac:dyDescent="0.45">
      <c r="A1493" s="68">
        <v>45362</v>
      </c>
      <c r="B1493" s="69">
        <v>5.33E-2</v>
      </c>
      <c r="C1493" s="1">
        <v>4.5092124939999998</v>
      </c>
    </row>
    <row r="1494" spans="1:3" x14ac:dyDescent="0.45">
      <c r="A1494" s="68">
        <v>45363</v>
      </c>
      <c r="B1494" s="69">
        <v>5.33E-2</v>
      </c>
      <c r="C1494" s="1">
        <v>4.5092124939999998</v>
      </c>
    </row>
    <row r="1495" spans="1:3" x14ac:dyDescent="0.45">
      <c r="A1495" s="68">
        <v>45364</v>
      </c>
      <c r="B1495" s="69">
        <v>5.33E-2</v>
      </c>
      <c r="C1495" s="1">
        <v>4.5092124939999998</v>
      </c>
    </row>
    <row r="1496" spans="1:3" x14ac:dyDescent="0.45">
      <c r="A1496" s="68">
        <v>45365</v>
      </c>
      <c r="B1496" s="69">
        <v>5.33E-2</v>
      </c>
      <c r="C1496" s="1">
        <v>4.5092124939999998</v>
      </c>
    </row>
    <row r="1497" spans="1:3" x14ac:dyDescent="0.45">
      <c r="A1497" s="68">
        <v>45366</v>
      </c>
      <c r="B1497" s="69">
        <v>5.33E-2</v>
      </c>
      <c r="C1497" s="1">
        <v>4.5092124939999998</v>
      </c>
    </row>
    <row r="1498" spans="1:3" x14ac:dyDescent="0.45">
      <c r="A1498" s="68">
        <v>45367</v>
      </c>
      <c r="B1498" s="69">
        <v>5.33E-2</v>
      </c>
      <c r="C1498" s="1">
        <v>4.5092124939999998</v>
      </c>
    </row>
    <row r="1499" spans="1:3" x14ac:dyDescent="0.45">
      <c r="A1499" s="68">
        <v>45368</v>
      </c>
      <c r="B1499" s="69">
        <v>5.33E-2</v>
      </c>
      <c r="C1499" s="1">
        <v>4.5092124939999998</v>
      </c>
    </row>
    <row r="1500" spans="1:3" x14ac:dyDescent="0.45">
      <c r="A1500" s="68">
        <v>45369</v>
      </c>
      <c r="B1500" s="69">
        <v>5.33E-2</v>
      </c>
      <c r="C1500" s="1">
        <v>4.5092124939999998</v>
      </c>
    </row>
    <row r="1501" spans="1:3" x14ac:dyDescent="0.45">
      <c r="A1501" s="68">
        <v>45370</v>
      </c>
      <c r="B1501" s="69">
        <v>5.33E-2</v>
      </c>
      <c r="C1501" s="1">
        <v>4.5092124939999998</v>
      </c>
    </row>
    <row r="1502" spans="1:3" x14ac:dyDescent="0.45">
      <c r="A1502" s="68">
        <v>45371</v>
      </c>
      <c r="B1502" s="69">
        <v>5.33E-2</v>
      </c>
      <c r="C1502" s="1">
        <v>4.5092124939999998</v>
      </c>
    </row>
    <row r="1503" spans="1:3" x14ac:dyDescent="0.45">
      <c r="A1503" s="68">
        <v>45372</v>
      </c>
      <c r="B1503" s="69">
        <v>5.33E-2</v>
      </c>
      <c r="C1503" s="1">
        <v>4.5092124939999998</v>
      </c>
    </row>
    <row r="1504" spans="1:3" x14ac:dyDescent="0.45">
      <c r="A1504" s="68">
        <v>45373</v>
      </c>
      <c r="B1504" s="69">
        <v>5.33E-2</v>
      </c>
      <c r="C1504" s="1">
        <v>4.5092124939999998</v>
      </c>
    </row>
    <row r="1505" spans="1:3" x14ac:dyDescent="0.45">
      <c r="A1505" s="68">
        <v>45374</v>
      </c>
      <c r="B1505" s="69">
        <v>5.33E-2</v>
      </c>
      <c r="C1505" s="1">
        <v>4.5092124939999998</v>
      </c>
    </row>
    <row r="1506" spans="1:3" x14ac:dyDescent="0.45">
      <c r="A1506" s="68">
        <v>45375</v>
      </c>
      <c r="B1506" s="69">
        <v>5.33E-2</v>
      </c>
      <c r="C1506" s="1">
        <v>4.5092124939999998</v>
      </c>
    </row>
    <row r="1507" spans="1:3" x14ac:dyDescent="0.45">
      <c r="A1507" s="68">
        <v>45376</v>
      </c>
      <c r="B1507" s="69">
        <v>5.33E-2</v>
      </c>
      <c r="C1507" s="1">
        <v>4.5092124939999998</v>
      </c>
    </row>
    <row r="1508" spans="1:3" x14ac:dyDescent="0.45">
      <c r="A1508" s="68">
        <v>45377</v>
      </c>
      <c r="B1508" s="69">
        <v>5.33E-2</v>
      </c>
      <c r="C1508" s="1">
        <v>4.5092124939999998</v>
      </c>
    </row>
    <row r="1509" spans="1:3" x14ac:dyDescent="0.45">
      <c r="A1509" s="68">
        <v>45378</v>
      </c>
      <c r="B1509" s="69">
        <v>5.33E-2</v>
      </c>
      <c r="C1509" s="1">
        <v>4.5092124939999998</v>
      </c>
    </row>
    <row r="1510" spans="1:3" x14ac:dyDescent="0.45">
      <c r="A1510" s="68">
        <v>45379</v>
      </c>
      <c r="B1510" s="69">
        <v>5.33E-2</v>
      </c>
      <c r="C1510" s="1">
        <v>4.5092124939999998</v>
      </c>
    </row>
    <row r="1511" spans="1:3" x14ac:dyDescent="0.45">
      <c r="A1511" s="68">
        <v>45380</v>
      </c>
      <c r="B1511" s="69">
        <v>5.33E-2</v>
      </c>
      <c r="C1511" s="1">
        <v>4.5092124939999998</v>
      </c>
    </row>
    <row r="1512" spans="1:3" x14ac:dyDescent="0.45">
      <c r="A1512" s="68">
        <v>45381</v>
      </c>
      <c r="B1512" s="69">
        <v>5.33E-2</v>
      </c>
      <c r="C1512" s="1">
        <v>4.5092124939999998</v>
      </c>
    </row>
    <row r="1513" spans="1:3" x14ac:dyDescent="0.45">
      <c r="A1513" s="68">
        <v>45382</v>
      </c>
      <c r="B1513" s="69">
        <v>5.33E-2</v>
      </c>
      <c r="C1513" s="1">
        <v>4.5092124939999998</v>
      </c>
    </row>
    <row r="1514" spans="1:3" x14ac:dyDescent="0.45">
      <c r="A1514" s="68">
        <v>45383</v>
      </c>
      <c r="B1514" s="69">
        <v>5.33E-2</v>
      </c>
      <c r="C1514" s="1">
        <v>4.4123945239999998</v>
      </c>
    </row>
    <row r="1515" spans="1:3" x14ac:dyDescent="0.45">
      <c r="A1515" s="68">
        <v>45384</v>
      </c>
      <c r="B1515" s="69">
        <v>5.33E-2</v>
      </c>
      <c r="C1515" s="1">
        <v>4.4123945239999998</v>
      </c>
    </row>
    <row r="1516" spans="1:3" x14ac:dyDescent="0.45">
      <c r="A1516" s="68">
        <v>45385</v>
      </c>
      <c r="B1516" s="69">
        <v>5.33E-2</v>
      </c>
      <c r="C1516" s="1">
        <v>4.4123945239999998</v>
      </c>
    </row>
    <row r="1517" spans="1:3" x14ac:dyDescent="0.45">
      <c r="A1517" s="68">
        <v>45386</v>
      </c>
      <c r="B1517" s="69">
        <v>5.33E-2</v>
      </c>
      <c r="C1517" s="1">
        <v>4.4123945239999998</v>
      </c>
    </row>
    <row r="1518" spans="1:3" x14ac:dyDescent="0.45">
      <c r="A1518" s="68">
        <v>45387</v>
      </c>
      <c r="B1518" s="69">
        <v>5.33E-2</v>
      </c>
      <c r="C1518" s="1">
        <v>4.4123945239999998</v>
      </c>
    </row>
    <row r="1519" spans="1:3" x14ac:dyDescent="0.45">
      <c r="A1519" s="68">
        <v>45388</v>
      </c>
      <c r="B1519" s="69">
        <v>5.33E-2</v>
      </c>
      <c r="C1519" s="1">
        <v>4.4123945239999998</v>
      </c>
    </row>
    <row r="1520" spans="1:3" x14ac:dyDescent="0.45">
      <c r="A1520" s="68">
        <v>45389</v>
      </c>
      <c r="B1520" s="69">
        <v>5.33E-2</v>
      </c>
      <c r="C1520" s="1">
        <v>4.4123945239999998</v>
      </c>
    </row>
    <row r="1521" spans="1:3" x14ac:dyDescent="0.45">
      <c r="A1521" s="68">
        <v>45390</v>
      </c>
      <c r="B1521" s="69">
        <v>5.33E-2</v>
      </c>
      <c r="C1521" s="1">
        <v>4.4123945239999998</v>
      </c>
    </row>
    <row r="1522" spans="1:3" x14ac:dyDescent="0.45">
      <c r="A1522" s="68">
        <v>45391</v>
      </c>
      <c r="B1522" s="69">
        <v>5.33E-2</v>
      </c>
      <c r="C1522" s="1">
        <v>4.4123945239999998</v>
      </c>
    </row>
    <row r="1523" spans="1:3" x14ac:dyDescent="0.45">
      <c r="A1523" s="68">
        <v>45392</v>
      </c>
      <c r="B1523" s="69">
        <v>5.33E-2</v>
      </c>
      <c r="C1523" s="1">
        <v>4.4123945239999998</v>
      </c>
    </row>
    <row r="1524" spans="1:3" x14ac:dyDescent="0.45">
      <c r="A1524" s="68">
        <v>45393</v>
      </c>
      <c r="B1524" s="69">
        <v>5.33E-2</v>
      </c>
      <c r="C1524" s="1">
        <v>4.4123945239999998</v>
      </c>
    </row>
    <row r="1525" spans="1:3" x14ac:dyDescent="0.45">
      <c r="A1525" s="68">
        <v>45394</v>
      </c>
      <c r="B1525" s="69">
        <v>5.33E-2</v>
      </c>
      <c r="C1525" s="1">
        <v>4.4123945239999998</v>
      </c>
    </row>
    <row r="1526" spans="1:3" x14ac:dyDescent="0.45">
      <c r="A1526" s="68">
        <v>45395</v>
      </c>
      <c r="B1526" s="69">
        <v>5.33E-2</v>
      </c>
      <c r="C1526" s="1">
        <v>4.4123945239999998</v>
      </c>
    </row>
    <row r="1527" spans="1:3" x14ac:dyDescent="0.45">
      <c r="A1527" s="68">
        <v>45396</v>
      </c>
      <c r="B1527" s="69">
        <v>5.33E-2</v>
      </c>
      <c r="C1527" s="1">
        <v>4.4123945239999998</v>
      </c>
    </row>
    <row r="1528" spans="1:3" x14ac:dyDescent="0.45">
      <c r="A1528" s="68">
        <v>45397</v>
      </c>
      <c r="B1528" s="69">
        <v>5.33E-2</v>
      </c>
      <c r="C1528" s="1">
        <v>4.4123945239999998</v>
      </c>
    </row>
    <row r="1529" spans="1:3" x14ac:dyDescent="0.45">
      <c r="A1529" s="68">
        <v>45398</v>
      </c>
      <c r="B1529" s="69">
        <v>5.33E-2</v>
      </c>
      <c r="C1529" s="1">
        <v>4.4123945239999998</v>
      </c>
    </row>
    <row r="1530" spans="1:3" x14ac:dyDescent="0.45">
      <c r="A1530" s="68">
        <v>45399</v>
      </c>
      <c r="B1530" s="69">
        <v>5.33E-2</v>
      </c>
      <c r="C1530" s="1">
        <v>4.4123945239999998</v>
      </c>
    </row>
    <row r="1531" spans="1:3" x14ac:dyDescent="0.45">
      <c r="A1531" s="68">
        <v>45400</v>
      </c>
      <c r="B1531" s="69">
        <v>5.33E-2</v>
      </c>
      <c r="C1531" s="1">
        <v>4.4123945239999998</v>
      </c>
    </row>
    <row r="1532" spans="1:3" x14ac:dyDescent="0.45">
      <c r="A1532" s="68">
        <v>45401</v>
      </c>
      <c r="B1532" s="69">
        <v>5.33E-2</v>
      </c>
      <c r="C1532" s="1">
        <v>4.4123945239999998</v>
      </c>
    </row>
    <row r="1533" spans="1:3" x14ac:dyDescent="0.45">
      <c r="A1533" s="68">
        <v>45402</v>
      </c>
      <c r="B1533" s="69">
        <v>5.33E-2</v>
      </c>
      <c r="C1533" s="1">
        <v>4.4123945239999998</v>
      </c>
    </row>
    <row r="1534" spans="1:3" x14ac:dyDescent="0.45">
      <c r="A1534" s="68">
        <v>45403</v>
      </c>
      <c r="B1534" s="69">
        <v>5.33E-2</v>
      </c>
      <c r="C1534" s="1">
        <v>4.4123945239999998</v>
      </c>
    </row>
    <row r="1535" spans="1:3" x14ac:dyDescent="0.45">
      <c r="A1535" s="68">
        <v>45404</v>
      </c>
      <c r="B1535" s="69">
        <v>5.33E-2</v>
      </c>
      <c r="C1535" s="1">
        <v>4.4123945239999998</v>
      </c>
    </row>
    <row r="1536" spans="1:3" x14ac:dyDescent="0.45">
      <c r="A1536" s="68">
        <v>45405</v>
      </c>
      <c r="B1536" s="69">
        <v>5.33E-2</v>
      </c>
      <c r="C1536" s="1">
        <v>4.4123945239999998</v>
      </c>
    </row>
    <row r="1537" spans="1:3" x14ac:dyDescent="0.45">
      <c r="A1537" s="68">
        <v>45406</v>
      </c>
      <c r="B1537" s="69">
        <v>5.33E-2</v>
      </c>
      <c r="C1537" s="1">
        <v>4.4123945239999998</v>
      </c>
    </row>
    <row r="1538" spans="1:3" x14ac:dyDescent="0.45">
      <c r="A1538" s="68">
        <v>45407</v>
      </c>
      <c r="B1538" s="69">
        <v>5.33E-2</v>
      </c>
      <c r="C1538" s="1">
        <v>4.4123945239999998</v>
      </c>
    </row>
    <row r="1539" spans="1:3" x14ac:dyDescent="0.45">
      <c r="A1539" s="68">
        <v>45408</v>
      </c>
      <c r="B1539" s="69">
        <v>5.33E-2</v>
      </c>
      <c r="C1539" s="1">
        <v>4.4123945239999998</v>
      </c>
    </row>
    <row r="1540" spans="1:3" x14ac:dyDescent="0.45">
      <c r="A1540" s="68">
        <v>45409</v>
      </c>
      <c r="B1540" s="69">
        <v>5.33E-2</v>
      </c>
      <c r="C1540" s="1">
        <v>4.4123945239999998</v>
      </c>
    </row>
    <row r="1541" spans="1:3" x14ac:dyDescent="0.45">
      <c r="A1541" s="68">
        <v>45410</v>
      </c>
      <c r="B1541" s="69">
        <v>5.33E-2</v>
      </c>
      <c r="C1541" s="1">
        <v>4.4123945239999998</v>
      </c>
    </row>
    <row r="1542" spans="1:3" x14ac:dyDescent="0.45">
      <c r="A1542" s="68">
        <v>45411</v>
      </c>
      <c r="B1542" s="69">
        <v>5.33E-2</v>
      </c>
      <c r="C1542" s="1">
        <v>4.4123945239999998</v>
      </c>
    </row>
    <row r="1543" spans="1:3" x14ac:dyDescent="0.45">
      <c r="A1543" s="68">
        <v>45412</v>
      </c>
      <c r="B1543" s="69">
        <v>5.33E-2</v>
      </c>
      <c r="C1543" s="1">
        <v>4.4123945239999998</v>
      </c>
    </row>
    <row r="1544" spans="1:3" x14ac:dyDescent="0.45">
      <c r="A1544" s="68">
        <v>45413</v>
      </c>
      <c r="B1544" s="69">
        <v>5.33E-2</v>
      </c>
      <c r="C1544" s="1">
        <v>4.3020234110000004</v>
      </c>
    </row>
    <row r="1545" spans="1:3" x14ac:dyDescent="0.45">
      <c r="A1545" s="68">
        <v>45414</v>
      </c>
      <c r="B1545" s="69">
        <v>5.33E-2</v>
      </c>
      <c r="C1545" s="1">
        <v>4.3020234110000004</v>
      </c>
    </row>
    <row r="1546" spans="1:3" x14ac:dyDescent="0.45">
      <c r="A1546" s="68">
        <v>45415</v>
      </c>
      <c r="B1546" s="69">
        <v>5.33E-2</v>
      </c>
      <c r="C1546" s="1">
        <v>4.3020234110000004</v>
      </c>
    </row>
    <row r="1547" spans="1:3" x14ac:dyDescent="0.45">
      <c r="A1547" s="68">
        <v>45416</v>
      </c>
      <c r="B1547" s="69">
        <v>5.33E-2</v>
      </c>
      <c r="C1547" s="1">
        <v>4.3020234110000004</v>
      </c>
    </row>
    <row r="1548" spans="1:3" x14ac:dyDescent="0.45">
      <c r="A1548" s="68">
        <v>45417</v>
      </c>
      <c r="B1548" s="69">
        <v>5.33E-2</v>
      </c>
      <c r="C1548" s="1">
        <v>4.3020234110000004</v>
      </c>
    </row>
    <row r="1549" spans="1:3" x14ac:dyDescent="0.45">
      <c r="A1549" s="68">
        <v>45418</v>
      </c>
      <c r="B1549" s="69">
        <v>5.33E-2</v>
      </c>
      <c r="C1549" s="1">
        <v>4.3020234110000004</v>
      </c>
    </row>
    <row r="1550" spans="1:3" x14ac:dyDescent="0.45">
      <c r="A1550" s="68">
        <v>45419</v>
      </c>
      <c r="B1550" s="69">
        <v>5.33E-2</v>
      </c>
      <c r="C1550" s="1">
        <v>4.3020234110000004</v>
      </c>
    </row>
    <row r="1551" spans="1:3" x14ac:dyDescent="0.45">
      <c r="A1551" s="68">
        <v>45420</v>
      </c>
      <c r="B1551" s="69">
        <v>5.33E-2</v>
      </c>
      <c r="C1551" s="1">
        <v>4.3020234110000004</v>
      </c>
    </row>
    <row r="1552" spans="1:3" x14ac:dyDescent="0.45">
      <c r="A1552" s="68">
        <v>45421</v>
      </c>
      <c r="B1552" s="69">
        <v>5.33E-2</v>
      </c>
      <c r="C1552" s="1">
        <v>4.3020234110000004</v>
      </c>
    </row>
    <row r="1553" spans="1:3" x14ac:dyDescent="0.45">
      <c r="A1553" s="68">
        <v>45422</v>
      </c>
      <c r="B1553" s="69">
        <v>5.33E-2</v>
      </c>
      <c r="C1553" s="1">
        <v>4.3020234110000004</v>
      </c>
    </row>
    <row r="1554" spans="1:3" x14ac:dyDescent="0.45">
      <c r="A1554" s="68">
        <v>45423</v>
      </c>
      <c r="B1554" s="69">
        <v>5.33E-2</v>
      </c>
      <c r="C1554" s="1">
        <v>4.3020234110000004</v>
      </c>
    </row>
    <row r="1555" spans="1:3" x14ac:dyDescent="0.45">
      <c r="A1555" s="68">
        <v>45424</v>
      </c>
      <c r="B1555" s="69">
        <v>5.33E-2</v>
      </c>
      <c r="C1555" s="1">
        <v>4.3020234110000004</v>
      </c>
    </row>
    <row r="1556" spans="1:3" x14ac:dyDescent="0.45">
      <c r="A1556" s="68">
        <v>45425</v>
      </c>
      <c r="B1556" s="69">
        <v>5.33E-2</v>
      </c>
      <c r="C1556" s="1">
        <v>4.3020234110000004</v>
      </c>
    </row>
    <row r="1557" spans="1:3" x14ac:dyDescent="0.45">
      <c r="A1557" s="68">
        <v>45426</v>
      </c>
      <c r="B1557" s="69">
        <v>5.33E-2</v>
      </c>
      <c r="C1557" s="1">
        <v>4.3020234110000004</v>
      </c>
    </row>
    <row r="1558" spans="1:3" x14ac:dyDescent="0.45">
      <c r="A1558" s="68">
        <v>45427</v>
      </c>
      <c r="B1558" s="69">
        <v>5.33E-2</v>
      </c>
      <c r="C1558" s="1">
        <v>4.3020234110000004</v>
      </c>
    </row>
    <row r="1559" spans="1:3" x14ac:dyDescent="0.45">
      <c r="A1559" s="68">
        <v>45428</v>
      </c>
      <c r="B1559" s="69">
        <v>5.33E-2</v>
      </c>
      <c r="C1559" s="1">
        <v>4.3020234110000004</v>
      </c>
    </row>
    <row r="1560" spans="1:3" x14ac:dyDescent="0.45">
      <c r="A1560" s="68">
        <v>45429</v>
      </c>
      <c r="B1560" s="69">
        <v>5.33E-2</v>
      </c>
      <c r="C1560" s="1">
        <v>4.3020234110000004</v>
      </c>
    </row>
    <row r="1561" spans="1:3" x14ac:dyDescent="0.45">
      <c r="A1561" s="68">
        <v>45430</v>
      </c>
      <c r="B1561" s="69">
        <v>5.33E-2</v>
      </c>
      <c r="C1561" s="1">
        <v>4.3020234110000004</v>
      </c>
    </row>
    <row r="1562" spans="1:3" x14ac:dyDescent="0.45">
      <c r="A1562" s="68">
        <v>45431</v>
      </c>
      <c r="B1562" s="69">
        <v>5.33E-2</v>
      </c>
      <c r="C1562" s="1">
        <v>4.3020234110000004</v>
      </c>
    </row>
    <row r="1563" spans="1:3" x14ac:dyDescent="0.45">
      <c r="A1563" s="68">
        <v>45432</v>
      </c>
      <c r="B1563" s="69">
        <v>5.33E-2</v>
      </c>
      <c r="C1563" s="1">
        <v>4.3020234110000004</v>
      </c>
    </row>
    <row r="1564" spans="1:3" x14ac:dyDescent="0.45">
      <c r="A1564" s="68">
        <v>45433</v>
      </c>
      <c r="B1564" s="69">
        <v>5.33E-2</v>
      </c>
      <c r="C1564" s="1">
        <v>4.3020234110000004</v>
      </c>
    </row>
    <row r="1565" spans="1:3" x14ac:dyDescent="0.45">
      <c r="A1565" s="68">
        <v>45434</v>
      </c>
      <c r="B1565" s="69">
        <v>5.33E-2</v>
      </c>
      <c r="C1565" s="1">
        <v>4.3020234110000004</v>
      </c>
    </row>
    <row r="1566" spans="1:3" x14ac:dyDescent="0.45">
      <c r="A1566" s="68">
        <v>45435</v>
      </c>
      <c r="B1566" s="69">
        <v>5.33E-2</v>
      </c>
      <c r="C1566" s="1">
        <v>4.3020234110000004</v>
      </c>
    </row>
    <row r="1567" spans="1:3" x14ac:dyDescent="0.45">
      <c r="A1567" s="68">
        <v>45436</v>
      </c>
      <c r="B1567" s="69">
        <v>5.33E-2</v>
      </c>
      <c r="C1567" s="1">
        <v>4.3020234110000004</v>
      </c>
    </row>
    <row r="1568" spans="1:3" x14ac:dyDescent="0.45">
      <c r="A1568" s="68">
        <v>45437</v>
      </c>
      <c r="B1568" s="69">
        <v>5.33E-2</v>
      </c>
      <c r="C1568" s="1">
        <v>4.3020234110000004</v>
      </c>
    </row>
    <row r="1569" spans="1:3" x14ac:dyDescent="0.45">
      <c r="A1569" s="68">
        <v>45438</v>
      </c>
      <c r="B1569" s="69">
        <v>5.33E-2</v>
      </c>
      <c r="C1569" s="1">
        <v>4.3020234110000004</v>
      </c>
    </row>
    <row r="1570" spans="1:3" x14ac:dyDescent="0.45">
      <c r="A1570" s="68">
        <v>45439</v>
      </c>
      <c r="B1570" s="69">
        <v>5.33E-2</v>
      </c>
      <c r="C1570" s="1">
        <v>4.3020234110000004</v>
      </c>
    </row>
    <row r="1571" spans="1:3" x14ac:dyDescent="0.45">
      <c r="A1571" s="68">
        <v>45440</v>
      </c>
      <c r="B1571" s="69">
        <v>5.33E-2</v>
      </c>
      <c r="C1571" s="1">
        <v>4.3020234110000004</v>
      </c>
    </row>
    <row r="1572" spans="1:3" x14ac:dyDescent="0.45">
      <c r="A1572" s="68">
        <v>45441</v>
      </c>
      <c r="B1572" s="69">
        <v>5.33E-2</v>
      </c>
      <c r="C1572" s="1">
        <v>4.3020234110000004</v>
      </c>
    </row>
    <row r="1573" spans="1:3" x14ac:dyDescent="0.45">
      <c r="A1573" s="68">
        <v>45442</v>
      </c>
      <c r="B1573" s="69">
        <v>5.33E-2</v>
      </c>
      <c r="C1573" s="1">
        <v>4.3020234110000004</v>
      </c>
    </row>
    <row r="1574" spans="1:3" x14ac:dyDescent="0.45">
      <c r="A1574" s="68">
        <v>45443</v>
      </c>
      <c r="B1574" s="69">
        <v>5.33E-2</v>
      </c>
      <c r="C1574" s="1">
        <v>4.3020234110000004</v>
      </c>
    </row>
    <row r="1575" spans="1:3" x14ac:dyDescent="0.45">
      <c r="A1575" s="68">
        <v>45444</v>
      </c>
      <c r="B1575" s="69">
        <v>5.33E-2</v>
      </c>
      <c r="C1575" s="1">
        <v>4.2268757819999996</v>
      </c>
    </row>
    <row r="1576" spans="1:3" x14ac:dyDescent="0.45">
      <c r="A1576" s="68">
        <v>45445</v>
      </c>
      <c r="B1576" s="69">
        <v>5.33E-2</v>
      </c>
      <c r="C1576" s="1">
        <v>4.2268757819999996</v>
      </c>
    </row>
    <row r="1577" spans="1:3" x14ac:dyDescent="0.45">
      <c r="A1577" s="68">
        <v>45446</v>
      </c>
      <c r="B1577" s="69">
        <v>5.33E-2</v>
      </c>
      <c r="C1577" s="1">
        <v>4.2268757819999996</v>
      </c>
    </row>
    <row r="1578" spans="1:3" x14ac:dyDescent="0.45">
      <c r="A1578" s="68">
        <v>45447</v>
      </c>
      <c r="B1578" s="69">
        <v>5.33E-2</v>
      </c>
      <c r="C1578" s="1">
        <v>4.2268757819999996</v>
      </c>
    </row>
    <row r="1579" spans="1:3" x14ac:dyDescent="0.45">
      <c r="A1579" s="68">
        <v>45448</v>
      </c>
      <c r="B1579" s="69">
        <v>5.33E-2</v>
      </c>
      <c r="C1579" s="1">
        <v>4.2268757819999996</v>
      </c>
    </row>
    <row r="1580" spans="1:3" x14ac:dyDescent="0.45">
      <c r="A1580" s="68">
        <v>45449</v>
      </c>
      <c r="B1580" s="69">
        <v>5.33E-2</v>
      </c>
      <c r="C1580" s="1">
        <v>4.2268757819999996</v>
      </c>
    </row>
    <row r="1581" spans="1:3" x14ac:dyDescent="0.45">
      <c r="A1581" s="68">
        <v>45450</v>
      </c>
      <c r="B1581" s="69">
        <v>5.33E-2</v>
      </c>
      <c r="C1581" s="1">
        <v>4.2268757819999996</v>
      </c>
    </row>
    <row r="1582" spans="1:3" x14ac:dyDescent="0.45">
      <c r="A1582" s="68">
        <v>45451</v>
      </c>
      <c r="B1582" s="69">
        <v>5.33E-2</v>
      </c>
      <c r="C1582" s="1">
        <v>4.2268757819999996</v>
      </c>
    </row>
    <row r="1583" spans="1:3" x14ac:dyDescent="0.45">
      <c r="A1583" s="68">
        <v>45452</v>
      </c>
      <c r="B1583" s="69">
        <v>5.33E-2</v>
      </c>
      <c r="C1583" s="1">
        <v>4.2268757819999996</v>
      </c>
    </row>
    <row r="1584" spans="1:3" x14ac:dyDescent="0.45">
      <c r="A1584" s="68">
        <v>45453</v>
      </c>
      <c r="B1584" s="69">
        <v>5.33E-2</v>
      </c>
      <c r="C1584" s="1">
        <v>4.2268757819999996</v>
      </c>
    </row>
    <row r="1585" spans="1:3" x14ac:dyDescent="0.45">
      <c r="A1585" s="68">
        <v>45454</v>
      </c>
      <c r="B1585" s="69">
        <v>5.33E-2</v>
      </c>
      <c r="C1585" s="1">
        <v>4.2268757819999996</v>
      </c>
    </row>
    <row r="1586" spans="1:3" x14ac:dyDescent="0.45">
      <c r="A1586" s="68">
        <v>45455</v>
      </c>
      <c r="B1586" s="69">
        <v>5.33E-2</v>
      </c>
      <c r="C1586" s="1">
        <v>4.2268757819999996</v>
      </c>
    </row>
    <row r="1587" spans="1:3" x14ac:dyDescent="0.45">
      <c r="A1587" s="68">
        <v>45456</v>
      </c>
      <c r="B1587" s="69">
        <v>5.33E-2</v>
      </c>
      <c r="C1587" s="1">
        <v>4.2268757819999996</v>
      </c>
    </row>
    <row r="1588" spans="1:3" x14ac:dyDescent="0.45">
      <c r="A1588" s="68">
        <v>45457</v>
      </c>
      <c r="B1588" s="69">
        <v>5.33E-2</v>
      </c>
      <c r="C1588" s="1">
        <v>4.2268757819999996</v>
      </c>
    </row>
    <row r="1589" spans="1:3" x14ac:dyDescent="0.45">
      <c r="A1589" s="68">
        <v>45458</v>
      </c>
      <c r="B1589" s="69">
        <v>5.33E-2</v>
      </c>
      <c r="C1589" s="1">
        <v>4.2268757819999996</v>
      </c>
    </row>
    <row r="1590" spans="1:3" x14ac:dyDescent="0.45">
      <c r="A1590" s="68">
        <v>45459</v>
      </c>
      <c r="B1590" s="69">
        <v>5.33E-2</v>
      </c>
      <c r="C1590" s="1">
        <v>4.2268757819999996</v>
      </c>
    </row>
    <row r="1591" spans="1:3" x14ac:dyDescent="0.45">
      <c r="A1591" s="68">
        <v>45460</v>
      </c>
      <c r="B1591" s="69">
        <v>5.33E-2</v>
      </c>
      <c r="C1591" s="1">
        <v>4.2268757819999996</v>
      </c>
    </row>
    <row r="1592" spans="1:3" x14ac:dyDescent="0.45">
      <c r="A1592" s="68">
        <v>45461</v>
      </c>
      <c r="B1592" s="69">
        <v>5.33E-2</v>
      </c>
      <c r="C1592" s="1">
        <v>4.2268757819999996</v>
      </c>
    </row>
    <row r="1593" spans="1:3" x14ac:dyDescent="0.45">
      <c r="A1593" s="68">
        <v>45462</v>
      </c>
      <c r="B1593" s="69">
        <v>5.33E-2</v>
      </c>
      <c r="C1593" s="1">
        <v>4.2268757819999996</v>
      </c>
    </row>
    <row r="1594" spans="1:3" x14ac:dyDescent="0.45">
      <c r="A1594" s="68">
        <v>45463</v>
      </c>
      <c r="B1594" s="69">
        <v>5.33E-2</v>
      </c>
      <c r="C1594" s="1">
        <v>4.2268757819999996</v>
      </c>
    </row>
    <row r="1595" spans="1:3" x14ac:dyDescent="0.45">
      <c r="A1595" s="68">
        <v>45464</v>
      </c>
      <c r="B1595" s="69">
        <v>5.33E-2</v>
      </c>
      <c r="C1595" s="1">
        <v>4.2268757819999996</v>
      </c>
    </row>
    <row r="1596" spans="1:3" x14ac:dyDescent="0.45">
      <c r="A1596" s="68">
        <v>45465</v>
      </c>
      <c r="B1596" s="69">
        <v>5.33E-2</v>
      </c>
      <c r="C1596" s="1">
        <v>4.2268757819999996</v>
      </c>
    </row>
    <row r="1597" spans="1:3" x14ac:dyDescent="0.45">
      <c r="A1597" s="68">
        <v>45466</v>
      </c>
      <c r="B1597" s="69">
        <v>5.33E-2</v>
      </c>
      <c r="C1597" s="1">
        <v>4.2268757819999996</v>
      </c>
    </row>
    <row r="1598" spans="1:3" x14ac:dyDescent="0.45">
      <c r="A1598" s="68">
        <v>45467</v>
      </c>
      <c r="B1598" s="69">
        <v>5.33E-2</v>
      </c>
      <c r="C1598" s="1">
        <v>4.2268757819999996</v>
      </c>
    </row>
    <row r="1599" spans="1:3" x14ac:dyDescent="0.45">
      <c r="A1599" s="68">
        <v>45468</v>
      </c>
      <c r="B1599" s="69">
        <v>5.33E-2</v>
      </c>
      <c r="C1599" s="1">
        <v>4.2268757819999996</v>
      </c>
    </row>
    <row r="1600" spans="1:3" x14ac:dyDescent="0.45">
      <c r="A1600" s="68">
        <v>45469</v>
      </c>
      <c r="B1600" s="69">
        <v>5.33E-2</v>
      </c>
      <c r="C1600" s="1">
        <v>4.2268757819999996</v>
      </c>
    </row>
    <row r="1601" spans="1:3" x14ac:dyDescent="0.45">
      <c r="A1601" s="68">
        <v>45470</v>
      </c>
      <c r="B1601" s="69">
        <v>5.33E-2</v>
      </c>
      <c r="C1601" s="1">
        <v>4.2268757819999996</v>
      </c>
    </row>
    <row r="1602" spans="1:3" x14ac:dyDescent="0.45">
      <c r="A1602" s="68">
        <v>45471</v>
      </c>
      <c r="B1602" s="69">
        <v>5.33E-2</v>
      </c>
      <c r="C1602" s="1">
        <v>4.2268757819999996</v>
      </c>
    </row>
    <row r="1603" spans="1:3" x14ac:dyDescent="0.45">
      <c r="A1603" s="68">
        <v>45472</v>
      </c>
      <c r="B1603" s="69">
        <v>5.33E-2</v>
      </c>
      <c r="C1603" s="1">
        <v>4.2268757819999996</v>
      </c>
    </row>
    <row r="1604" spans="1:3" x14ac:dyDescent="0.45">
      <c r="A1604" s="68">
        <v>45473</v>
      </c>
      <c r="B1604" s="69">
        <v>5.33E-2</v>
      </c>
      <c r="C1604" s="1">
        <v>4.2268757819999996</v>
      </c>
    </row>
    <row r="1605" spans="1:3" x14ac:dyDescent="0.45">
      <c r="A1605" s="68">
        <v>45474</v>
      </c>
      <c r="B1605" s="69">
        <v>5.33E-2</v>
      </c>
      <c r="C1605" s="1">
        <v>4.1649508480000001</v>
      </c>
    </row>
    <row r="1606" spans="1:3" x14ac:dyDescent="0.45">
      <c r="A1606" s="68">
        <v>45475</v>
      </c>
      <c r="B1606" s="69">
        <v>5.33E-2</v>
      </c>
      <c r="C1606" s="1">
        <v>4.1649508480000001</v>
      </c>
    </row>
    <row r="1607" spans="1:3" x14ac:dyDescent="0.45">
      <c r="A1607" s="68">
        <v>45476</v>
      </c>
      <c r="B1607" s="69">
        <v>5.33E-2</v>
      </c>
      <c r="C1607" s="1">
        <v>4.1649508480000001</v>
      </c>
    </row>
    <row r="1608" spans="1:3" x14ac:dyDescent="0.45">
      <c r="A1608" s="68">
        <v>45477</v>
      </c>
      <c r="B1608" s="69">
        <v>5.33E-2</v>
      </c>
      <c r="C1608" s="1">
        <v>4.1649508480000001</v>
      </c>
    </row>
    <row r="1609" spans="1:3" x14ac:dyDescent="0.45">
      <c r="A1609" s="68">
        <v>45478</v>
      </c>
      <c r="B1609" s="69">
        <v>5.33E-2</v>
      </c>
      <c r="C1609" s="1">
        <v>4.1649508480000001</v>
      </c>
    </row>
    <row r="1610" spans="1:3" x14ac:dyDescent="0.45">
      <c r="A1610" s="68">
        <v>45479</v>
      </c>
      <c r="B1610" s="69">
        <v>5.33E-2</v>
      </c>
      <c r="C1610" s="1">
        <v>4.1649508480000001</v>
      </c>
    </row>
    <row r="1611" spans="1:3" x14ac:dyDescent="0.45">
      <c r="A1611" s="68">
        <v>45480</v>
      </c>
      <c r="B1611" s="69">
        <v>5.33E-2</v>
      </c>
      <c r="C1611" s="1">
        <v>4.1649508480000001</v>
      </c>
    </row>
    <row r="1612" spans="1:3" x14ac:dyDescent="0.45">
      <c r="A1612" s="68">
        <v>45481</v>
      </c>
      <c r="B1612" s="69">
        <v>5.33E-2</v>
      </c>
      <c r="C1612" s="1">
        <v>4.1649508480000001</v>
      </c>
    </row>
    <row r="1613" spans="1:3" x14ac:dyDescent="0.45">
      <c r="A1613" s="68">
        <v>45482</v>
      </c>
      <c r="B1613" s="69">
        <v>5.33E-2</v>
      </c>
      <c r="C1613" s="1">
        <v>4.1649508480000001</v>
      </c>
    </row>
    <row r="1614" spans="1:3" x14ac:dyDescent="0.45">
      <c r="A1614" s="68">
        <v>45483</v>
      </c>
      <c r="B1614" s="69">
        <v>5.33E-2</v>
      </c>
      <c r="C1614" s="1">
        <v>4.1649508480000001</v>
      </c>
    </row>
    <row r="1615" spans="1:3" x14ac:dyDescent="0.45">
      <c r="A1615" s="68">
        <v>45484</v>
      </c>
      <c r="B1615" s="69">
        <v>5.33E-2</v>
      </c>
      <c r="C1615" s="1">
        <v>4.1649508480000001</v>
      </c>
    </row>
    <row r="1616" spans="1:3" x14ac:dyDescent="0.45">
      <c r="A1616" s="68">
        <v>45485</v>
      </c>
      <c r="B1616" s="69">
        <v>5.33E-2</v>
      </c>
      <c r="C1616" s="1">
        <v>4.1649508480000001</v>
      </c>
    </row>
    <row r="1617" spans="1:3" x14ac:dyDescent="0.45">
      <c r="A1617" s="68">
        <v>45486</v>
      </c>
      <c r="B1617" s="69">
        <v>5.33E-2</v>
      </c>
      <c r="C1617" s="1">
        <v>4.1649508480000001</v>
      </c>
    </row>
    <row r="1618" spans="1:3" x14ac:dyDescent="0.45">
      <c r="A1618" s="68">
        <v>45487</v>
      </c>
      <c r="B1618" s="69">
        <v>5.33E-2</v>
      </c>
      <c r="C1618" s="1">
        <v>4.1649508480000001</v>
      </c>
    </row>
    <row r="1619" spans="1:3" x14ac:dyDescent="0.45">
      <c r="A1619" s="68">
        <v>45488</v>
      </c>
      <c r="B1619" s="69">
        <v>5.33E-2</v>
      </c>
      <c r="C1619" s="1">
        <v>4.1649508480000001</v>
      </c>
    </row>
    <row r="1620" spans="1:3" x14ac:dyDescent="0.45">
      <c r="A1620" s="68">
        <v>45489</v>
      </c>
      <c r="B1620" s="69">
        <v>5.33E-2</v>
      </c>
      <c r="C1620" s="1">
        <v>4.1649508480000001</v>
      </c>
    </row>
    <row r="1621" spans="1:3" x14ac:dyDescent="0.45">
      <c r="A1621" s="68">
        <v>45490</v>
      </c>
      <c r="B1621" s="69">
        <v>5.33E-2</v>
      </c>
      <c r="C1621" s="1">
        <v>4.1649508480000001</v>
      </c>
    </row>
    <row r="1622" spans="1:3" x14ac:dyDescent="0.45">
      <c r="A1622" s="68">
        <v>45491</v>
      </c>
      <c r="B1622" s="69">
        <v>5.33E-2</v>
      </c>
      <c r="C1622" s="1">
        <v>4.1649508480000001</v>
      </c>
    </row>
    <row r="1623" spans="1:3" x14ac:dyDescent="0.45">
      <c r="A1623" s="68">
        <v>45492</v>
      </c>
      <c r="B1623" s="69">
        <v>5.33E-2</v>
      </c>
      <c r="C1623" s="1">
        <v>4.1649508480000001</v>
      </c>
    </row>
    <row r="1624" spans="1:3" x14ac:dyDescent="0.45">
      <c r="A1624" s="68">
        <v>45493</v>
      </c>
      <c r="B1624" s="69">
        <v>5.33E-2</v>
      </c>
      <c r="C1624" s="1">
        <v>4.1649508480000001</v>
      </c>
    </row>
    <row r="1625" spans="1:3" x14ac:dyDescent="0.45">
      <c r="A1625" s="68">
        <v>45494</v>
      </c>
      <c r="B1625" s="69">
        <v>5.33E-2</v>
      </c>
      <c r="C1625" s="1">
        <v>4.1649508480000001</v>
      </c>
    </row>
    <row r="1626" spans="1:3" x14ac:dyDescent="0.45">
      <c r="A1626" s="68">
        <v>45495</v>
      </c>
      <c r="B1626" s="69">
        <v>5.33E-2</v>
      </c>
      <c r="C1626" s="1">
        <v>4.1649508480000001</v>
      </c>
    </row>
    <row r="1627" spans="1:3" x14ac:dyDescent="0.45">
      <c r="A1627" s="68">
        <v>45496</v>
      </c>
      <c r="B1627" s="69">
        <v>5.33E-2</v>
      </c>
      <c r="C1627" s="1">
        <v>4.1649508480000001</v>
      </c>
    </row>
    <row r="1628" spans="1:3" x14ac:dyDescent="0.45">
      <c r="A1628" s="68">
        <v>45497</v>
      </c>
      <c r="B1628" s="69">
        <v>5.33E-2</v>
      </c>
      <c r="C1628" s="1">
        <v>4.1649508480000001</v>
      </c>
    </row>
    <row r="1629" spans="1:3" x14ac:dyDescent="0.45">
      <c r="A1629" s="68">
        <v>45498</v>
      </c>
      <c r="B1629" s="69">
        <v>5.33E-2</v>
      </c>
      <c r="C1629" s="1">
        <v>4.1649508480000001</v>
      </c>
    </row>
    <row r="1630" spans="1:3" x14ac:dyDescent="0.45">
      <c r="A1630" s="68">
        <v>45499</v>
      </c>
      <c r="B1630" s="69">
        <v>5.33E-2</v>
      </c>
      <c r="C1630" s="1">
        <v>4.1649508480000001</v>
      </c>
    </row>
    <row r="1631" spans="1:3" x14ac:dyDescent="0.45">
      <c r="A1631" s="68">
        <v>45500</v>
      </c>
      <c r="B1631" s="69">
        <v>5.33E-2</v>
      </c>
      <c r="C1631" s="1">
        <v>4.1649508480000001</v>
      </c>
    </row>
    <row r="1632" spans="1:3" x14ac:dyDescent="0.45">
      <c r="A1632" s="68">
        <v>45501</v>
      </c>
      <c r="B1632" s="69">
        <v>5.33E-2</v>
      </c>
      <c r="C1632" s="1">
        <v>4.1649508480000001</v>
      </c>
    </row>
    <row r="1633" spans="1:3" x14ac:dyDescent="0.45">
      <c r="A1633" s="68">
        <v>45502</v>
      </c>
      <c r="B1633" s="69">
        <v>5.33E-2</v>
      </c>
      <c r="C1633" s="1">
        <v>4.1649508480000001</v>
      </c>
    </row>
    <row r="1634" spans="1:3" x14ac:dyDescent="0.45">
      <c r="A1634" s="68">
        <v>45503</v>
      </c>
      <c r="B1634" s="69">
        <v>5.33E-2</v>
      </c>
      <c r="C1634" s="1">
        <v>4.1649508480000001</v>
      </c>
    </row>
    <row r="1635" spans="1:3" x14ac:dyDescent="0.45">
      <c r="A1635" s="68">
        <v>45504</v>
      </c>
      <c r="B1635" s="69">
        <v>5.33E-2</v>
      </c>
      <c r="C1635" s="1">
        <v>4.1649508480000001</v>
      </c>
    </row>
    <row r="1636" spans="1:3" x14ac:dyDescent="0.45">
      <c r="A1636" s="68">
        <v>45505</v>
      </c>
      <c r="B1636" s="69">
        <v>5.33E-2</v>
      </c>
      <c r="C1636" s="1">
        <v>4.1037058829999999</v>
      </c>
    </row>
    <row r="1637" spans="1:3" x14ac:dyDescent="0.45">
      <c r="A1637" s="68">
        <v>45506</v>
      </c>
      <c r="B1637" s="69">
        <v>5.33E-2</v>
      </c>
      <c r="C1637" s="1">
        <v>4.1037058829999999</v>
      </c>
    </row>
    <row r="1638" spans="1:3" x14ac:dyDescent="0.45">
      <c r="A1638" s="68">
        <v>45507</v>
      </c>
      <c r="B1638" s="69">
        <v>5.33E-2</v>
      </c>
      <c r="C1638" s="1">
        <v>4.1037058829999999</v>
      </c>
    </row>
    <row r="1639" spans="1:3" x14ac:dyDescent="0.45">
      <c r="A1639" s="68">
        <v>45508</v>
      </c>
      <c r="B1639" s="69">
        <v>5.33E-2</v>
      </c>
      <c r="C1639" s="1">
        <v>4.1037058829999999</v>
      </c>
    </row>
    <row r="1640" spans="1:3" x14ac:dyDescent="0.45">
      <c r="A1640" s="68">
        <v>45509</v>
      </c>
      <c r="B1640" s="69">
        <v>5.33E-2</v>
      </c>
      <c r="C1640" s="1">
        <v>4.1037058829999999</v>
      </c>
    </row>
    <row r="1641" spans="1:3" x14ac:dyDescent="0.45">
      <c r="A1641" s="68">
        <v>45510</v>
      </c>
      <c r="B1641" s="69">
        <v>5.33E-2</v>
      </c>
      <c r="C1641" s="1">
        <v>4.1037058829999999</v>
      </c>
    </row>
    <row r="1642" spans="1:3" x14ac:dyDescent="0.45">
      <c r="A1642" s="68">
        <v>45511</v>
      </c>
      <c r="B1642" s="69">
        <v>5.33E-2</v>
      </c>
      <c r="C1642" s="1">
        <v>4.1037058829999999</v>
      </c>
    </row>
    <row r="1643" spans="1:3" x14ac:dyDescent="0.45">
      <c r="A1643" s="68">
        <v>45512</v>
      </c>
      <c r="B1643" s="69">
        <v>5.33E-2</v>
      </c>
      <c r="C1643" s="1">
        <v>4.1037058829999999</v>
      </c>
    </row>
    <row r="1644" spans="1:3" x14ac:dyDescent="0.45">
      <c r="A1644" s="68">
        <v>45513</v>
      </c>
      <c r="B1644" s="69">
        <v>5.33E-2</v>
      </c>
      <c r="C1644" s="1">
        <v>4.1037058829999999</v>
      </c>
    </row>
    <row r="1645" spans="1:3" x14ac:dyDescent="0.45">
      <c r="A1645" s="68">
        <v>45514</v>
      </c>
      <c r="B1645" s="69">
        <v>5.33E-2</v>
      </c>
      <c r="C1645" s="1">
        <v>4.1037058829999999</v>
      </c>
    </row>
    <row r="1646" spans="1:3" x14ac:dyDescent="0.45">
      <c r="A1646" s="68">
        <v>45515</v>
      </c>
      <c r="B1646" s="69">
        <v>5.33E-2</v>
      </c>
      <c r="C1646" s="1">
        <v>4.1037058829999999</v>
      </c>
    </row>
    <row r="1647" spans="1:3" x14ac:dyDescent="0.45">
      <c r="A1647" s="68">
        <v>45516</v>
      </c>
      <c r="B1647" s="69">
        <v>5.33E-2</v>
      </c>
      <c r="C1647" s="1">
        <v>4.1037058829999999</v>
      </c>
    </row>
    <row r="1648" spans="1:3" x14ac:dyDescent="0.45">
      <c r="A1648" s="68">
        <v>45517</v>
      </c>
      <c r="B1648" s="69">
        <v>5.33E-2</v>
      </c>
      <c r="C1648" s="1">
        <v>4.1037058829999999</v>
      </c>
    </row>
    <row r="1649" spans="1:3" x14ac:dyDescent="0.45">
      <c r="A1649" s="68">
        <v>45518</v>
      </c>
      <c r="B1649" s="69">
        <v>5.33E-2</v>
      </c>
      <c r="C1649" s="1">
        <v>4.1037058829999999</v>
      </c>
    </row>
    <row r="1650" spans="1:3" x14ac:dyDescent="0.45">
      <c r="A1650" s="68">
        <v>45519</v>
      </c>
      <c r="B1650" s="69">
        <v>5.33E-2</v>
      </c>
      <c r="C1650" s="1">
        <v>4.1037058829999999</v>
      </c>
    </row>
    <row r="1651" spans="1:3" x14ac:dyDescent="0.45">
      <c r="A1651" s="68">
        <v>45520</v>
      </c>
      <c r="B1651" s="69">
        <v>5.33E-2</v>
      </c>
      <c r="C1651" s="1">
        <v>4.1037058829999999</v>
      </c>
    </row>
    <row r="1652" spans="1:3" x14ac:dyDescent="0.45">
      <c r="A1652" s="68">
        <v>45521</v>
      </c>
      <c r="B1652" s="69">
        <v>5.33E-2</v>
      </c>
      <c r="C1652" s="1">
        <v>4.1037058829999999</v>
      </c>
    </row>
    <row r="1653" spans="1:3" x14ac:dyDescent="0.45">
      <c r="A1653" s="68">
        <v>45522</v>
      </c>
      <c r="B1653" s="69">
        <v>5.33E-2</v>
      </c>
      <c r="C1653" s="1">
        <v>4.1037058829999999</v>
      </c>
    </row>
    <row r="1654" spans="1:3" x14ac:dyDescent="0.45">
      <c r="A1654" s="68">
        <v>45523</v>
      </c>
      <c r="B1654" s="69">
        <v>5.33E-2</v>
      </c>
      <c r="C1654" s="1">
        <v>4.1037058829999999</v>
      </c>
    </row>
    <row r="1655" spans="1:3" x14ac:dyDescent="0.45">
      <c r="A1655" s="68">
        <v>45524</v>
      </c>
      <c r="B1655" s="69">
        <v>5.33E-2</v>
      </c>
      <c r="C1655" s="1">
        <v>4.1037058829999999</v>
      </c>
    </row>
    <row r="1656" spans="1:3" x14ac:dyDescent="0.45">
      <c r="A1656" s="68">
        <v>45525</v>
      </c>
      <c r="B1656" s="69">
        <v>5.33E-2</v>
      </c>
      <c r="C1656" s="1">
        <v>4.1037058829999999</v>
      </c>
    </row>
    <row r="1657" spans="1:3" x14ac:dyDescent="0.45">
      <c r="A1657" s="68">
        <v>45526</v>
      </c>
      <c r="B1657" s="69">
        <v>5.33E-2</v>
      </c>
      <c r="C1657" s="1">
        <v>4.1037058829999999</v>
      </c>
    </row>
    <row r="1658" spans="1:3" x14ac:dyDescent="0.45">
      <c r="A1658" s="68">
        <v>45527</v>
      </c>
      <c r="B1658" s="69">
        <v>5.33E-2</v>
      </c>
      <c r="C1658" s="1">
        <v>4.1037058829999999</v>
      </c>
    </row>
    <row r="1659" spans="1:3" x14ac:dyDescent="0.45">
      <c r="A1659" s="68">
        <v>45528</v>
      </c>
      <c r="B1659" s="69">
        <v>5.33E-2</v>
      </c>
      <c r="C1659" s="1">
        <v>4.1037058829999999</v>
      </c>
    </row>
    <row r="1660" spans="1:3" x14ac:dyDescent="0.45">
      <c r="A1660" s="68">
        <v>45529</v>
      </c>
      <c r="B1660" s="69">
        <v>5.33E-2</v>
      </c>
      <c r="C1660" s="1">
        <v>4.1037058829999999</v>
      </c>
    </row>
    <row r="1661" spans="1:3" x14ac:dyDescent="0.45">
      <c r="A1661" s="68">
        <v>45530</v>
      </c>
      <c r="B1661" s="69">
        <v>5.33E-2</v>
      </c>
      <c r="C1661" s="1">
        <v>4.1037058829999999</v>
      </c>
    </row>
    <row r="1662" spans="1:3" x14ac:dyDescent="0.45">
      <c r="A1662" s="68">
        <v>45531</v>
      </c>
      <c r="B1662" s="69">
        <v>5.33E-2</v>
      </c>
      <c r="C1662" s="1">
        <v>4.1037058829999999</v>
      </c>
    </row>
    <row r="1663" spans="1:3" x14ac:dyDescent="0.45">
      <c r="A1663" s="68">
        <v>45532</v>
      </c>
      <c r="B1663" s="69">
        <v>5.33E-2</v>
      </c>
      <c r="C1663" s="1">
        <v>4.1037058829999999</v>
      </c>
    </row>
    <row r="1664" spans="1:3" x14ac:dyDescent="0.45">
      <c r="A1664" s="68">
        <v>45533</v>
      </c>
      <c r="B1664" s="69">
        <v>5.33E-2</v>
      </c>
      <c r="C1664" s="1">
        <v>4.1037058829999999</v>
      </c>
    </row>
    <row r="1665" spans="1:3" x14ac:dyDescent="0.45">
      <c r="A1665" s="68">
        <v>45534</v>
      </c>
      <c r="B1665" s="69">
        <v>5.33E-2</v>
      </c>
      <c r="C1665" s="1">
        <v>4.1037058829999999</v>
      </c>
    </row>
    <row r="1666" spans="1:3" x14ac:dyDescent="0.45">
      <c r="A1666" s="68">
        <v>45535</v>
      </c>
      <c r="B1666" s="69">
        <v>5.33E-2</v>
      </c>
      <c r="C1666" s="1">
        <v>4.1037058829999999</v>
      </c>
    </row>
    <row r="1667" spans="1:3" x14ac:dyDescent="0.45">
      <c r="A1667" s="68">
        <v>45536</v>
      </c>
      <c r="B1667" s="69">
        <v>5.33E-2</v>
      </c>
      <c r="C1667" s="1">
        <v>4.0108733179999998</v>
      </c>
    </row>
    <row r="1668" spans="1:3" x14ac:dyDescent="0.45">
      <c r="A1668" s="68">
        <v>45537</v>
      </c>
      <c r="B1668" s="69">
        <v>5.33E-2</v>
      </c>
      <c r="C1668" s="1">
        <v>4.0108733179999998</v>
      </c>
    </row>
    <row r="1669" spans="1:3" x14ac:dyDescent="0.45">
      <c r="A1669" s="68">
        <v>45538</v>
      </c>
      <c r="B1669" s="69">
        <v>5.33E-2</v>
      </c>
      <c r="C1669" s="1">
        <v>4.0108733179999998</v>
      </c>
    </row>
    <row r="1670" spans="1:3" x14ac:dyDescent="0.45">
      <c r="A1670" s="68">
        <v>45539</v>
      </c>
      <c r="B1670" s="69">
        <v>5.33E-2</v>
      </c>
      <c r="C1670" s="1">
        <v>4.0108733179999998</v>
      </c>
    </row>
    <row r="1671" spans="1:3" x14ac:dyDescent="0.45">
      <c r="A1671" s="68">
        <v>45540</v>
      </c>
      <c r="B1671" s="69">
        <v>5.33E-2</v>
      </c>
      <c r="C1671" s="1">
        <v>4.0108733179999998</v>
      </c>
    </row>
    <row r="1672" spans="1:3" x14ac:dyDescent="0.45">
      <c r="A1672" s="68">
        <v>45541</v>
      </c>
      <c r="B1672" s="69">
        <v>5.33E-2</v>
      </c>
      <c r="C1672" s="1">
        <v>4.0108733179999998</v>
      </c>
    </row>
    <row r="1673" spans="1:3" x14ac:dyDescent="0.45">
      <c r="A1673" s="68">
        <v>45542</v>
      </c>
      <c r="B1673" s="69">
        <v>5.33E-2</v>
      </c>
      <c r="C1673" s="1">
        <v>4.0108733179999998</v>
      </c>
    </row>
    <row r="1674" spans="1:3" x14ac:dyDescent="0.45">
      <c r="A1674" s="68">
        <v>45543</v>
      </c>
      <c r="B1674" s="69">
        <v>5.33E-2</v>
      </c>
      <c r="C1674" s="1">
        <v>4.0108733179999998</v>
      </c>
    </row>
    <row r="1675" spans="1:3" x14ac:dyDescent="0.45">
      <c r="A1675" s="68">
        <v>45544</v>
      </c>
      <c r="B1675" s="69">
        <v>5.33E-2</v>
      </c>
      <c r="C1675" s="1">
        <v>4.0108733179999998</v>
      </c>
    </row>
    <row r="1676" spans="1:3" x14ac:dyDescent="0.45">
      <c r="A1676" s="68">
        <v>45545</v>
      </c>
      <c r="B1676" s="69">
        <v>5.33E-2</v>
      </c>
      <c r="C1676" s="1">
        <v>4.0108733179999998</v>
      </c>
    </row>
    <row r="1677" spans="1:3" x14ac:dyDescent="0.45">
      <c r="A1677" s="68">
        <v>45546</v>
      </c>
      <c r="B1677" s="69">
        <v>5.33E-2</v>
      </c>
      <c r="C1677" s="1">
        <v>4.0108733179999998</v>
      </c>
    </row>
    <row r="1678" spans="1:3" x14ac:dyDescent="0.45">
      <c r="A1678" s="68">
        <v>45547</v>
      </c>
      <c r="B1678" s="69">
        <v>5.33E-2</v>
      </c>
      <c r="C1678" s="1">
        <v>4.0108733179999998</v>
      </c>
    </row>
    <row r="1679" spans="1:3" x14ac:dyDescent="0.45">
      <c r="A1679" s="68">
        <v>45548</v>
      </c>
      <c r="B1679" s="69">
        <v>5.33E-2</v>
      </c>
      <c r="C1679" s="1">
        <v>4.0108733179999998</v>
      </c>
    </row>
    <row r="1680" spans="1:3" x14ac:dyDescent="0.45">
      <c r="A1680" s="68">
        <v>45549</v>
      </c>
      <c r="B1680" s="69">
        <v>5.33E-2</v>
      </c>
      <c r="C1680" s="1">
        <v>4.0108733179999998</v>
      </c>
    </row>
    <row r="1681" spans="1:3" x14ac:dyDescent="0.45">
      <c r="A1681" s="68">
        <v>45550</v>
      </c>
      <c r="B1681" s="69">
        <v>5.33E-2</v>
      </c>
      <c r="C1681" s="1">
        <v>4.0108733179999998</v>
      </c>
    </row>
    <row r="1682" spans="1:3" x14ac:dyDescent="0.45">
      <c r="A1682" s="68">
        <v>45551</v>
      </c>
      <c r="B1682" s="69">
        <v>5.33E-2</v>
      </c>
      <c r="C1682" s="1">
        <v>4.0108733179999998</v>
      </c>
    </row>
    <row r="1683" spans="1:3" x14ac:dyDescent="0.45">
      <c r="A1683" s="68">
        <v>45552</v>
      </c>
      <c r="B1683" s="69">
        <v>5.33E-2</v>
      </c>
      <c r="C1683" s="1">
        <v>4.0108733179999998</v>
      </c>
    </row>
    <row r="1684" spans="1:3" x14ac:dyDescent="0.45">
      <c r="A1684" s="68">
        <v>45553</v>
      </c>
      <c r="B1684" s="69">
        <v>5.33E-2</v>
      </c>
      <c r="C1684" s="1">
        <v>4.0108733179999998</v>
      </c>
    </row>
    <row r="1685" spans="1:3" x14ac:dyDescent="0.45">
      <c r="A1685" s="68">
        <v>45554</v>
      </c>
      <c r="B1685" s="69">
        <v>4.8300000000000003E-2</v>
      </c>
      <c r="C1685" s="1">
        <v>4.0108733179999998</v>
      </c>
    </row>
    <row r="1686" spans="1:3" x14ac:dyDescent="0.45">
      <c r="A1686" s="68">
        <v>45555</v>
      </c>
      <c r="B1686" s="69">
        <v>4.8300000000000003E-2</v>
      </c>
      <c r="C1686" s="1">
        <v>4.0108733179999998</v>
      </c>
    </row>
    <row r="1687" spans="1:3" x14ac:dyDescent="0.45">
      <c r="A1687" s="68">
        <v>45556</v>
      </c>
      <c r="B1687" s="69">
        <v>4.8300000000000003E-2</v>
      </c>
      <c r="C1687" s="1">
        <v>4.0108733179999998</v>
      </c>
    </row>
    <row r="1688" spans="1:3" x14ac:dyDescent="0.45">
      <c r="A1688" s="68">
        <v>45557</v>
      </c>
      <c r="B1688" s="69">
        <v>4.8300000000000003E-2</v>
      </c>
      <c r="C1688" s="1">
        <v>4.0108733179999998</v>
      </c>
    </row>
    <row r="1689" spans="1:3" x14ac:dyDescent="0.45">
      <c r="A1689" s="68">
        <v>45558</v>
      </c>
      <c r="B1689" s="69">
        <v>4.8300000000000003E-2</v>
      </c>
      <c r="C1689" s="1">
        <v>4.0108733179999998</v>
      </c>
    </row>
    <row r="1690" spans="1:3" x14ac:dyDescent="0.45">
      <c r="A1690" s="68">
        <v>45559</v>
      </c>
      <c r="B1690" s="69">
        <v>4.8300000000000003E-2</v>
      </c>
      <c r="C1690" s="1">
        <v>4.0108733179999998</v>
      </c>
    </row>
    <row r="1691" spans="1:3" x14ac:dyDescent="0.45">
      <c r="A1691" s="68">
        <v>45560</v>
      </c>
      <c r="B1691" s="69">
        <v>4.8300000000000003E-2</v>
      </c>
      <c r="C1691" s="1">
        <v>4.0108733179999998</v>
      </c>
    </row>
    <row r="1692" spans="1:3" x14ac:dyDescent="0.45">
      <c r="A1692" s="68">
        <v>45561</v>
      </c>
      <c r="B1692" s="69">
        <v>4.8300000000000003E-2</v>
      </c>
      <c r="C1692" s="1">
        <v>4.0108733179999998</v>
      </c>
    </row>
    <row r="1693" spans="1:3" x14ac:dyDescent="0.45">
      <c r="A1693" s="68">
        <v>45562</v>
      </c>
      <c r="B1693" s="69">
        <v>4.8300000000000003E-2</v>
      </c>
      <c r="C1693" s="1">
        <v>4.0108733179999998</v>
      </c>
    </row>
    <row r="1694" spans="1:3" x14ac:dyDescent="0.45">
      <c r="A1694" s="68">
        <v>45563</v>
      </c>
      <c r="B1694" s="69">
        <v>4.8300000000000003E-2</v>
      </c>
      <c r="C1694" s="1">
        <v>4.0108733179999998</v>
      </c>
    </row>
    <row r="1695" spans="1:3" x14ac:dyDescent="0.45">
      <c r="A1695" s="68">
        <v>45564</v>
      </c>
      <c r="B1695" s="69">
        <v>4.8300000000000003E-2</v>
      </c>
      <c r="C1695" s="1">
        <v>4.0108733179999998</v>
      </c>
    </row>
    <row r="1696" spans="1:3" x14ac:dyDescent="0.45">
      <c r="A1696" s="68">
        <v>45565</v>
      </c>
      <c r="B1696" s="69">
        <v>4.8300000000000003E-2</v>
      </c>
      <c r="C1696" s="1">
        <v>4.0108733179999998</v>
      </c>
    </row>
    <row r="1697" spans="1:3" x14ac:dyDescent="0.45">
      <c r="A1697" s="68">
        <v>45566</v>
      </c>
      <c r="B1697" s="69">
        <v>4.8300000000000003E-2</v>
      </c>
      <c r="C1697" s="1">
        <v>3.965451002</v>
      </c>
    </row>
    <row r="1698" spans="1:3" x14ac:dyDescent="0.45">
      <c r="A1698" s="68">
        <v>45567</v>
      </c>
      <c r="B1698" s="69">
        <v>4.8300000000000003E-2</v>
      </c>
      <c r="C1698" s="1">
        <v>3.965451002</v>
      </c>
    </row>
    <row r="1699" spans="1:3" x14ac:dyDescent="0.45">
      <c r="A1699" s="68">
        <v>45568</v>
      </c>
      <c r="B1699" s="69">
        <v>4.8300000000000003E-2</v>
      </c>
      <c r="C1699" s="1">
        <v>3.965451002</v>
      </c>
    </row>
    <row r="1700" spans="1:3" x14ac:dyDescent="0.45">
      <c r="A1700" s="68">
        <v>45569</v>
      </c>
      <c r="B1700" s="69">
        <v>4.8300000000000003E-2</v>
      </c>
      <c r="C1700" s="1">
        <v>3.965451002</v>
      </c>
    </row>
    <row r="1701" spans="1:3" x14ac:dyDescent="0.45">
      <c r="A1701" s="68">
        <v>45570</v>
      </c>
      <c r="B1701" s="69">
        <v>4.8300000000000003E-2</v>
      </c>
      <c r="C1701" s="1">
        <v>3.965451002</v>
      </c>
    </row>
    <row r="1702" spans="1:3" x14ac:dyDescent="0.45">
      <c r="A1702" s="68">
        <v>45571</v>
      </c>
      <c r="B1702" s="69">
        <v>4.8300000000000003E-2</v>
      </c>
      <c r="C1702" s="1">
        <v>3.965451002</v>
      </c>
    </row>
    <row r="1703" spans="1:3" x14ac:dyDescent="0.45">
      <c r="A1703" s="68">
        <v>45572</v>
      </c>
      <c r="B1703" s="69">
        <v>4.8300000000000003E-2</v>
      </c>
      <c r="C1703" s="1">
        <v>3.965451002</v>
      </c>
    </row>
    <row r="1704" spans="1:3" x14ac:dyDescent="0.45">
      <c r="A1704" s="68">
        <v>45573</v>
      </c>
      <c r="B1704" s="69">
        <v>4.8300000000000003E-2</v>
      </c>
      <c r="C1704" s="1">
        <v>3.965451002</v>
      </c>
    </row>
    <row r="1705" spans="1:3" x14ac:dyDescent="0.45">
      <c r="A1705" s="68">
        <v>45574</v>
      </c>
      <c r="B1705" s="69">
        <v>4.8300000000000003E-2</v>
      </c>
      <c r="C1705" s="1">
        <v>3.965451002</v>
      </c>
    </row>
    <row r="1706" spans="1:3" x14ac:dyDescent="0.45">
      <c r="A1706" s="68">
        <v>45575</v>
      </c>
      <c r="B1706" s="69">
        <v>4.8300000000000003E-2</v>
      </c>
      <c r="C1706" s="1">
        <v>3.965451002</v>
      </c>
    </row>
    <row r="1707" spans="1:3" x14ac:dyDescent="0.45">
      <c r="A1707" s="68">
        <v>45576</v>
      </c>
      <c r="B1707" s="69">
        <v>4.8300000000000003E-2</v>
      </c>
      <c r="C1707" s="1">
        <v>3.965451002</v>
      </c>
    </row>
    <row r="1708" spans="1:3" x14ac:dyDescent="0.45">
      <c r="A1708" s="68">
        <v>45577</v>
      </c>
      <c r="B1708" s="69">
        <v>4.8300000000000003E-2</v>
      </c>
      <c r="C1708" s="1">
        <v>3.965451002</v>
      </c>
    </row>
    <row r="1709" spans="1:3" x14ac:dyDescent="0.45">
      <c r="A1709" s="68">
        <v>45578</v>
      </c>
      <c r="B1709" s="69">
        <v>4.8300000000000003E-2</v>
      </c>
      <c r="C1709" s="1">
        <v>3.965451002</v>
      </c>
    </row>
    <row r="1710" spans="1:3" x14ac:dyDescent="0.45">
      <c r="A1710" s="68">
        <v>45579</v>
      </c>
      <c r="B1710" s="69">
        <v>4.8300000000000003E-2</v>
      </c>
      <c r="C1710" s="1">
        <v>3.965451002</v>
      </c>
    </row>
    <row r="1711" spans="1:3" x14ac:dyDescent="0.45">
      <c r="A1711" s="68">
        <v>45580</v>
      </c>
      <c r="B1711" s="69">
        <v>4.8300000000000003E-2</v>
      </c>
      <c r="C1711" s="1">
        <v>3.965451002</v>
      </c>
    </row>
    <row r="1712" spans="1:3" x14ac:dyDescent="0.45">
      <c r="A1712" s="68">
        <v>45581</v>
      </c>
      <c r="B1712" s="69">
        <v>4.8300000000000003E-2</v>
      </c>
      <c r="C1712" s="1">
        <v>3.965451002</v>
      </c>
    </row>
    <row r="1713" spans="1:3" x14ac:dyDescent="0.45">
      <c r="A1713" s="68">
        <v>45582</v>
      </c>
      <c r="B1713" s="69">
        <v>4.8300000000000003E-2</v>
      </c>
      <c r="C1713" s="1">
        <v>3.965451002</v>
      </c>
    </row>
    <row r="1714" spans="1:3" x14ac:dyDescent="0.45">
      <c r="A1714" s="68">
        <v>45583</v>
      </c>
      <c r="B1714" s="69">
        <v>4.8300000000000003E-2</v>
      </c>
      <c r="C1714" s="1">
        <v>3.965451002</v>
      </c>
    </row>
    <row r="1715" spans="1:3" x14ac:dyDescent="0.45">
      <c r="A1715" s="68">
        <v>45584</v>
      </c>
      <c r="B1715" s="69">
        <v>4.8300000000000003E-2</v>
      </c>
      <c r="C1715" s="1">
        <v>3.965451002</v>
      </c>
    </row>
    <row r="1716" spans="1:3" x14ac:dyDescent="0.45">
      <c r="A1716" s="68">
        <v>45585</v>
      </c>
      <c r="B1716" s="69">
        <v>4.8300000000000003E-2</v>
      </c>
      <c r="C1716" s="1">
        <v>3.965451002</v>
      </c>
    </row>
    <row r="1717" spans="1:3" x14ac:dyDescent="0.45">
      <c r="A1717" s="68">
        <v>45586</v>
      </c>
      <c r="B1717" s="69">
        <v>4.8300000000000003E-2</v>
      </c>
      <c r="C1717" s="1">
        <v>3.965451002</v>
      </c>
    </row>
    <row r="1718" spans="1:3" x14ac:dyDescent="0.45">
      <c r="A1718" s="68">
        <v>45587</v>
      </c>
      <c r="B1718" s="69">
        <v>4.8300000000000003E-2</v>
      </c>
      <c r="C1718" s="1">
        <v>3.965451002</v>
      </c>
    </row>
    <row r="1719" spans="1:3" x14ac:dyDescent="0.45">
      <c r="A1719" s="68">
        <v>45588</v>
      </c>
      <c r="B1719" s="69">
        <v>4.8300000000000003E-2</v>
      </c>
      <c r="C1719" s="1">
        <v>3.965451002</v>
      </c>
    </row>
    <row r="1720" spans="1:3" x14ac:dyDescent="0.45">
      <c r="A1720" s="68">
        <v>45589</v>
      </c>
      <c r="B1720" s="69">
        <v>4.8300000000000003E-2</v>
      </c>
      <c r="C1720" s="1">
        <v>3.965451002</v>
      </c>
    </row>
    <row r="1721" spans="1:3" x14ac:dyDescent="0.45">
      <c r="A1721" s="68">
        <v>45590</v>
      </c>
      <c r="B1721" s="69">
        <v>4.8300000000000003E-2</v>
      </c>
      <c r="C1721" s="1">
        <v>3.965451002</v>
      </c>
    </row>
    <row r="1722" spans="1:3" x14ac:dyDescent="0.45">
      <c r="A1722" s="68">
        <v>45591</v>
      </c>
      <c r="B1722" s="69">
        <v>4.8300000000000003E-2</v>
      </c>
      <c r="C1722" s="1">
        <v>3.965451002</v>
      </c>
    </row>
    <row r="1723" spans="1:3" x14ac:dyDescent="0.45">
      <c r="A1723" s="68">
        <v>45592</v>
      </c>
      <c r="B1723" s="69">
        <v>4.8300000000000003E-2</v>
      </c>
      <c r="C1723" s="1">
        <v>3.965451002</v>
      </c>
    </row>
    <row r="1724" spans="1:3" x14ac:dyDescent="0.45">
      <c r="A1724" s="68">
        <v>45593</v>
      </c>
      <c r="B1724" s="69">
        <v>4.8300000000000003E-2</v>
      </c>
      <c r="C1724" s="1">
        <v>3.965451002</v>
      </c>
    </row>
    <row r="1725" spans="1:3" x14ac:dyDescent="0.45">
      <c r="A1725" s="68">
        <v>45594</v>
      </c>
      <c r="B1725" s="69">
        <v>4.8300000000000003E-2</v>
      </c>
      <c r="C1725" s="1">
        <v>3.965451002</v>
      </c>
    </row>
    <row r="1726" spans="1:3" x14ac:dyDescent="0.45">
      <c r="A1726" s="68">
        <v>45595</v>
      </c>
      <c r="B1726" s="69">
        <v>4.8300000000000003E-2</v>
      </c>
      <c r="C1726" s="1">
        <v>3.965451002</v>
      </c>
    </row>
    <row r="1727" spans="1:3" x14ac:dyDescent="0.45">
      <c r="A1727" s="68">
        <v>45596</v>
      </c>
      <c r="B1727" s="69">
        <v>4.8300000000000003E-2</v>
      </c>
      <c r="C1727" s="1">
        <v>3.965451002</v>
      </c>
    </row>
    <row r="1728" spans="1:3" x14ac:dyDescent="0.45">
      <c r="A1728" s="68">
        <v>45597</v>
      </c>
      <c r="B1728" s="69">
        <v>4.8300000000000003E-2</v>
      </c>
      <c r="C1728" s="1">
        <v>3.8745455739999999</v>
      </c>
    </row>
    <row r="1729" spans="1:3" x14ac:dyDescent="0.45">
      <c r="A1729" s="68">
        <v>45598</v>
      </c>
      <c r="B1729" s="69">
        <v>4.8300000000000003E-2</v>
      </c>
      <c r="C1729" s="1">
        <v>3.8745455739999999</v>
      </c>
    </row>
    <row r="1730" spans="1:3" x14ac:dyDescent="0.45">
      <c r="A1730" s="68">
        <v>45599</v>
      </c>
      <c r="B1730" s="69">
        <v>4.8300000000000003E-2</v>
      </c>
      <c r="C1730" s="1">
        <v>3.8745455739999999</v>
      </c>
    </row>
    <row r="1731" spans="1:3" x14ac:dyDescent="0.45">
      <c r="A1731" s="68">
        <v>45600</v>
      </c>
      <c r="B1731" s="69">
        <v>4.8300000000000003E-2</v>
      </c>
      <c r="C1731" s="1">
        <v>3.8745455739999999</v>
      </c>
    </row>
    <row r="1732" spans="1:3" x14ac:dyDescent="0.45">
      <c r="A1732" s="68">
        <v>45601</v>
      </c>
      <c r="B1732" s="69">
        <v>4.8300000000000003E-2</v>
      </c>
      <c r="C1732" s="1">
        <v>3.8745455739999999</v>
      </c>
    </row>
    <row r="1733" spans="1:3" x14ac:dyDescent="0.45">
      <c r="A1733" s="68">
        <v>45602</v>
      </c>
      <c r="B1733" s="69">
        <v>4.8300000000000003E-2</v>
      </c>
      <c r="C1733" s="1">
        <v>3.8745455739999999</v>
      </c>
    </row>
    <row r="1734" spans="1:3" x14ac:dyDescent="0.45">
      <c r="A1734" s="68">
        <v>45603</v>
      </c>
      <c r="B1734" s="69">
        <v>4.8300000000000003E-2</v>
      </c>
      <c r="C1734" s="1">
        <v>3.8745455739999999</v>
      </c>
    </row>
    <row r="1735" spans="1:3" x14ac:dyDescent="0.45">
      <c r="A1735" s="68">
        <v>45604</v>
      </c>
      <c r="B1735" s="69">
        <v>4.58E-2</v>
      </c>
      <c r="C1735" s="1">
        <v>3.8745455739999999</v>
      </c>
    </row>
    <row r="1736" spans="1:3" x14ac:dyDescent="0.45">
      <c r="A1736" s="68">
        <v>45605</v>
      </c>
      <c r="B1736" s="69">
        <v>4.58E-2</v>
      </c>
      <c r="C1736" s="1">
        <v>3.8745455739999999</v>
      </c>
    </row>
    <row r="1737" spans="1:3" x14ac:dyDescent="0.45">
      <c r="A1737" s="68">
        <v>45606</v>
      </c>
      <c r="B1737" s="69">
        <v>4.58E-2</v>
      </c>
      <c r="C1737" s="1">
        <v>3.8745455739999999</v>
      </c>
    </row>
    <row r="1738" spans="1:3" x14ac:dyDescent="0.45">
      <c r="A1738" s="68">
        <v>45607</v>
      </c>
      <c r="B1738" s="69">
        <v>4.58E-2</v>
      </c>
      <c r="C1738" s="1">
        <v>3.8745455739999999</v>
      </c>
    </row>
    <row r="1739" spans="1:3" x14ac:dyDescent="0.45">
      <c r="A1739" s="68">
        <v>45608</v>
      </c>
      <c r="B1739" s="69">
        <v>4.58E-2</v>
      </c>
      <c r="C1739" s="1">
        <v>3.8745455739999999</v>
      </c>
    </row>
    <row r="1740" spans="1:3" x14ac:dyDescent="0.45">
      <c r="A1740" s="68">
        <v>45609</v>
      </c>
      <c r="B1740" s="69">
        <v>4.58E-2</v>
      </c>
      <c r="C1740" s="1">
        <v>3.8745455739999999</v>
      </c>
    </row>
    <row r="1741" spans="1:3" x14ac:dyDescent="0.45">
      <c r="A1741" s="68">
        <v>45610</v>
      </c>
      <c r="B1741" s="69">
        <v>4.58E-2</v>
      </c>
      <c r="C1741" s="1">
        <v>3.8745455739999999</v>
      </c>
    </row>
    <row r="1742" spans="1:3" x14ac:dyDescent="0.45">
      <c r="A1742" s="68">
        <v>45611</v>
      </c>
      <c r="B1742" s="69">
        <v>4.58E-2</v>
      </c>
      <c r="C1742" s="1">
        <v>3.8745455739999999</v>
      </c>
    </row>
    <row r="1743" spans="1:3" x14ac:dyDescent="0.45">
      <c r="A1743" s="68">
        <v>45612</v>
      </c>
      <c r="B1743" s="69">
        <v>4.58E-2</v>
      </c>
      <c r="C1743" s="1">
        <v>3.8745455739999999</v>
      </c>
    </row>
    <row r="1744" spans="1:3" x14ac:dyDescent="0.45">
      <c r="A1744" s="68">
        <v>45613</v>
      </c>
      <c r="B1744" s="69">
        <v>4.58E-2</v>
      </c>
      <c r="C1744" s="1">
        <v>3.8745455739999999</v>
      </c>
    </row>
    <row r="1745" spans="1:3" x14ac:dyDescent="0.45">
      <c r="A1745" s="68">
        <v>45614</v>
      </c>
      <c r="B1745" s="69">
        <v>4.58E-2</v>
      </c>
      <c r="C1745" s="1">
        <v>3.8745455739999999</v>
      </c>
    </row>
    <row r="1746" spans="1:3" x14ac:dyDescent="0.45">
      <c r="A1746" s="68">
        <v>45615</v>
      </c>
      <c r="B1746" s="69">
        <v>4.58E-2</v>
      </c>
      <c r="C1746" s="1">
        <v>3.8745455739999999</v>
      </c>
    </row>
    <row r="1747" spans="1:3" x14ac:dyDescent="0.45">
      <c r="A1747" s="68">
        <v>45616</v>
      </c>
      <c r="B1747" s="69">
        <v>4.58E-2</v>
      </c>
      <c r="C1747" s="1">
        <v>3.8745455739999999</v>
      </c>
    </row>
    <row r="1748" spans="1:3" x14ac:dyDescent="0.45">
      <c r="A1748" s="68">
        <v>45617</v>
      </c>
      <c r="B1748" s="69">
        <v>4.58E-2</v>
      </c>
      <c r="C1748" s="1">
        <v>3.8745455739999999</v>
      </c>
    </row>
    <row r="1749" spans="1:3" x14ac:dyDescent="0.45">
      <c r="A1749" s="68">
        <v>45618</v>
      </c>
      <c r="B1749" s="69">
        <v>4.58E-2</v>
      </c>
      <c r="C1749" s="1">
        <v>3.8745455739999999</v>
      </c>
    </row>
    <row r="1750" spans="1:3" x14ac:dyDescent="0.45">
      <c r="A1750" s="68">
        <v>45619</v>
      </c>
      <c r="B1750" s="69">
        <v>4.58E-2</v>
      </c>
      <c r="C1750" s="1">
        <v>3.8745455739999999</v>
      </c>
    </row>
    <row r="1751" spans="1:3" x14ac:dyDescent="0.45">
      <c r="A1751" s="68">
        <v>45620</v>
      </c>
      <c r="B1751" s="69">
        <v>4.58E-2</v>
      </c>
      <c r="C1751" s="1">
        <v>3.8745455739999999</v>
      </c>
    </row>
    <row r="1752" spans="1:3" x14ac:dyDescent="0.45">
      <c r="A1752" s="68">
        <v>45621</v>
      </c>
      <c r="B1752" s="69">
        <v>4.58E-2</v>
      </c>
      <c r="C1752" s="1">
        <v>3.8745455739999999</v>
      </c>
    </row>
    <row r="1753" spans="1:3" x14ac:dyDescent="0.45">
      <c r="A1753" s="68">
        <v>45622</v>
      </c>
      <c r="B1753" s="69">
        <v>4.58E-2</v>
      </c>
      <c r="C1753" s="1">
        <v>3.8745455739999999</v>
      </c>
    </row>
    <row r="1754" spans="1:3" x14ac:dyDescent="0.45">
      <c r="A1754" s="68">
        <v>45623</v>
      </c>
      <c r="B1754" s="69">
        <v>4.58E-2</v>
      </c>
      <c r="C1754" s="1">
        <v>3.8745455739999999</v>
      </c>
    </row>
    <row r="1755" spans="1:3" x14ac:dyDescent="0.45">
      <c r="A1755" s="68">
        <v>45624</v>
      </c>
      <c r="B1755" s="69">
        <v>4.58E-2</v>
      </c>
      <c r="C1755" s="1">
        <v>3.8745455739999999</v>
      </c>
    </row>
    <row r="1756" spans="1:3" x14ac:dyDescent="0.45">
      <c r="A1756" s="68">
        <v>45625</v>
      </c>
      <c r="B1756" s="69">
        <v>4.58E-2</v>
      </c>
      <c r="C1756" s="1">
        <v>3.8745455739999999</v>
      </c>
    </row>
    <row r="1757" spans="1:3" x14ac:dyDescent="0.45">
      <c r="A1757" s="68">
        <v>45626</v>
      </c>
      <c r="B1757" s="69">
        <v>4.58E-2</v>
      </c>
      <c r="C1757" s="1">
        <v>3.8745455739999999</v>
      </c>
    </row>
    <row r="1758" spans="1:3" x14ac:dyDescent="0.45">
      <c r="A1758" s="68">
        <v>45627</v>
      </c>
      <c r="B1758" s="69">
        <v>4.58E-2</v>
      </c>
      <c r="C1758" s="1">
        <v>3.7500038149999999</v>
      </c>
    </row>
    <row r="1759" spans="1:3" x14ac:dyDescent="0.45">
      <c r="A1759" s="68">
        <v>45628</v>
      </c>
      <c r="B1759" s="69">
        <v>4.58E-2</v>
      </c>
      <c r="C1759" s="1">
        <v>3.7500038149999999</v>
      </c>
    </row>
    <row r="1760" spans="1:3" x14ac:dyDescent="0.45">
      <c r="A1760" s="68">
        <v>45629</v>
      </c>
      <c r="B1760" s="69">
        <v>4.58E-2</v>
      </c>
      <c r="C1760" s="1">
        <v>3.7500038149999999</v>
      </c>
    </row>
    <row r="1761" spans="1:3" x14ac:dyDescent="0.45">
      <c r="A1761" s="68">
        <v>45630</v>
      </c>
      <c r="B1761" s="69">
        <v>4.58E-2</v>
      </c>
      <c r="C1761" s="1">
        <v>3.7500038149999999</v>
      </c>
    </row>
    <row r="1762" spans="1:3" x14ac:dyDescent="0.45">
      <c r="A1762" s="68">
        <v>45631</v>
      </c>
      <c r="B1762" s="69">
        <v>4.58E-2</v>
      </c>
      <c r="C1762" s="1">
        <v>3.7500038149999999</v>
      </c>
    </row>
    <row r="1763" spans="1:3" x14ac:dyDescent="0.45">
      <c r="A1763" s="68">
        <v>45632</v>
      </c>
      <c r="B1763" s="69">
        <v>4.58E-2</v>
      </c>
      <c r="C1763" s="1">
        <v>3.7500038149999999</v>
      </c>
    </row>
    <row r="1764" spans="1:3" x14ac:dyDescent="0.45">
      <c r="A1764" s="68">
        <v>45633</v>
      </c>
      <c r="B1764" s="69">
        <v>4.58E-2</v>
      </c>
      <c r="C1764" s="1">
        <v>3.7500038149999999</v>
      </c>
    </row>
    <row r="1765" spans="1:3" x14ac:dyDescent="0.45">
      <c r="A1765" s="68">
        <v>45634</v>
      </c>
      <c r="B1765" s="69">
        <v>4.58E-2</v>
      </c>
      <c r="C1765" s="1">
        <v>3.7500038149999999</v>
      </c>
    </row>
    <row r="1766" spans="1:3" x14ac:dyDescent="0.45">
      <c r="A1766" s="68">
        <v>45635</v>
      </c>
      <c r="B1766" s="69">
        <v>4.58E-2</v>
      </c>
      <c r="C1766" s="1">
        <v>3.7500038149999999</v>
      </c>
    </row>
    <row r="1767" spans="1:3" x14ac:dyDescent="0.45">
      <c r="A1767" s="68">
        <v>45636</v>
      </c>
      <c r="B1767" s="69">
        <v>4.58E-2</v>
      </c>
      <c r="C1767" s="1">
        <v>3.7500038149999999</v>
      </c>
    </row>
    <row r="1768" spans="1:3" x14ac:dyDescent="0.45">
      <c r="A1768" s="68">
        <v>45637</v>
      </c>
      <c r="B1768" s="69">
        <v>4.58E-2</v>
      </c>
      <c r="C1768" s="1">
        <v>3.7500038149999999</v>
      </c>
    </row>
    <row r="1769" spans="1:3" x14ac:dyDescent="0.45">
      <c r="A1769" s="68">
        <v>45638</v>
      </c>
      <c r="B1769" s="69">
        <v>4.58E-2</v>
      </c>
      <c r="C1769" s="1">
        <v>3.7500038149999999</v>
      </c>
    </row>
    <row r="1770" spans="1:3" x14ac:dyDescent="0.45">
      <c r="A1770" s="68">
        <v>45639</v>
      </c>
      <c r="B1770" s="69">
        <v>4.58E-2</v>
      </c>
      <c r="C1770" s="1">
        <v>3.7500038149999999</v>
      </c>
    </row>
    <row r="1771" spans="1:3" x14ac:dyDescent="0.45">
      <c r="A1771" s="68">
        <v>45640</v>
      </c>
      <c r="B1771" s="69">
        <v>4.58E-2</v>
      </c>
      <c r="C1771" s="1">
        <v>3.7500038149999999</v>
      </c>
    </row>
    <row r="1772" spans="1:3" x14ac:dyDescent="0.45">
      <c r="A1772" s="68">
        <v>45641</v>
      </c>
      <c r="B1772" s="69">
        <v>4.58E-2</v>
      </c>
      <c r="C1772" s="1">
        <v>3.7500038149999999</v>
      </c>
    </row>
    <row r="1773" spans="1:3" x14ac:dyDescent="0.45">
      <c r="A1773" s="68">
        <v>45642</v>
      </c>
      <c r="B1773" s="69">
        <v>4.58E-2</v>
      </c>
      <c r="C1773" s="1">
        <v>3.7500038149999999</v>
      </c>
    </row>
    <row r="1774" spans="1:3" x14ac:dyDescent="0.45">
      <c r="A1774" s="68">
        <v>45643</v>
      </c>
      <c r="B1774" s="69">
        <v>4.58E-2</v>
      </c>
      <c r="C1774" s="1">
        <v>3.7500038149999999</v>
      </c>
    </row>
    <row r="1775" spans="1:3" x14ac:dyDescent="0.45">
      <c r="A1775" s="68">
        <v>45644</v>
      </c>
      <c r="B1775" s="69">
        <v>4.58E-2</v>
      </c>
      <c r="C1775" s="1">
        <v>3.7500038149999999</v>
      </c>
    </row>
    <row r="1776" spans="1:3" x14ac:dyDescent="0.45">
      <c r="A1776" s="68">
        <v>45645</v>
      </c>
      <c r="B1776" s="69">
        <v>4.3299999999999998E-2</v>
      </c>
      <c r="C1776" s="1">
        <v>3.7500038149999999</v>
      </c>
    </row>
    <row r="1777" spans="1:3" x14ac:dyDescent="0.45">
      <c r="A1777" s="68">
        <v>45646</v>
      </c>
      <c r="B1777" s="69">
        <v>4.3299999999999998E-2</v>
      </c>
      <c r="C1777" s="1">
        <v>3.7500038149999999</v>
      </c>
    </row>
    <row r="1778" spans="1:3" x14ac:dyDescent="0.45">
      <c r="A1778" s="68">
        <v>45647</v>
      </c>
      <c r="B1778" s="69">
        <v>4.3299999999999998E-2</v>
      </c>
      <c r="C1778" s="1">
        <v>3.7500038149999999</v>
      </c>
    </row>
    <row r="1779" spans="1:3" x14ac:dyDescent="0.45">
      <c r="A1779" s="68">
        <v>45648</v>
      </c>
      <c r="B1779" s="69">
        <v>4.3299999999999998E-2</v>
      </c>
      <c r="C1779" s="1">
        <v>3.7500038149999999</v>
      </c>
    </row>
    <row r="1780" spans="1:3" x14ac:dyDescent="0.45">
      <c r="A1780" s="68">
        <v>45649</v>
      </c>
      <c r="B1780" s="69">
        <v>4.3299999999999998E-2</v>
      </c>
      <c r="C1780" s="1">
        <v>3.7500038149999999</v>
      </c>
    </row>
    <row r="1781" spans="1:3" x14ac:dyDescent="0.45">
      <c r="A1781" s="68">
        <v>45650</v>
      </c>
      <c r="B1781" s="69">
        <v>4.3299999999999998E-2</v>
      </c>
      <c r="C1781" s="1">
        <v>3.7500038149999999</v>
      </c>
    </row>
    <row r="1782" spans="1:3" x14ac:dyDescent="0.45">
      <c r="A1782" s="68">
        <v>45651</v>
      </c>
      <c r="B1782" s="69">
        <v>4.3299999999999998E-2</v>
      </c>
      <c r="C1782" s="1">
        <v>3.7500038149999999</v>
      </c>
    </row>
    <row r="1783" spans="1:3" x14ac:dyDescent="0.45">
      <c r="A1783" s="68">
        <v>45652</v>
      </c>
      <c r="B1783" s="69">
        <v>4.3299999999999998E-2</v>
      </c>
      <c r="C1783" s="1">
        <v>3.7500038149999999</v>
      </c>
    </row>
    <row r="1784" spans="1:3" x14ac:dyDescent="0.45">
      <c r="A1784" s="68">
        <v>45653</v>
      </c>
      <c r="B1784" s="69">
        <v>4.3299999999999998E-2</v>
      </c>
      <c r="C1784" s="1">
        <v>3.7500038149999999</v>
      </c>
    </row>
    <row r="1785" spans="1:3" x14ac:dyDescent="0.45">
      <c r="A1785" s="68">
        <v>45654</v>
      </c>
      <c r="B1785" s="69">
        <v>4.3299999999999998E-2</v>
      </c>
      <c r="C1785" s="1">
        <v>3.7500038149999999</v>
      </c>
    </row>
    <row r="1786" spans="1:3" x14ac:dyDescent="0.45">
      <c r="A1786" s="68">
        <v>45655</v>
      </c>
      <c r="B1786" s="69">
        <v>4.3299999999999998E-2</v>
      </c>
      <c r="C1786" s="1">
        <v>3.7500038149999999</v>
      </c>
    </row>
    <row r="1787" spans="1:3" x14ac:dyDescent="0.45">
      <c r="A1787" s="68">
        <v>45656</v>
      </c>
      <c r="B1787" s="69">
        <v>4.3299999999999998E-2</v>
      </c>
      <c r="C1787" s="1">
        <v>3.7500038149999999</v>
      </c>
    </row>
    <row r="1788" spans="1:3" x14ac:dyDescent="0.45">
      <c r="A1788" s="68">
        <v>45657</v>
      </c>
      <c r="B1788" s="69">
        <v>4.3299999999999998E-2</v>
      </c>
      <c r="C1788" s="1">
        <v>3.7500038149999999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E97B-F28A-47AB-87C5-632073D61C87}">
  <dimension ref="A1:AA38"/>
  <sheetViews>
    <sheetView zoomScale="70" zoomScaleNormal="70" workbookViewId="0">
      <selection activeCell="B45" sqref="B45"/>
    </sheetView>
  </sheetViews>
  <sheetFormatPr defaultRowHeight="14.25" x14ac:dyDescent="0.45"/>
  <cols>
    <col min="1" max="1" width="28.3984375" customWidth="1"/>
    <col min="3" max="4" width="11.796875" customWidth="1"/>
    <col min="17" max="17" width="10.796875" customWidth="1"/>
  </cols>
  <sheetData>
    <row r="1" spans="1:25" x14ac:dyDescent="0.45">
      <c r="A1" s="2" t="s">
        <v>348</v>
      </c>
    </row>
    <row r="2" spans="1:25" x14ac:dyDescent="0.45">
      <c r="A2" s="2" t="s">
        <v>334</v>
      </c>
      <c r="B2" s="2"/>
      <c r="C2" s="2"/>
      <c r="D2" s="2"/>
      <c r="Q2" s="2"/>
      <c r="R2" s="2"/>
    </row>
    <row r="3" spans="1:25" x14ac:dyDescent="0.45">
      <c r="B3" t="s">
        <v>336</v>
      </c>
      <c r="C3" t="s">
        <v>337</v>
      </c>
      <c r="D3" t="s">
        <v>338</v>
      </c>
      <c r="E3" t="s">
        <v>339</v>
      </c>
      <c r="F3" t="s">
        <v>340</v>
      </c>
      <c r="G3" t="s">
        <v>341</v>
      </c>
      <c r="H3" t="s">
        <v>342</v>
      </c>
      <c r="I3" t="s">
        <v>343</v>
      </c>
      <c r="J3" t="s">
        <v>344</v>
      </c>
      <c r="K3" t="s">
        <v>345</v>
      </c>
      <c r="Q3" s="74"/>
      <c r="R3" s="74"/>
    </row>
    <row r="4" spans="1:25" x14ac:dyDescent="0.45">
      <c r="A4" t="s">
        <v>335</v>
      </c>
      <c r="B4" s="74">
        <v>4.8000000000000001E-2</v>
      </c>
      <c r="C4" s="74">
        <v>4.65E-2</v>
      </c>
      <c r="D4" s="74">
        <v>4.65E-2</v>
      </c>
      <c r="E4" s="74">
        <v>4.65E-2</v>
      </c>
      <c r="F4" s="74">
        <v>4.4499999999999998E-2</v>
      </c>
      <c r="G4" s="74">
        <v>4.2999999999999997E-2</v>
      </c>
      <c r="H4" s="74">
        <v>4.2000000000000003E-2</v>
      </c>
      <c r="I4" s="74">
        <v>4.2000000000000003E-2</v>
      </c>
      <c r="J4" s="74">
        <v>3.85E-2</v>
      </c>
      <c r="K4" s="74">
        <v>3.5999999999999997E-2</v>
      </c>
      <c r="Q4" s="74"/>
      <c r="R4" s="74"/>
    </row>
    <row r="5" spans="1:25" x14ac:dyDescent="0.45">
      <c r="A5" t="s">
        <v>333</v>
      </c>
      <c r="B5" s="11">
        <v>0.13</v>
      </c>
      <c r="C5" s="74">
        <v>0.127</v>
      </c>
      <c r="D5" s="74">
        <v>0.123</v>
      </c>
      <c r="E5" s="74">
        <v>0.115</v>
      </c>
      <c r="F5" s="11">
        <v>0.11</v>
      </c>
      <c r="G5" s="74">
        <v>0.113</v>
      </c>
      <c r="H5" s="74">
        <v>0.111</v>
      </c>
      <c r="I5" s="74">
        <v>0.104</v>
      </c>
      <c r="J5" s="74">
        <v>8.6999999999999994E-2</v>
      </c>
      <c r="K5" s="74">
        <v>7.4999999999999997E-2</v>
      </c>
      <c r="Q5" s="74"/>
      <c r="R5" s="74"/>
    </row>
    <row r="6" spans="1:25" x14ac:dyDescent="0.45">
      <c r="Q6" s="74"/>
      <c r="R6" s="74"/>
    </row>
    <row r="7" spans="1:25" x14ac:dyDescent="0.45">
      <c r="Q7" s="74"/>
      <c r="R7" s="74"/>
    </row>
    <row r="8" spans="1:25" x14ac:dyDescent="0.45">
      <c r="A8" s="2" t="s">
        <v>346</v>
      </c>
      <c r="N8" t="s">
        <v>347</v>
      </c>
      <c r="Q8" s="74"/>
      <c r="R8" s="74"/>
    </row>
    <row r="9" spans="1:25" x14ac:dyDescent="0.45">
      <c r="B9">
        <v>2018</v>
      </c>
      <c r="C9">
        <v>2019</v>
      </c>
      <c r="D9">
        <v>2020</v>
      </c>
      <c r="E9">
        <v>2021</v>
      </c>
      <c r="F9">
        <v>2022</v>
      </c>
      <c r="G9">
        <v>2023</v>
      </c>
      <c r="H9">
        <v>2024</v>
      </c>
      <c r="Q9" s="74"/>
      <c r="R9" s="74"/>
    </row>
    <row r="10" spans="1:25" x14ac:dyDescent="0.45">
      <c r="A10" t="s">
        <v>354</v>
      </c>
      <c r="B10" s="74">
        <v>7.9000000000000001E-2</v>
      </c>
      <c r="C10" s="74">
        <v>7.8E-2</v>
      </c>
      <c r="D10" s="74">
        <v>4.8000000000000001E-2</v>
      </c>
      <c r="E10" s="74">
        <v>3.4000000000000002E-2</v>
      </c>
      <c r="F10" s="74">
        <v>-1E-3</v>
      </c>
      <c r="G10" s="74">
        <v>1E-3</v>
      </c>
      <c r="H10" s="74">
        <v>-3.1E-2</v>
      </c>
      <c r="Q10" s="74"/>
      <c r="R10" s="74"/>
    </row>
    <row r="11" spans="1:25" x14ac:dyDescent="0.45">
      <c r="A11" t="s">
        <v>353</v>
      </c>
      <c r="B11">
        <v>66300</v>
      </c>
      <c r="C11">
        <v>72400</v>
      </c>
      <c r="D11">
        <v>86800</v>
      </c>
      <c r="E11">
        <v>96700</v>
      </c>
      <c r="F11">
        <v>66300</v>
      </c>
      <c r="G11">
        <v>63200</v>
      </c>
      <c r="H11">
        <v>46800</v>
      </c>
      <c r="Q11" s="74"/>
      <c r="R11" s="74"/>
    </row>
    <row r="12" spans="1:25" x14ac:dyDescent="0.45">
      <c r="B12" s="2"/>
      <c r="Q12" s="74"/>
      <c r="R12" s="74"/>
    </row>
    <row r="13" spans="1:25" x14ac:dyDescent="0.45">
      <c r="B13">
        <v>2015</v>
      </c>
      <c r="C13">
        <v>2016</v>
      </c>
      <c r="D13">
        <v>2017</v>
      </c>
      <c r="E13">
        <v>2018</v>
      </c>
      <c r="F13">
        <v>2019</v>
      </c>
      <c r="G13">
        <v>2020</v>
      </c>
      <c r="H13">
        <v>2021</v>
      </c>
      <c r="I13">
        <v>2022</v>
      </c>
      <c r="J13">
        <v>2023</v>
      </c>
      <c r="K13">
        <v>2024</v>
      </c>
      <c r="L13" s="1" t="s">
        <v>356</v>
      </c>
      <c r="Q13" s="74"/>
      <c r="R13" s="74"/>
    </row>
    <row r="14" spans="1:25" x14ac:dyDescent="0.45">
      <c r="A14" t="s">
        <v>331</v>
      </c>
      <c r="B14" s="74">
        <v>4.0500000000000001E-2</v>
      </c>
      <c r="C14" s="74">
        <v>4.02E-2</v>
      </c>
      <c r="D14" s="74">
        <v>3.95E-2</v>
      </c>
      <c r="E14" s="74">
        <v>5.0999999999999997E-2</v>
      </c>
      <c r="F14" s="74">
        <v>5.5E-2</v>
      </c>
      <c r="G14" s="74">
        <v>5.6000000000000001E-2</v>
      </c>
      <c r="H14" s="74">
        <v>5.0999999999999997E-2</v>
      </c>
      <c r="I14" s="74">
        <v>5.5E-2</v>
      </c>
      <c r="J14" s="74">
        <v>5.5E-2</v>
      </c>
      <c r="K14" s="74">
        <v>5.1999999999999998E-2</v>
      </c>
      <c r="L14" s="11">
        <v>0.05</v>
      </c>
      <c r="Q14" s="74"/>
      <c r="R14" s="74"/>
    </row>
    <row r="15" spans="1:25" x14ac:dyDescent="0.45">
      <c r="A15" t="s">
        <v>355</v>
      </c>
      <c r="B15" s="11">
        <v>7.0000000000000007E-2</v>
      </c>
      <c r="C15" s="74">
        <v>8.4000000000000005E-2</v>
      </c>
      <c r="D15" s="11">
        <v>0.05</v>
      </c>
      <c r="E15" s="74">
        <v>5.1999999999999998E-2</v>
      </c>
      <c r="F15" s="74">
        <v>2.5000000000000001E-2</v>
      </c>
      <c r="G15" s="11">
        <v>0</v>
      </c>
      <c r="H15" s="74">
        <v>4.3999999999999997E-2</v>
      </c>
      <c r="I15" s="11">
        <v>0</v>
      </c>
      <c r="J15" s="11">
        <v>0</v>
      </c>
      <c r="K15" s="11">
        <v>0</v>
      </c>
      <c r="L15" s="74">
        <v>3.9E-2</v>
      </c>
      <c r="Q15" s="74"/>
      <c r="R15" s="74"/>
    </row>
    <row r="16" spans="1:25" x14ac:dyDescent="0.45">
      <c r="Q16" s="74"/>
      <c r="R16" s="74"/>
      <c r="Y16" s="75"/>
    </row>
    <row r="17" spans="1:27" x14ac:dyDescent="0.45">
      <c r="Q17" s="74"/>
      <c r="R17" s="76"/>
      <c r="U17" s="77"/>
      <c r="V17" s="75"/>
      <c r="W17" s="75"/>
      <c r="X17" s="75"/>
      <c r="Y17" s="75"/>
    </row>
    <row r="18" spans="1:27" x14ac:dyDescent="0.45">
      <c r="A18" t="s">
        <v>357</v>
      </c>
      <c r="Q18" s="74"/>
      <c r="R18" s="76"/>
      <c r="U18" s="77"/>
      <c r="V18" s="75"/>
      <c r="W18" s="75"/>
      <c r="X18" s="75"/>
      <c r="Y18" s="75"/>
    </row>
    <row r="19" spans="1:27" x14ac:dyDescent="0.45">
      <c r="B19">
        <v>2016</v>
      </c>
      <c r="C19">
        <v>2017</v>
      </c>
      <c r="D19">
        <v>2018</v>
      </c>
      <c r="E19">
        <v>2019</v>
      </c>
      <c r="F19">
        <v>2020</v>
      </c>
      <c r="G19">
        <v>2021</v>
      </c>
      <c r="H19">
        <v>2022</v>
      </c>
      <c r="I19">
        <v>2023</v>
      </c>
      <c r="J19">
        <v>2024</v>
      </c>
      <c r="Q19" s="74"/>
      <c r="R19" s="76"/>
      <c r="U19" s="77"/>
      <c r="V19" s="75"/>
      <c r="W19" s="75"/>
      <c r="X19" s="75"/>
      <c r="Y19" s="75"/>
    </row>
    <row r="20" spans="1:27" x14ac:dyDescent="0.45">
      <c r="A20" t="s">
        <v>302</v>
      </c>
      <c r="B20" s="74">
        <v>3.0000000000000001E-3</v>
      </c>
      <c r="C20" s="74">
        <v>3.5999999999999997E-2</v>
      </c>
      <c r="D20" s="74">
        <v>8.0000000000000002E-3</v>
      </c>
      <c r="E20" s="11">
        <v>-0.03</v>
      </c>
      <c r="F20" s="74">
        <v>-0.14499999999999999</v>
      </c>
      <c r="G20" s="11">
        <v>0.09</v>
      </c>
      <c r="H20" s="11">
        <v>0.02</v>
      </c>
      <c r="I20" s="74">
        <v>-5.0000000000000001E-3</v>
      </c>
      <c r="J20" s="74">
        <v>-2.5000000000000001E-2</v>
      </c>
      <c r="Q20" s="74"/>
      <c r="R20" s="76"/>
      <c r="U20" s="78"/>
      <c r="V20" s="75"/>
      <c r="W20" s="75"/>
      <c r="X20" s="75"/>
      <c r="Y20" s="75"/>
    </row>
    <row r="21" spans="1:27" x14ac:dyDescent="0.45">
      <c r="A21" t="s">
        <v>301</v>
      </c>
      <c r="B21" s="74">
        <v>3.5000000000000003E-2</v>
      </c>
      <c r="C21" s="74">
        <v>3.2000000000000001E-2</v>
      </c>
      <c r="D21" s="74">
        <v>3.1E-2</v>
      </c>
      <c r="E21" s="11">
        <v>0.01</v>
      </c>
      <c r="F21" s="74">
        <v>-2E-3</v>
      </c>
      <c r="G21" s="74">
        <v>7.0999999999999994E-2</v>
      </c>
      <c r="H21" s="11">
        <v>-0.02</v>
      </c>
      <c r="I21" s="74">
        <v>2E-3</v>
      </c>
      <c r="J21" s="74">
        <v>6.7000000000000004E-2</v>
      </c>
      <c r="Q21" s="74"/>
      <c r="R21" s="76"/>
      <c r="U21" s="77"/>
      <c r="V21" s="75"/>
      <c r="W21" s="75"/>
      <c r="X21" s="75"/>
      <c r="Y21" s="75"/>
    </row>
    <row r="22" spans="1:27" x14ac:dyDescent="0.45">
      <c r="Q22" s="74"/>
      <c r="R22" s="76"/>
      <c r="U22" s="77"/>
      <c r="V22" s="75"/>
      <c r="W22" s="75"/>
      <c r="X22" s="75"/>
      <c r="Y22" s="75"/>
    </row>
    <row r="23" spans="1:27" x14ac:dyDescent="0.45">
      <c r="B23" s="2"/>
      <c r="C23" s="2"/>
      <c r="D23" s="2"/>
      <c r="Q23" s="74"/>
      <c r="R23" s="76"/>
      <c r="U23" s="77"/>
      <c r="V23" s="75"/>
      <c r="W23" s="75"/>
      <c r="X23" s="75"/>
      <c r="Y23" s="75"/>
    </row>
    <row r="24" spans="1:27" x14ac:dyDescent="0.45">
      <c r="B24" s="2"/>
      <c r="C24" s="2"/>
      <c r="D24" s="2"/>
      <c r="Q24" s="74"/>
      <c r="R24" s="76"/>
      <c r="U24" s="77"/>
      <c r="V24" s="75"/>
      <c r="W24" s="75"/>
      <c r="X24" s="75"/>
      <c r="Y24" s="75"/>
    </row>
    <row r="25" spans="1:27" x14ac:dyDescent="0.45">
      <c r="C25" s="79"/>
      <c r="D25" s="79"/>
      <c r="Q25" s="74"/>
      <c r="R25" s="76"/>
      <c r="U25" s="77"/>
      <c r="V25" s="75"/>
      <c r="W25" s="75"/>
      <c r="X25" s="75"/>
      <c r="Y25" s="75"/>
    </row>
    <row r="26" spans="1:27" x14ac:dyDescent="0.45">
      <c r="C26" s="79"/>
      <c r="D26" s="79"/>
      <c r="Q26" s="74"/>
      <c r="R26" s="76"/>
    </row>
    <row r="27" spans="1:27" x14ac:dyDescent="0.45">
      <c r="C27" s="79"/>
      <c r="D27" s="79"/>
      <c r="Q27" s="74"/>
      <c r="R27" s="76"/>
      <c r="W27" s="77"/>
      <c r="X27" s="75"/>
      <c r="Y27" s="75"/>
      <c r="Z27" s="75"/>
      <c r="AA27" s="75"/>
    </row>
    <row r="28" spans="1:27" x14ac:dyDescent="0.45">
      <c r="C28" s="79"/>
      <c r="D28" s="76"/>
      <c r="Q28" s="74"/>
      <c r="R28" s="76"/>
      <c r="W28" s="77"/>
      <c r="X28" s="75"/>
      <c r="Y28" s="75"/>
      <c r="Z28" s="75"/>
      <c r="AA28" s="75"/>
    </row>
    <row r="29" spans="1:27" x14ac:dyDescent="0.45">
      <c r="C29" s="79"/>
      <c r="D29" s="76"/>
      <c r="Q29" s="74"/>
      <c r="R29" s="76"/>
      <c r="W29" s="77"/>
      <c r="X29" s="75"/>
      <c r="Y29" s="75"/>
      <c r="Z29" s="75"/>
      <c r="AA29" s="75"/>
    </row>
    <row r="30" spans="1:27" x14ac:dyDescent="0.45">
      <c r="C30" s="79"/>
      <c r="D30" s="76"/>
      <c r="Q30" s="74"/>
      <c r="R30" s="76"/>
      <c r="W30" s="78"/>
      <c r="X30" s="75"/>
      <c r="Y30" s="75"/>
      <c r="Z30" s="75"/>
      <c r="AA30" s="75"/>
    </row>
    <row r="31" spans="1:27" x14ac:dyDescent="0.45">
      <c r="Q31" s="74"/>
      <c r="R31" s="76"/>
      <c r="W31" s="78"/>
      <c r="X31" s="75"/>
      <c r="Y31" s="75"/>
      <c r="Z31" s="75"/>
      <c r="AA31" s="75"/>
    </row>
    <row r="32" spans="1:27" x14ac:dyDescent="0.45">
      <c r="Q32" s="74"/>
      <c r="R32" s="76"/>
      <c r="W32" s="77"/>
      <c r="X32" s="75"/>
      <c r="Y32" s="75"/>
      <c r="Z32" s="75"/>
      <c r="AA32" s="75"/>
    </row>
    <row r="33" spans="17:27" x14ac:dyDescent="0.45">
      <c r="Q33" s="74"/>
      <c r="R33" s="76"/>
      <c r="W33" s="77"/>
      <c r="X33" s="75"/>
      <c r="Y33" s="75"/>
      <c r="Z33" s="75"/>
      <c r="AA33" s="75"/>
    </row>
    <row r="34" spans="17:27" x14ac:dyDescent="0.45">
      <c r="Q34" s="74"/>
      <c r="R34" s="76"/>
      <c r="W34" s="77"/>
      <c r="X34" s="75"/>
      <c r="Y34" s="75"/>
      <c r="Z34" s="75"/>
      <c r="AA34" s="75"/>
    </row>
    <row r="35" spans="17:27" x14ac:dyDescent="0.45">
      <c r="Q35" s="74"/>
      <c r="R35" s="76"/>
      <c r="W35" s="77"/>
      <c r="X35" s="75"/>
      <c r="Y35" s="75"/>
      <c r="Z35" s="75"/>
      <c r="AA35" s="75"/>
    </row>
    <row r="36" spans="17:27" x14ac:dyDescent="0.45">
      <c r="Q36" s="74"/>
      <c r="R36" s="76"/>
      <c r="W36" s="77"/>
      <c r="X36" s="75"/>
      <c r="Y36" s="75"/>
      <c r="Z36" s="75"/>
      <c r="AA36" s="75"/>
    </row>
    <row r="37" spans="17:27" x14ac:dyDescent="0.45">
      <c r="Q37" s="74"/>
      <c r="R37" s="74"/>
      <c r="S37" s="74"/>
      <c r="W37" s="77"/>
      <c r="X37" s="75"/>
      <c r="Y37" s="75"/>
      <c r="Z37" s="75"/>
      <c r="AA37" s="75"/>
    </row>
    <row r="38" spans="17:27" x14ac:dyDescent="0.45">
      <c r="W38" s="77"/>
      <c r="X38" s="75"/>
      <c r="Y38" s="75"/>
      <c r="Z38" s="75"/>
      <c r="AA38" s="7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5E71-952E-432D-A65A-13796323D2D1}">
  <dimension ref="A1:U86"/>
  <sheetViews>
    <sheetView zoomScale="47" zoomScaleNormal="55" workbookViewId="0">
      <selection activeCell="H27" sqref="H27"/>
    </sheetView>
  </sheetViews>
  <sheetFormatPr defaultRowHeight="13.9" x14ac:dyDescent="0.4"/>
  <cols>
    <col min="1" max="1" width="31.46484375" style="53" customWidth="1"/>
    <col min="2" max="2" width="22.46484375" style="52" customWidth="1"/>
    <col min="3" max="8" width="19.1328125" style="52" customWidth="1"/>
    <col min="9" max="17" width="9.06640625" style="52"/>
    <col min="18" max="18" width="20.265625" style="52" customWidth="1"/>
    <col min="19" max="20" width="9.06640625" style="52"/>
    <col min="21" max="21" width="9.06640625" style="52" customWidth="1"/>
    <col min="22" max="16384" width="9.06640625" style="52"/>
  </cols>
  <sheetData>
    <row r="1" spans="1:20" ht="27.4" x14ac:dyDescent="0.4">
      <c r="A1" s="56"/>
      <c r="B1" s="55" t="s">
        <v>350</v>
      </c>
      <c r="C1" s="56" t="s">
        <v>349</v>
      </c>
    </row>
    <row r="2" spans="1:20" x14ac:dyDescent="0.4">
      <c r="A2" s="52">
        <v>2016</v>
      </c>
      <c r="B2" s="53">
        <v>15.8</v>
      </c>
      <c r="C2" s="80">
        <v>8.8999999999999996E-2</v>
      </c>
    </row>
    <row r="3" spans="1:20" x14ac:dyDescent="0.4">
      <c r="A3" s="53">
        <v>2017</v>
      </c>
      <c r="B3" s="53">
        <v>17.5</v>
      </c>
      <c r="C3" s="81">
        <f>B3/B2-1</f>
        <v>0.10759493670886067</v>
      </c>
    </row>
    <row r="4" spans="1:20" x14ac:dyDescent="0.4">
      <c r="A4" s="53">
        <v>2018</v>
      </c>
      <c r="B4" s="53">
        <v>19.100000000000001</v>
      </c>
      <c r="C4" s="81">
        <f t="shared" ref="C4:C10" si="0">B4/B3-1</f>
        <v>9.1428571428571415E-2</v>
      </c>
      <c r="R4" s="52" t="s">
        <v>360</v>
      </c>
    </row>
    <row r="5" spans="1:20" x14ac:dyDescent="0.4">
      <c r="A5" s="52">
        <v>2019</v>
      </c>
      <c r="B5" s="52">
        <v>20.38</v>
      </c>
      <c r="C5" s="81">
        <f t="shared" si="0"/>
        <v>6.701570680628266E-2</v>
      </c>
      <c r="S5" s="52" t="s">
        <v>294</v>
      </c>
      <c r="T5" s="52" t="s">
        <v>295</v>
      </c>
    </row>
    <row r="6" spans="1:20" x14ac:dyDescent="0.4">
      <c r="A6" s="53">
        <v>2020</v>
      </c>
      <c r="B6" s="52">
        <v>20</v>
      </c>
      <c r="C6" s="81">
        <f t="shared" si="0"/>
        <v>-1.8645731108930308E-2</v>
      </c>
      <c r="R6" s="52" t="s">
        <v>359</v>
      </c>
      <c r="S6" s="54">
        <f>S8-S7</f>
        <v>116.32999999999998</v>
      </c>
      <c r="T6" s="54">
        <f>T8-T7</f>
        <v>140.10999999999999</v>
      </c>
    </row>
    <row r="7" spans="1:20" x14ac:dyDescent="0.4">
      <c r="A7" s="53">
        <v>2021</v>
      </c>
      <c r="B7" s="52">
        <v>19.739999999999998</v>
      </c>
      <c r="C7" s="81">
        <f t="shared" si="0"/>
        <v>-1.3000000000000123E-2</v>
      </c>
      <c r="R7" s="52" t="s">
        <v>358</v>
      </c>
      <c r="S7" s="52">
        <v>289.2</v>
      </c>
      <c r="T7" s="52">
        <v>240.65</v>
      </c>
    </row>
    <row r="8" spans="1:20" x14ac:dyDescent="0.4">
      <c r="A8" s="53">
        <v>2022</v>
      </c>
      <c r="B8" s="52">
        <v>22.4</v>
      </c>
      <c r="C8" s="81">
        <f t="shared" si="0"/>
        <v>0.13475177304964547</v>
      </c>
      <c r="R8" s="52" t="s">
        <v>16</v>
      </c>
      <c r="S8" s="54">
        <f>B20</f>
        <v>405.53</v>
      </c>
      <c r="T8" s="54">
        <f>C20</f>
        <v>380.76</v>
      </c>
    </row>
    <row r="9" spans="1:20" x14ac:dyDescent="0.4">
      <c r="A9" s="53">
        <v>2023</v>
      </c>
      <c r="B9" s="52">
        <v>23.18</v>
      </c>
      <c r="C9" s="81">
        <f t="shared" si="0"/>
        <v>3.4821428571428559E-2</v>
      </c>
    </row>
    <row r="10" spans="1:20" x14ac:dyDescent="0.4">
      <c r="A10" s="53">
        <v>2024</v>
      </c>
      <c r="B10" s="52">
        <v>25.35</v>
      </c>
      <c r="C10" s="81">
        <f t="shared" si="0"/>
        <v>9.3615185504745568E-2</v>
      </c>
      <c r="S10" s="52" t="s">
        <v>294</v>
      </c>
      <c r="T10" s="52" t="s">
        <v>295</v>
      </c>
    </row>
    <row r="11" spans="1:20" x14ac:dyDescent="0.4">
      <c r="A11" s="53" t="s">
        <v>361</v>
      </c>
      <c r="R11" s="52" t="s">
        <v>359</v>
      </c>
      <c r="S11" s="52">
        <v>116.32999999999998</v>
      </c>
      <c r="T11" s="52">
        <v>140.10999999999999</v>
      </c>
    </row>
    <row r="12" spans="1:20" s="64" customFormat="1" x14ac:dyDescent="0.4">
      <c r="A12" s="63" t="s">
        <v>303</v>
      </c>
      <c r="B12" s="63"/>
      <c r="C12" s="63"/>
      <c r="D12" s="63"/>
      <c r="R12" s="64" t="s">
        <v>358</v>
      </c>
      <c r="S12" s="64">
        <v>289.2</v>
      </c>
      <c r="T12" s="64">
        <v>240.65</v>
      </c>
    </row>
    <row r="13" spans="1:20" s="64" customFormat="1" x14ac:dyDescent="0.4">
      <c r="A13" s="63" t="s">
        <v>293</v>
      </c>
      <c r="B13" s="63" t="s">
        <v>294</v>
      </c>
      <c r="C13" s="63" t="s">
        <v>295</v>
      </c>
      <c r="D13" s="63" t="s">
        <v>296</v>
      </c>
      <c r="G13" s="63" t="s">
        <v>352</v>
      </c>
      <c r="R13" s="64" t="s">
        <v>16</v>
      </c>
      <c r="S13" s="64">
        <v>405.53</v>
      </c>
      <c r="T13" s="64">
        <v>380.76</v>
      </c>
    </row>
    <row r="14" spans="1:20" s="64" customFormat="1" x14ac:dyDescent="0.4">
      <c r="A14" s="64" t="s">
        <v>298</v>
      </c>
      <c r="B14" s="65">
        <v>67.395077939999993</v>
      </c>
      <c r="C14" s="65">
        <v>157.49880987999998</v>
      </c>
      <c r="D14" s="65">
        <v>224.89388781999997</v>
      </c>
      <c r="F14" s="64" t="s">
        <v>298</v>
      </c>
      <c r="G14" s="64">
        <v>224.89388781999997</v>
      </c>
    </row>
    <row r="15" spans="1:20" s="64" customFormat="1" x14ac:dyDescent="0.4">
      <c r="A15" s="64" t="s">
        <v>297</v>
      </c>
      <c r="B15" s="65">
        <v>130.03622748999999</v>
      </c>
      <c r="C15" s="65">
        <v>16.63392794</v>
      </c>
      <c r="D15" s="65">
        <v>146.67015542999999</v>
      </c>
      <c r="F15" s="64" t="s">
        <v>297</v>
      </c>
      <c r="G15" s="64">
        <v>146.67015542999999</v>
      </c>
    </row>
    <row r="16" spans="1:20" s="64" customFormat="1" x14ac:dyDescent="0.4">
      <c r="A16" s="64" t="s">
        <v>301</v>
      </c>
      <c r="B16" s="65">
        <v>25.619181000000001</v>
      </c>
      <c r="C16" s="65">
        <v>55.925871000000001</v>
      </c>
      <c r="D16" s="65">
        <v>81.545051999999998</v>
      </c>
      <c r="F16" s="64" t="s">
        <v>301</v>
      </c>
      <c r="G16" s="64">
        <v>81.545051999999998</v>
      </c>
    </row>
    <row r="17" spans="1:21" s="64" customFormat="1" x14ac:dyDescent="0.4">
      <c r="A17" s="64" t="s">
        <v>299</v>
      </c>
      <c r="B17" s="65">
        <v>56.045475510000003</v>
      </c>
      <c r="C17" s="65">
        <v>18.22061536</v>
      </c>
      <c r="D17" s="65">
        <v>74.266090869999999</v>
      </c>
      <c r="F17" s="64" t="s">
        <v>299</v>
      </c>
      <c r="G17" s="64">
        <v>74.266090869999999</v>
      </c>
      <c r="R17" s="52"/>
      <c r="S17" s="52" t="s">
        <v>359</v>
      </c>
      <c r="T17" s="64" t="s">
        <v>358</v>
      </c>
      <c r="U17" s="64" t="s">
        <v>16</v>
      </c>
    </row>
    <row r="18" spans="1:21" s="64" customFormat="1" x14ac:dyDescent="0.4">
      <c r="A18" s="64" t="s">
        <v>302</v>
      </c>
      <c r="B18" s="65">
        <v>24.608485000000002</v>
      </c>
      <c r="C18" s="65">
        <v>21.588446000000001</v>
      </c>
      <c r="D18" s="65">
        <v>46.196931000000006</v>
      </c>
      <c r="F18" s="64" t="s">
        <v>302</v>
      </c>
      <c r="G18" s="64">
        <v>46.196931000000006</v>
      </c>
      <c r="R18" s="52" t="s">
        <v>294</v>
      </c>
      <c r="S18" s="52">
        <v>116.32999999999998</v>
      </c>
      <c r="T18" s="64">
        <v>289.2</v>
      </c>
      <c r="U18" s="64">
        <v>405.53</v>
      </c>
    </row>
    <row r="19" spans="1:21" s="64" customFormat="1" x14ac:dyDescent="0.4">
      <c r="A19" s="64" t="s">
        <v>300</v>
      </c>
      <c r="B19" s="65">
        <f>B20-SUM(B13:B18)</f>
        <v>101.82555305999995</v>
      </c>
      <c r="C19" s="65">
        <f>C20-SUM(C13:C18)</f>
        <v>110.89232981999999</v>
      </c>
      <c r="D19" s="65">
        <f>B19+C19</f>
        <v>212.71788287999993</v>
      </c>
      <c r="F19" s="64" t="s">
        <v>300</v>
      </c>
      <c r="G19" s="64">
        <v>212.71788287999993</v>
      </c>
      <c r="R19" s="52" t="s">
        <v>295</v>
      </c>
      <c r="S19" s="52">
        <v>140.10999999999999</v>
      </c>
      <c r="T19" s="64">
        <v>240.65</v>
      </c>
      <c r="U19" s="64">
        <v>380.76</v>
      </c>
    </row>
    <row r="20" spans="1:21" s="64" customFormat="1" x14ac:dyDescent="0.4">
      <c r="A20" s="63" t="s">
        <v>16</v>
      </c>
      <c r="B20" s="66">
        <v>405.53</v>
      </c>
      <c r="C20" s="66">
        <v>380.76</v>
      </c>
      <c r="D20" s="66">
        <f>B20+C20</f>
        <v>786.29</v>
      </c>
    </row>
    <row r="21" spans="1:21" s="64" customFormat="1" x14ac:dyDescent="0.4">
      <c r="A21" s="63"/>
      <c r="B21" s="66"/>
      <c r="C21" s="66"/>
      <c r="D21" s="66"/>
    </row>
    <row r="22" spans="1:21" x14ac:dyDescent="0.4">
      <c r="A22" s="63" t="s">
        <v>304</v>
      </c>
      <c r="D22" s="64"/>
    </row>
    <row r="23" spans="1:21" x14ac:dyDescent="0.4">
      <c r="A23" s="55" t="s">
        <v>305</v>
      </c>
      <c r="B23" s="56" t="s">
        <v>294</v>
      </c>
      <c r="C23" s="56" t="s">
        <v>295</v>
      </c>
      <c r="E23" s="55"/>
      <c r="F23" s="56" t="s">
        <v>351</v>
      </c>
      <c r="G23" s="56" t="s">
        <v>349</v>
      </c>
    </row>
    <row r="24" spans="1:21" x14ac:dyDescent="0.4">
      <c r="A24" s="64">
        <v>2015</v>
      </c>
      <c r="B24" s="54">
        <v>162.11000000000001</v>
      </c>
      <c r="C24" s="54">
        <v>165.65</v>
      </c>
      <c r="E24" s="64">
        <v>2015</v>
      </c>
      <c r="F24" s="65">
        <f t="shared" ref="F24:F27" si="1">B24+C24</f>
        <v>327.76</v>
      </c>
      <c r="G24" s="81">
        <v>9.9000000000000005E-2</v>
      </c>
    </row>
    <row r="25" spans="1:21" x14ac:dyDescent="0.4">
      <c r="A25" s="53">
        <v>2016</v>
      </c>
      <c r="B25" s="54">
        <v>176.63</v>
      </c>
      <c r="C25" s="54">
        <v>174.11</v>
      </c>
      <c r="E25" s="64">
        <v>2016</v>
      </c>
      <c r="F25" s="65">
        <f t="shared" si="1"/>
        <v>350.74</v>
      </c>
      <c r="G25" s="81">
        <f t="shared" ref="G25:G28" si="2">F25/F24-1</f>
        <v>7.0112277276055623E-2</v>
      </c>
    </row>
    <row r="26" spans="1:21" x14ac:dyDescent="0.4">
      <c r="A26" s="64">
        <v>2017</v>
      </c>
      <c r="B26" s="54">
        <v>214.01</v>
      </c>
      <c r="C26" s="54">
        <v>211.1</v>
      </c>
      <c r="E26" s="64">
        <v>2017</v>
      </c>
      <c r="F26" s="65">
        <f t="shared" si="1"/>
        <v>425.11</v>
      </c>
      <c r="G26" s="81">
        <f t="shared" si="2"/>
        <v>0.21203740662599069</v>
      </c>
    </row>
    <row r="27" spans="1:21" x14ac:dyDescent="0.4">
      <c r="A27" s="53">
        <v>2018</v>
      </c>
      <c r="B27" s="54">
        <v>243.48</v>
      </c>
      <c r="C27" s="54">
        <v>236.69</v>
      </c>
      <c r="E27" s="64">
        <v>2018</v>
      </c>
      <c r="F27" s="65">
        <f t="shared" si="1"/>
        <v>480.16999999999996</v>
      </c>
      <c r="G27" s="81">
        <f t="shared" si="2"/>
        <v>0.12951941850344606</v>
      </c>
    </row>
    <row r="28" spans="1:21" s="64" customFormat="1" x14ac:dyDescent="0.4">
      <c r="A28" s="64">
        <v>2019</v>
      </c>
      <c r="B28" s="65">
        <v>255.83065851999999</v>
      </c>
      <c r="C28" s="65">
        <v>247.50083171</v>
      </c>
      <c r="D28" s="52"/>
      <c r="E28" s="64">
        <v>2019</v>
      </c>
      <c r="F28" s="65">
        <f>B28+C28</f>
        <v>503.33149022999999</v>
      </c>
      <c r="G28" s="81">
        <f t="shared" si="2"/>
        <v>4.8236021055042988E-2</v>
      </c>
    </row>
    <row r="29" spans="1:21" x14ac:dyDescent="0.4">
      <c r="A29" s="64">
        <v>2020</v>
      </c>
      <c r="B29" s="54">
        <v>274.03265741999996</v>
      </c>
      <c r="C29" s="54">
        <v>257.05568607999999</v>
      </c>
      <c r="E29" s="64">
        <v>2020</v>
      </c>
      <c r="F29" s="65">
        <f t="shared" ref="F29:F33" si="3">B29+C29</f>
        <v>531.08834349999995</v>
      </c>
      <c r="G29" s="81">
        <f>F29/F28-1</f>
        <v>5.5146268033649859E-2</v>
      </c>
    </row>
    <row r="30" spans="1:21" x14ac:dyDescent="0.4">
      <c r="A30" s="64">
        <v>2021</v>
      </c>
      <c r="B30" s="54">
        <v>325.07399963</v>
      </c>
      <c r="C30" s="54">
        <v>324.21462063999996</v>
      </c>
      <c r="E30" s="64">
        <v>2021</v>
      </c>
      <c r="F30" s="65">
        <f t="shared" si="3"/>
        <v>649.28862026999991</v>
      </c>
      <c r="G30" s="81">
        <f t="shared" ref="G30:G33" si="4">F30/F29-1</f>
        <v>0.22256236314853317</v>
      </c>
    </row>
    <row r="31" spans="1:21" s="64" customFormat="1" x14ac:dyDescent="0.4">
      <c r="A31" s="64">
        <v>2022</v>
      </c>
      <c r="B31" s="65">
        <v>359.84597759999997</v>
      </c>
      <c r="C31" s="65">
        <v>350.30148463000012</v>
      </c>
      <c r="D31" s="52"/>
      <c r="E31" s="64">
        <v>2022</v>
      </c>
      <c r="F31" s="65">
        <f t="shared" si="3"/>
        <v>710.14746223000009</v>
      </c>
      <c r="G31" s="81">
        <f t="shared" si="4"/>
        <v>9.3731570306426537E-2</v>
      </c>
    </row>
    <row r="32" spans="1:21" x14ac:dyDescent="0.4">
      <c r="A32" s="64">
        <v>2023</v>
      </c>
      <c r="B32" s="54">
        <v>386.87698237000012</v>
      </c>
      <c r="C32" s="54">
        <v>330.04434224999994</v>
      </c>
      <c r="E32" s="64">
        <v>2023</v>
      </c>
      <c r="F32" s="65">
        <f t="shared" si="3"/>
        <v>716.92132462000006</v>
      </c>
      <c r="G32" s="81">
        <f t="shared" si="4"/>
        <v>9.5386701358175507E-3</v>
      </c>
    </row>
    <row r="33" spans="1:8" x14ac:dyDescent="0.4">
      <c r="A33" s="64">
        <v>2024</v>
      </c>
      <c r="B33" s="54">
        <f>B20</f>
        <v>405.53</v>
      </c>
      <c r="C33" s="54">
        <f>C20</f>
        <v>380.76</v>
      </c>
      <c r="E33" s="64">
        <v>2024</v>
      </c>
      <c r="F33" s="65">
        <f t="shared" si="3"/>
        <v>786.29</v>
      </c>
      <c r="G33" s="81">
        <f t="shared" si="4"/>
        <v>9.6759118466406946E-2</v>
      </c>
    </row>
    <row r="34" spans="1:8" s="64" customFormat="1" x14ac:dyDescent="0.4">
      <c r="F34" s="73">
        <f>(F33/F24)^(1/9)-1</f>
        <v>0.10211065263752195</v>
      </c>
    </row>
    <row r="35" spans="1:8" x14ac:dyDescent="0.4">
      <c r="A35" s="64"/>
    </row>
    <row r="37" spans="1:8" x14ac:dyDescent="0.4">
      <c r="G37" s="53" t="s">
        <v>7</v>
      </c>
      <c r="H37" s="53" t="s">
        <v>6</v>
      </c>
    </row>
    <row r="39" spans="1:8" ht="27.4" x14ac:dyDescent="0.4">
      <c r="A39" s="55" t="s">
        <v>286</v>
      </c>
      <c r="B39" s="56">
        <v>2018</v>
      </c>
      <c r="C39" s="56">
        <v>2019</v>
      </c>
      <c r="D39" s="56">
        <v>2020</v>
      </c>
      <c r="E39" s="56">
        <v>2021</v>
      </c>
      <c r="F39" s="56">
        <v>2022</v>
      </c>
      <c r="G39" s="56">
        <v>2023</v>
      </c>
      <c r="H39" s="57">
        <v>2024</v>
      </c>
    </row>
    <row r="40" spans="1:8" x14ac:dyDescent="0.4">
      <c r="A40" s="53" t="s">
        <v>285</v>
      </c>
      <c r="B40" s="52">
        <v>18</v>
      </c>
      <c r="C40" s="52">
        <v>19.600000000000001</v>
      </c>
      <c r="D40" s="52">
        <v>22.1</v>
      </c>
      <c r="E40" s="52">
        <v>23.9</v>
      </c>
      <c r="F40" s="52">
        <v>24.7</v>
      </c>
      <c r="G40" s="52">
        <v>24.7</v>
      </c>
      <c r="H40" s="52">
        <f>G40*1.2</f>
        <v>29.639999999999997</v>
      </c>
    </row>
    <row r="41" spans="1:8" x14ac:dyDescent="0.4">
      <c r="A41" s="53" t="s">
        <v>287</v>
      </c>
      <c r="B41" s="58">
        <v>7.0000000000000007E-2</v>
      </c>
      <c r="C41" s="59">
        <f>C40/B40-1</f>
        <v>8.8888888888889017E-2</v>
      </c>
      <c r="D41" s="59">
        <f t="shared" ref="D41:H41" si="5">D40/C40-1</f>
        <v>0.12755102040816335</v>
      </c>
      <c r="E41" s="59">
        <f t="shared" si="5"/>
        <v>8.144796380090491E-2</v>
      </c>
      <c r="F41" s="59">
        <f t="shared" si="5"/>
        <v>3.3472803347280422E-2</v>
      </c>
      <c r="G41" s="59">
        <f t="shared" si="5"/>
        <v>0</v>
      </c>
      <c r="H41" s="59">
        <f t="shared" si="5"/>
        <v>0.19999999999999996</v>
      </c>
    </row>
    <row r="43" spans="1:8" x14ac:dyDescent="0.4">
      <c r="G43" s="53" t="s">
        <v>10</v>
      </c>
      <c r="H43" s="53" t="s">
        <v>9</v>
      </c>
    </row>
    <row r="44" spans="1:8" ht="40.9" x14ac:dyDescent="0.4">
      <c r="A44" s="55" t="s">
        <v>8</v>
      </c>
      <c r="B44" s="56">
        <v>2018</v>
      </c>
      <c r="C44" s="56">
        <v>2019</v>
      </c>
      <c r="D44" s="56">
        <v>2020</v>
      </c>
      <c r="E44" s="56">
        <v>2021</v>
      </c>
      <c r="F44" s="56">
        <v>2022</v>
      </c>
      <c r="G44" s="56">
        <v>2023</v>
      </c>
      <c r="H44" s="57">
        <v>2024</v>
      </c>
    </row>
    <row r="45" spans="1:8" x14ac:dyDescent="0.4">
      <c r="A45" s="53" t="s">
        <v>285</v>
      </c>
      <c r="B45" s="52">
        <v>512.1</v>
      </c>
      <c r="C45" s="52">
        <v>645</v>
      </c>
      <c r="D45" s="52">
        <v>670.19999999999993</v>
      </c>
      <c r="E45" s="52">
        <v>679.1</v>
      </c>
      <c r="F45" s="52">
        <v>699.3</v>
      </c>
      <c r="G45" s="52">
        <v>736.8</v>
      </c>
      <c r="H45" s="52">
        <v>835.36</v>
      </c>
    </row>
    <row r="46" spans="1:8" x14ac:dyDescent="0.4">
      <c r="A46" s="53" t="s">
        <v>287</v>
      </c>
      <c r="B46" s="58">
        <v>0.2</v>
      </c>
      <c r="C46" s="59">
        <f>C45/B45-1</f>
        <v>0.2595196250732279</v>
      </c>
      <c r="D46" s="59">
        <f t="shared" ref="D46" si="6">D45/C45-1</f>
        <v>3.9069767441860304E-2</v>
      </c>
      <c r="E46" s="59">
        <f t="shared" ref="E46" si="7">E45/D45-1</f>
        <v>1.327961802447053E-2</v>
      </c>
      <c r="F46" s="59">
        <f t="shared" ref="F46" si="8">F45/E45-1</f>
        <v>2.9745251067589296E-2</v>
      </c>
      <c r="G46" s="59">
        <f t="shared" ref="G46" si="9">G45/F45-1</f>
        <v>5.3625053625053543E-2</v>
      </c>
      <c r="H46" s="59">
        <f t="shared" ref="H46" si="10">H45/G45-1</f>
        <v>0.13376764386536388</v>
      </c>
    </row>
    <row r="47" spans="1:8" x14ac:dyDescent="0.4">
      <c r="B47" s="82"/>
      <c r="C47" s="82"/>
      <c r="D47" s="82"/>
      <c r="E47" s="82"/>
      <c r="F47" s="82"/>
      <c r="G47" s="82"/>
      <c r="H47" s="82"/>
    </row>
    <row r="50" spans="1:9" ht="27.4" x14ac:dyDescent="0.4">
      <c r="A50" s="55" t="s">
        <v>13</v>
      </c>
      <c r="B50" s="56">
        <v>2018</v>
      </c>
      <c r="C50" s="56">
        <v>2019</v>
      </c>
      <c r="D50" s="56">
        <v>2020</v>
      </c>
      <c r="E50" s="56">
        <v>2021</v>
      </c>
      <c r="F50" s="56">
        <v>2022</v>
      </c>
      <c r="G50" s="56">
        <v>2023</v>
      </c>
      <c r="H50" s="57"/>
    </row>
    <row r="51" spans="1:9" x14ac:dyDescent="0.4">
      <c r="B51" s="52">
        <v>5</v>
      </c>
      <c r="C51" s="52">
        <v>5</v>
      </c>
      <c r="D51" s="52">
        <v>5</v>
      </c>
      <c r="E51" s="52">
        <v>5.5</v>
      </c>
      <c r="F51" s="52">
        <v>6.5</v>
      </c>
      <c r="G51" s="52">
        <v>6</v>
      </c>
      <c r="I51" s="52" t="s">
        <v>17</v>
      </c>
    </row>
    <row r="52" spans="1:9" x14ac:dyDescent="0.4">
      <c r="A52" s="53" t="s">
        <v>11</v>
      </c>
      <c r="B52" s="52">
        <v>3</v>
      </c>
      <c r="C52" s="52">
        <v>4</v>
      </c>
      <c r="D52" s="52">
        <v>5</v>
      </c>
      <c r="E52" s="52">
        <v>5</v>
      </c>
      <c r="F52" s="52">
        <v>5</v>
      </c>
      <c r="G52" s="52">
        <v>5</v>
      </c>
      <c r="I52" s="52" t="s">
        <v>18</v>
      </c>
    </row>
    <row r="53" spans="1:9" x14ac:dyDescent="0.4">
      <c r="A53" s="53" t="s">
        <v>12</v>
      </c>
      <c r="B53" s="52">
        <v>6.5</v>
      </c>
      <c r="C53" s="52">
        <v>8</v>
      </c>
      <c r="D53" s="52">
        <v>8.5</v>
      </c>
      <c r="E53" s="52">
        <v>8.5</v>
      </c>
      <c r="F53" s="52">
        <v>8.5</v>
      </c>
      <c r="G53" s="52">
        <v>8.5</v>
      </c>
      <c r="I53" s="52" t="s">
        <v>18</v>
      </c>
    </row>
    <row r="54" spans="1:9" x14ac:dyDescent="0.4">
      <c r="A54" s="53" t="s">
        <v>14</v>
      </c>
      <c r="B54" s="52">
        <f>B55-B51-B52-B53</f>
        <v>3.5</v>
      </c>
      <c r="C54" s="52">
        <f t="shared" ref="C54:G54" si="11">C55-C51-C52-C53</f>
        <v>2.6000000000000014</v>
      </c>
      <c r="D54" s="52">
        <f t="shared" si="11"/>
        <v>3.6000000000000014</v>
      </c>
      <c r="E54" s="52">
        <f t="shared" si="11"/>
        <v>4.8999999999999986</v>
      </c>
      <c r="F54" s="52">
        <f t="shared" si="11"/>
        <v>4.6999999999999993</v>
      </c>
      <c r="G54" s="52">
        <f t="shared" si="11"/>
        <v>5.1999999999999993</v>
      </c>
    </row>
    <row r="55" spans="1:9" x14ac:dyDescent="0.4">
      <c r="A55" s="53" t="s">
        <v>15</v>
      </c>
      <c r="B55" s="52">
        <v>18</v>
      </c>
      <c r="C55" s="52">
        <v>19.600000000000001</v>
      </c>
      <c r="D55" s="52">
        <v>22.1</v>
      </c>
      <c r="E55" s="52">
        <v>23.9</v>
      </c>
      <c r="F55" s="52">
        <v>24.7</v>
      </c>
      <c r="G55" s="52">
        <v>24.7</v>
      </c>
    </row>
    <row r="56" spans="1:9" x14ac:dyDescent="0.4">
      <c r="A56" s="53" t="s">
        <v>16</v>
      </c>
    </row>
    <row r="58" spans="1:9" x14ac:dyDescent="0.4">
      <c r="A58" s="55" t="s">
        <v>24</v>
      </c>
      <c r="B58" s="56" t="s">
        <v>27</v>
      </c>
      <c r="C58" s="60" t="s">
        <v>26</v>
      </c>
      <c r="D58" s="56"/>
    </row>
    <row r="60" spans="1:9" x14ac:dyDescent="0.4">
      <c r="A60" s="55" t="s">
        <v>19</v>
      </c>
      <c r="B60" s="61" t="s">
        <v>31</v>
      </c>
      <c r="C60" s="52">
        <v>1100</v>
      </c>
    </row>
    <row r="61" spans="1:9" x14ac:dyDescent="0.4">
      <c r="A61" s="53" t="s">
        <v>34</v>
      </c>
      <c r="B61" s="61" t="s">
        <v>32</v>
      </c>
      <c r="C61" s="52">
        <v>400</v>
      </c>
    </row>
    <row r="62" spans="1:9" x14ac:dyDescent="0.4">
      <c r="A62" s="53" t="s">
        <v>35</v>
      </c>
    </row>
    <row r="63" spans="1:9" x14ac:dyDescent="0.4">
      <c r="A63" s="55" t="s">
        <v>20</v>
      </c>
      <c r="B63" s="52" t="s">
        <v>32</v>
      </c>
      <c r="C63" s="52">
        <v>2000</v>
      </c>
    </row>
    <row r="64" spans="1:9" x14ac:dyDescent="0.4">
      <c r="A64" s="53" t="s">
        <v>36</v>
      </c>
      <c r="B64" s="52" t="s">
        <v>33</v>
      </c>
      <c r="C64" s="52">
        <v>1000</v>
      </c>
      <c r="D64" s="52" t="s">
        <v>28</v>
      </c>
    </row>
    <row r="65" spans="1:8" x14ac:dyDescent="0.4">
      <c r="A65" s="53" t="s">
        <v>37</v>
      </c>
      <c r="B65" s="52" t="s">
        <v>32</v>
      </c>
      <c r="C65" s="52">
        <v>800</v>
      </c>
    </row>
    <row r="66" spans="1:8" x14ac:dyDescent="0.4">
      <c r="A66" s="53" t="s">
        <v>21</v>
      </c>
      <c r="B66" s="52" t="s">
        <v>38</v>
      </c>
      <c r="C66" s="52">
        <v>600</v>
      </c>
    </row>
    <row r="67" spans="1:8" x14ac:dyDescent="0.4">
      <c r="A67" s="53" t="s">
        <v>22</v>
      </c>
      <c r="B67" s="52" t="s">
        <v>31</v>
      </c>
      <c r="C67" s="52">
        <v>1000</v>
      </c>
    </row>
    <row r="68" spans="1:8" x14ac:dyDescent="0.4">
      <c r="A68" s="53" t="s">
        <v>23</v>
      </c>
    </row>
    <row r="69" spans="1:8" x14ac:dyDescent="0.4">
      <c r="A69" s="55" t="s">
        <v>54</v>
      </c>
      <c r="B69" s="52" t="s">
        <v>39</v>
      </c>
      <c r="C69" s="52">
        <v>1100</v>
      </c>
      <c r="D69" s="62" t="s">
        <v>41</v>
      </c>
    </row>
    <row r="70" spans="1:8" x14ac:dyDescent="0.4">
      <c r="A70" s="53" t="s">
        <v>55</v>
      </c>
      <c r="B70" s="52" t="s">
        <v>31</v>
      </c>
      <c r="C70" s="52">
        <v>1100</v>
      </c>
      <c r="D70" s="62" t="s">
        <v>42</v>
      </c>
    </row>
    <row r="71" spans="1:8" x14ac:dyDescent="0.4">
      <c r="A71" s="53" t="s">
        <v>29</v>
      </c>
      <c r="B71" s="52" t="s">
        <v>40</v>
      </c>
      <c r="C71" s="52">
        <v>1800</v>
      </c>
      <c r="D71" s="62" t="s">
        <v>42</v>
      </c>
    </row>
    <row r="72" spans="1:8" x14ac:dyDescent="0.4">
      <c r="A72" s="53" t="s">
        <v>30</v>
      </c>
    </row>
    <row r="75" spans="1:8" x14ac:dyDescent="0.4">
      <c r="A75" s="55" t="s">
        <v>43</v>
      </c>
      <c r="B75" s="56" t="s">
        <v>27</v>
      </c>
      <c r="C75" s="60" t="s">
        <v>26</v>
      </c>
      <c r="H75" s="52" t="s">
        <v>69</v>
      </c>
    </row>
    <row r="76" spans="1:8" x14ac:dyDescent="0.4">
      <c r="B76" s="52" t="s">
        <v>47</v>
      </c>
      <c r="C76" s="52">
        <v>1100</v>
      </c>
      <c r="G76" s="53" t="s">
        <v>11</v>
      </c>
      <c r="H76" s="52">
        <v>6</v>
      </c>
    </row>
    <row r="77" spans="1:8" x14ac:dyDescent="0.4">
      <c r="A77" s="53" t="s">
        <v>49</v>
      </c>
      <c r="B77" s="52" t="s">
        <v>48</v>
      </c>
      <c r="C77" s="52">
        <v>1100</v>
      </c>
      <c r="G77" s="53" t="s">
        <v>12</v>
      </c>
      <c r="H77" s="52">
        <v>5</v>
      </c>
    </row>
    <row r="78" spans="1:8" x14ac:dyDescent="0.4">
      <c r="A78" s="53" t="s">
        <v>50</v>
      </c>
      <c r="B78" s="52" t="s">
        <v>33</v>
      </c>
      <c r="C78" s="52">
        <v>1500</v>
      </c>
      <c r="D78" s="52" t="s">
        <v>46</v>
      </c>
      <c r="G78" s="53" t="s">
        <v>14</v>
      </c>
      <c r="H78" s="52">
        <v>8.5</v>
      </c>
    </row>
    <row r="79" spans="1:8" x14ac:dyDescent="0.4">
      <c r="A79" s="53" t="s">
        <v>80</v>
      </c>
      <c r="B79" s="52" t="s">
        <v>38</v>
      </c>
      <c r="C79" s="52">
        <v>1650</v>
      </c>
      <c r="G79" s="53" t="s">
        <v>15</v>
      </c>
      <c r="H79" s="52">
        <v>5.2</v>
      </c>
    </row>
    <row r="80" spans="1:8" x14ac:dyDescent="0.4">
      <c r="A80" s="53" t="s">
        <v>44</v>
      </c>
      <c r="B80" s="52" t="s">
        <v>39</v>
      </c>
      <c r="C80" s="52">
        <v>600</v>
      </c>
      <c r="G80" s="53"/>
    </row>
    <row r="81" spans="1:3" x14ac:dyDescent="0.4">
      <c r="A81" s="53" t="s">
        <v>45</v>
      </c>
    </row>
    <row r="84" spans="1:3" x14ac:dyDescent="0.4">
      <c r="A84" s="55" t="s">
        <v>51</v>
      </c>
      <c r="B84" s="56" t="s">
        <v>27</v>
      </c>
      <c r="C84" s="56" t="s">
        <v>26</v>
      </c>
    </row>
    <row r="85" spans="1:3" x14ac:dyDescent="0.4">
      <c r="A85" s="53" t="s">
        <v>52</v>
      </c>
      <c r="B85" s="52" t="s">
        <v>33</v>
      </c>
      <c r="C85" s="52">
        <v>500</v>
      </c>
    </row>
    <row r="86" spans="1:3" x14ac:dyDescent="0.4">
      <c r="A86" s="53" t="s">
        <v>53</v>
      </c>
    </row>
  </sheetData>
  <autoFilter ref="A13:D17" xr:uid="{203C5E71-952E-432D-A65A-13796323D2D1}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/>
  </sheetViews>
  <sheetFormatPr defaultRowHeight="14.25" x14ac:dyDescent="0.45"/>
  <cols>
    <col min="1" max="1" width="19.59765625" customWidth="1"/>
  </cols>
  <sheetData>
    <row r="1" spans="1:18" x14ac:dyDescent="0.45">
      <c r="A1" s="2" t="s">
        <v>5</v>
      </c>
    </row>
    <row r="3" spans="1:18" x14ac:dyDescent="0.45">
      <c r="A3" s="2" t="s">
        <v>1</v>
      </c>
      <c r="B3" s="2">
        <v>2020</v>
      </c>
      <c r="C3" s="2">
        <v>2021</v>
      </c>
      <c r="D3" s="2">
        <v>2022</v>
      </c>
      <c r="E3" s="2">
        <v>2023</v>
      </c>
      <c r="F3" s="2">
        <v>2024</v>
      </c>
    </row>
    <row r="4" spans="1:18" x14ac:dyDescent="0.45">
      <c r="B4">
        <f>R25</f>
        <v>170.60000000000002</v>
      </c>
      <c r="C4">
        <f>R21</f>
        <v>179.9</v>
      </c>
      <c r="D4">
        <f>R17</f>
        <v>174</v>
      </c>
      <c r="E4">
        <f>R13</f>
        <v>173.80000000000004</v>
      </c>
      <c r="F4">
        <f>R9</f>
        <v>183.8</v>
      </c>
    </row>
    <row r="5" spans="1:18" x14ac:dyDescent="0.45">
      <c r="A5" t="s">
        <v>4</v>
      </c>
    </row>
    <row r="7" spans="1:18" x14ac:dyDescent="0.45">
      <c r="F7">
        <v>2024</v>
      </c>
    </row>
    <row r="8" spans="1:18" x14ac:dyDescent="0.45">
      <c r="F8">
        <v>1</v>
      </c>
      <c r="G8">
        <v>2</v>
      </c>
      <c r="H8">
        <v>3</v>
      </c>
      <c r="I8">
        <v>4</v>
      </c>
      <c r="J8">
        <v>5</v>
      </c>
      <c r="K8">
        <v>6</v>
      </c>
      <c r="L8">
        <v>7</v>
      </c>
      <c r="M8">
        <v>8</v>
      </c>
      <c r="N8">
        <v>9</v>
      </c>
      <c r="O8">
        <v>10</v>
      </c>
      <c r="P8">
        <v>11</v>
      </c>
      <c r="Q8">
        <v>12</v>
      </c>
      <c r="R8" t="s">
        <v>0</v>
      </c>
    </row>
    <row r="9" spans="1:18" x14ac:dyDescent="0.45">
      <c r="F9">
        <v>14.6</v>
      </c>
      <c r="G9">
        <v>13.3</v>
      </c>
      <c r="H9">
        <v>15.2</v>
      </c>
      <c r="I9">
        <v>14.7</v>
      </c>
      <c r="J9">
        <v>16</v>
      </c>
      <c r="K9">
        <v>15.6</v>
      </c>
      <c r="L9">
        <v>15.7</v>
      </c>
      <c r="M9">
        <v>16</v>
      </c>
      <c r="N9">
        <v>15.2</v>
      </c>
      <c r="O9">
        <v>15.8</v>
      </c>
      <c r="P9">
        <v>15.8</v>
      </c>
      <c r="Q9">
        <v>15.9</v>
      </c>
      <c r="R9">
        <f>SUM(F9:Q9)</f>
        <v>183.8</v>
      </c>
    </row>
    <row r="11" spans="1:18" x14ac:dyDescent="0.45">
      <c r="F11">
        <v>2023</v>
      </c>
    </row>
    <row r="12" spans="1:18" x14ac:dyDescent="0.45">
      <c r="F12">
        <v>1</v>
      </c>
      <c r="G12">
        <v>2</v>
      </c>
      <c r="H12">
        <v>3</v>
      </c>
      <c r="I12">
        <v>4</v>
      </c>
      <c r="J12">
        <v>5</v>
      </c>
      <c r="K12">
        <v>6</v>
      </c>
      <c r="L12">
        <v>7</v>
      </c>
      <c r="M12">
        <v>8</v>
      </c>
      <c r="N12">
        <v>9</v>
      </c>
      <c r="O12">
        <v>10</v>
      </c>
      <c r="P12">
        <v>11</v>
      </c>
      <c r="Q12">
        <v>12</v>
      </c>
      <c r="R12" t="s">
        <v>0</v>
      </c>
    </row>
    <row r="13" spans="1:18" x14ac:dyDescent="0.45">
      <c r="F13">
        <v>13</v>
      </c>
      <c r="G13">
        <v>11.7</v>
      </c>
      <c r="H13">
        <v>15</v>
      </c>
      <c r="I13">
        <v>14.1</v>
      </c>
      <c r="J13">
        <v>15</v>
      </c>
      <c r="K13">
        <v>14.9</v>
      </c>
      <c r="L13">
        <v>14.8</v>
      </c>
      <c r="M13">
        <v>15.4</v>
      </c>
      <c r="N13">
        <v>15.2</v>
      </c>
      <c r="O13">
        <v>15</v>
      </c>
      <c r="P13">
        <v>14.8</v>
      </c>
      <c r="Q13">
        <v>14.9</v>
      </c>
      <c r="R13">
        <f>SUM(F13:Q13)</f>
        <v>173.80000000000004</v>
      </c>
    </row>
    <row r="15" spans="1:18" x14ac:dyDescent="0.45">
      <c r="F15">
        <v>2022</v>
      </c>
    </row>
    <row r="16" spans="1:18" x14ac:dyDescent="0.45"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  <c r="O16">
        <v>10</v>
      </c>
      <c r="P16">
        <v>11</v>
      </c>
      <c r="Q16">
        <v>12</v>
      </c>
      <c r="R16" t="s">
        <v>0</v>
      </c>
    </row>
    <row r="17" spans="6:18" x14ac:dyDescent="0.45">
      <c r="F17">
        <v>15.2</v>
      </c>
      <c r="G17">
        <v>13</v>
      </c>
      <c r="H17">
        <v>15.2</v>
      </c>
      <c r="I17">
        <v>14.5</v>
      </c>
      <c r="J17">
        <v>15.6</v>
      </c>
      <c r="K17">
        <v>15.2</v>
      </c>
      <c r="L17">
        <v>15.1</v>
      </c>
      <c r="M17">
        <v>14.9</v>
      </c>
      <c r="N17">
        <v>13.4</v>
      </c>
      <c r="O17">
        <v>14</v>
      </c>
      <c r="P17">
        <v>13.8</v>
      </c>
      <c r="Q17">
        <v>14.1</v>
      </c>
      <c r="R17">
        <f>SUM(F17:Q17)</f>
        <v>174</v>
      </c>
    </row>
    <row r="19" spans="6:18" x14ac:dyDescent="0.45">
      <c r="F19">
        <v>2021</v>
      </c>
    </row>
    <row r="20" spans="6:18" x14ac:dyDescent="0.45">
      <c r="F20">
        <v>1</v>
      </c>
      <c r="G20">
        <v>2</v>
      </c>
      <c r="H20">
        <v>3</v>
      </c>
      <c r="I20">
        <v>4</v>
      </c>
      <c r="J20">
        <v>5</v>
      </c>
      <c r="K20">
        <v>6</v>
      </c>
      <c r="L20">
        <v>7</v>
      </c>
      <c r="M20">
        <v>8</v>
      </c>
      <c r="N20">
        <v>9</v>
      </c>
      <c r="O20">
        <v>10</v>
      </c>
      <c r="P20">
        <v>11</v>
      </c>
      <c r="Q20">
        <v>12</v>
      </c>
      <c r="R20" t="s">
        <v>0</v>
      </c>
    </row>
    <row r="21" spans="6:18" x14ac:dyDescent="0.45">
      <c r="F21">
        <v>14.5</v>
      </c>
      <c r="G21">
        <v>12.8</v>
      </c>
      <c r="H21">
        <v>15.8</v>
      </c>
      <c r="I21">
        <v>15.1</v>
      </c>
      <c r="J21">
        <v>15.8</v>
      </c>
      <c r="K21">
        <v>15.1</v>
      </c>
      <c r="L21">
        <v>15</v>
      </c>
      <c r="M21">
        <v>15.5</v>
      </c>
      <c r="N21">
        <v>14.9</v>
      </c>
      <c r="O21">
        <v>15.3</v>
      </c>
      <c r="P21">
        <v>15</v>
      </c>
      <c r="Q21">
        <v>15.1</v>
      </c>
      <c r="R21">
        <f>SUM(F21:Q21)</f>
        <v>179.9</v>
      </c>
    </row>
    <row r="23" spans="6:18" x14ac:dyDescent="0.45">
      <c r="F23">
        <v>2020</v>
      </c>
    </row>
    <row r="24" spans="6:18" x14ac:dyDescent="0.45">
      <c r="F24">
        <v>1</v>
      </c>
      <c r="G24">
        <v>2</v>
      </c>
      <c r="H24">
        <v>3</v>
      </c>
      <c r="I24">
        <v>4</v>
      </c>
      <c r="J24">
        <v>5</v>
      </c>
      <c r="K24">
        <v>6</v>
      </c>
      <c r="L24">
        <v>7</v>
      </c>
      <c r="M24">
        <v>8</v>
      </c>
      <c r="N24">
        <v>9</v>
      </c>
      <c r="O24">
        <v>10</v>
      </c>
      <c r="P24">
        <v>11</v>
      </c>
      <c r="Q24">
        <v>12</v>
      </c>
      <c r="R24" t="s">
        <v>0</v>
      </c>
    </row>
    <row r="25" spans="6:18" x14ac:dyDescent="0.45">
      <c r="F25">
        <v>14.4</v>
      </c>
      <c r="G25">
        <v>11</v>
      </c>
      <c r="H25">
        <v>14</v>
      </c>
      <c r="I25">
        <v>12.4</v>
      </c>
      <c r="J25">
        <v>13.2</v>
      </c>
      <c r="K25">
        <v>13.5</v>
      </c>
      <c r="L25">
        <v>14.8</v>
      </c>
      <c r="M25">
        <v>14.8</v>
      </c>
      <c r="N25">
        <v>16</v>
      </c>
      <c r="O25">
        <v>15.8</v>
      </c>
      <c r="P25">
        <v>15.8</v>
      </c>
      <c r="Q25">
        <v>14.9</v>
      </c>
      <c r="R25">
        <f>SUM(F25:Q25)</f>
        <v>170.60000000000002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029C-871D-4ABE-93CB-5F7B98F3B497}">
  <dimension ref="A1:I16"/>
  <sheetViews>
    <sheetView workbookViewId="0">
      <selection activeCell="M6" sqref="M6"/>
    </sheetView>
  </sheetViews>
  <sheetFormatPr defaultRowHeight="14.25" x14ac:dyDescent="0.45"/>
  <cols>
    <col min="1" max="1" width="15.19921875" customWidth="1"/>
  </cols>
  <sheetData>
    <row r="1" spans="1:9" x14ac:dyDescent="0.45">
      <c r="A1" s="2" t="s">
        <v>284</v>
      </c>
    </row>
    <row r="2" spans="1:9" x14ac:dyDescent="0.45">
      <c r="B2" s="2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4" t="s">
        <v>2</v>
      </c>
    </row>
    <row r="3" spans="1:9" x14ac:dyDescent="0.45">
      <c r="A3" s="2" t="s">
        <v>285</v>
      </c>
      <c r="B3">
        <v>795</v>
      </c>
      <c r="C3">
        <v>810</v>
      </c>
      <c r="D3">
        <v>798</v>
      </c>
      <c r="E3">
        <v>847</v>
      </c>
      <c r="F3">
        <v>850</v>
      </c>
      <c r="G3">
        <v>870</v>
      </c>
      <c r="H3" s="5">
        <f>G3*1.06</f>
        <v>922.2</v>
      </c>
    </row>
    <row r="4" spans="1:9" x14ac:dyDescent="0.45">
      <c r="A4" s="2" t="s">
        <v>287</v>
      </c>
      <c r="B4" s="11">
        <v>0.02</v>
      </c>
      <c r="C4" s="22">
        <f>C3/B3-1</f>
        <v>1.8867924528301883E-2</v>
      </c>
      <c r="D4" s="22">
        <f t="shared" ref="D4:H4" si="0">D3/C3-1</f>
        <v>-1.4814814814814836E-2</v>
      </c>
      <c r="E4" s="22">
        <f t="shared" si="0"/>
        <v>6.1403508771929793E-2</v>
      </c>
      <c r="F4" s="22">
        <f t="shared" si="0"/>
        <v>3.5419126328217754E-3</v>
      </c>
      <c r="G4" s="22">
        <f t="shared" si="0"/>
        <v>2.3529411764705799E-2</v>
      </c>
      <c r="H4" s="22">
        <f t="shared" si="0"/>
        <v>6.0000000000000053E-2</v>
      </c>
    </row>
    <row r="5" spans="1:9" x14ac:dyDescent="0.45">
      <c r="A5" s="3" t="s">
        <v>3</v>
      </c>
    </row>
    <row r="14" spans="1:9" x14ac:dyDescent="0.45">
      <c r="H14">
        <v>1037.8</v>
      </c>
      <c r="I14">
        <f>H14/H16-1</f>
        <v>5.8547531619747017E-2</v>
      </c>
    </row>
    <row r="16" spans="1:9" x14ac:dyDescent="0.45">
      <c r="H16">
        <v>980.4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70E7-406F-4A46-ABC9-07BAD815BE0E}">
  <dimension ref="A1:G21"/>
  <sheetViews>
    <sheetView workbookViewId="0">
      <selection activeCell="H7" sqref="H7"/>
    </sheetView>
  </sheetViews>
  <sheetFormatPr defaultRowHeight="14.25" x14ac:dyDescent="0.45"/>
  <cols>
    <col min="2" max="3" width="14.53125" customWidth="1"/>
    <col min="4" max="4" width="14.33203125" customWidth="1"/>
  </cols>
  <sheetData>
    <row r="1" spans="1:7" x14ac:dyDescent="0.45">
      <c r="A1" s="2" t="s">
        <v>58</v>
      </c>
    </row>
    <row r="2" spans="1:7" x14ac:dyDescent="0.45">
      <c r="B2" s="2">
        <v>2017</v>
      </c>
      <c r="C2" s="2">
        <v>2023</v>
      </c>
      <c r="D2" s="2">
        <v>2024</v>
      </c>
    </row>
    <row r="3" spans="1:7" x14ac:dyDescent="0.45">
      <c r="A3" t="s">
        <v>56</v>
      </c>
      <c r="B3">
        <v>690000</v>
      </c>
      <c r="C3">
        <v>846000</v>
      </c>
      <c r="D3">
        <v>846000</v>
      </c>
      <c r="E3" s="10">
        <f>(D3/B3)^(1/7)-1</f>
        <v>2.954633289809605E-2</v>
      </c>
    </row>
    <row r="4" spans="1:7" x14ac:dyDescent="0.45">
      <c r="A4" t="s">
        <v>57</v>
      </c>
      <c r="B4">
        <v>350000</v>
      </c>
      <c r="C4">
        <v>448000</v>
      </c>
      <c r="D4">
        <v>448000</v>
      </c>
      <c r="E4" s="10">
        <f>(D4/B4)^(1/7)-1</f>
        <v>3.5894935846242149E-2</v>
      </c>
    </row>
    <row r="6" spans="1:7" x14ac:dyDescent="0.45">
      <c r="A6" s="2" t="s">
        <v>59</v>
      </c>
    </row>
    <row r="7" spans="1:7" x14ac:dyDescent="0.45">
      <c r="B7" s="2">
        <v>2017</v>
      </c>
      <c r="C7" s="2">
        <v>2023</v>
      </c>
      <c r="D7" s="2">
        <v>2024</v>
      </c>
    </row>
    <row r="8" spans="1:7" x14ac:dyDescent="0.45">
      <c r="A8" t="s">
        <v>56</v>
      </c>
      <c r="B8">
        <v>39</v>
      </c>
      <c r="C8">
        <v>78</v>
      </c>
      <c r="D8">
        <v>78</v>
      </c>
      <c r="E8" s="10">
        <f>(D8/B8)^(1/7)-1</f>
        <v>0.10408951367381225</v>
      </c>
      <c r="G8" s="11">
        <v>7.0000000000000007E-2</v>
      </c>
    </row>
    <row r="9" spans="1:7" x14ac:dyDescent="0.45">
      <c r="A9" t="s">
        <v>57</v>
      </c>
      <c r="B9">
        <v>26</v>
      </c>
      <c r="C9">
        <v>50</v>
      </c>
      <c r="D9">
        <v>50</v>
      </c>
      <c r="E9" s="10">
        <f>(D9/B9)^(1/7)-1</f>
        <v>9.7920643474008973E-2</v>
      </c>
    </row>
    <row r="11" spans="1:7" x14ac:dyDescent="0.45">
      <c r="A11" s="2" t="s">
        <v>60</v>
      </c>
    </row>
    <row r="12" spans="1:7" x14ac:dyDescent="0.45">
      <c r="B12" s="2">
        <v>2017</v>
      </c>
      <c r="C12" s="2">
        <v>2023</v>
      </c>
      <c r="D12" s="2">
        <v>2024</v>
      </c>
    </row>
    <row r="13" spans="1:7" x14ac:dyDescent="0.45">
      <c r="A13" t="s">
        <v>56</v>
      </c>
      <c r="B13">
        <v>29</v>
      </c>
      <c r="C13">
        <v>60</v>
      </c>
      <c r="D13">
        <v>60</v>
      </c>
      <c r="E13" s="10">
        <f>(D13/B13)^(1/7)-1</f>
        <v>0.1094496755689105</v>
      </c>
    </row>
    <row r="14" spans="1:7" x14ac:dyDescent="0.45">
      <c r="A14" t="s">
        <v>57</v>
      </c>
      <c r="B14">
        <v>20</v>
      </c>
      <c r="C14">
        <v>38</v>
      </c>
      <c r="D14">
        <v>38</v>
      </c>
      <c r="E14" s="10">
        <f>(D14/B14)^(1/7)-1</f>
        <v>9.6028741644687665E-2</v>
      </c>
    </row>
    <row r="17" spans="1:5" x14ac:dyDescent="0.45">
      <c r="A17" s="2" t="s">
        <v>33</v>
      </c>
    </row>
    <row r="18" spans="1:5" x14ac:dyDescent="0.45">
      <c r="A18" s="2" t="s">
        <v>61</v>
      </c>
    </row>
    <row r="19" spans="1:5" x14ac:dyDescent="0.45">
      <c r="B19" s="2">
        <v>2022</v>
      </c>
      <c r="C19" s="2">
        <v>2023</v>
      </c>
      <c r="D19" s="2">
        <v>2024</v>
      </c>
    </row>
    <row r="20" spans="1:5" x14ac:dyDescent="0.45">
      <c r="A20" s="2" t="s">
        <v>57</v>
      </c>
      <c r="B20">
        <v>975000</v>
      </c>
      <c r="C20">
        <v>1100000</v>
      </c>
      <c r="D20">
        <v>1270000</v>
      </c>
      <c r="E20" s="10">
        <f>(D20/B20)^0.5-1</f>
        <v>0.14129930454903139</v>
      </c>
    </row>
    <row r="21" spans="1:5" x14ac:dyDescent="0.45">
      <c r="A21" s="2" t="s">
        <v>62</v>
      </c>
      <c r="B21">
        <f>B20*0.92</f>
        <v>897000</v>
      </c>
      <c r="C21">
        <v>1050000</v>
      </c>
      <c r="D21">
        <v>1170000</v>
      </c>
      <c r="E21" s="10">
        <f>(D21/B21)^0.5-1</f>
        <v>0.14208048144032159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33E3-2772-4CC2-8981-674869F1B4C5}">
  <dimension ref="A3:K142"/>
  <sheetViews>
    <sheetView topLeftCell="A92" zoomScale="51" zoomScaleNormal="70" workbookViewId="0">
      <selection activeCell="P15" sqref="P15"/>
    </sheetView>
  </sheetViews>
  <sheetFormatPr defaultColWidth="9.1328125" defaultRowHeight="14.25" x14ac:dyDescent="0.45"/>
  <cols>
    <col min="1" max="1" width="30" style="83" customWidth="1"/>
    <col min="2" max="6" width="20" style="83" customWidth="1"/>
    <col min="7" max="11" width="19.3984375" style="83" customWidth="1"/>
    <col min="12" max="16384" width="9.1328125" style="83"/>
  </cols>
  <sheetData>
    <row r="3" spans="1:11" ht="25.15" x14ac:dyDescent="0.7">
      <c r="C3" s="84" t="s">
        <v>94</v>
      </c>
      <c r="F3" s="85"/>
      <c r="G3" s="85"/>
      <c r="H3" s="85"/>
    </row>
    <row r="4" spans="1:11" ht="15.4" x14ac:dyDescent="0.45">
      <c r="B4" s="86" t="s">
        <v>362</v>
      </c>
      <c r="C4" s="87"/>
      <c r="D4" s="88" t="s">
        <v>95</v>
      </c>
      <c r="F4" s="87"/>
      <c r="G4" s="87"/>
      <c r="H4" s="87"/>
    </row>
    <row r="6" spans="1:11" x14ac:dyDescent="0.45">
      <c r="A6" s="89" t="s">
        <v>33</v>
      </c>
      <c r="B6" s="89" t="s">
        <v>96</v>
      </c>
      <c r="C6" s="89" t="s">
        <v>97</v>
      </c>
      <c r="D6" s="89" t="s">
        <v>98</v>
      </c>
      <c r="E6" s="89" t="s">
        <v>99</v>
      </c>
      <c r="F6" s="89" t="s">
        <v>363</v>
      </c>
      <c r="G6" s="186">
        <v>2025</v>
      </c>
      <c r="H6" s="186">
        <v>2026</v>
      </c>
      <c r="I6" s="186">
        <v>2027</v>
      </c>
      <c r="J6" s="186">
        <v>2028</v>
      </c>
      <c r="K6" s="186">
        <v>2029</v>
      </c>
    </row>
    <row r="7" spans="1:11" x14ac:dyDescent="0.45">
      <c r="A7" s="90" t="s">
        <v>100</v>
      </c>
      <c r="B7" s="91"/>
      <c r="C7" s="91"/>
      <c r="D7" s="91"/>
      <c r="E7" s="91"/>
      <c r="F7" s="91"/>
      <c r="G7" s="91"/>
      <c r="H7" s="91"/>
      <c r="I7" s="91"/>
      <c r="J7" s="91"/>
      <c r="K7" s="91"/>
    </row>
    <row r="8" spans="1:11" x14ac:dyDescent="0.45">
      <c r="A8" s="90" t="s">
        <v>101</v>
      </c>
      <c r="B8" s="91">
        <v>1356</v>
      </c>
      <c r="C8" s="91">
        <v>1689</v>
      </c>
      <c r="D8" s="91">
        <v>2619</v>
      </c>
      <c r="E8" s="91">
        <v>3380</v>
      </c>
      <c r="F8" s="91">
        <v>6676</v>
      </c>
      <c r="G8" s="91">
        <f>G9+G12+G16+G25+G28</f>
        <v>3358.6512362771118</v>
      </c>
      <c r="H8" s="91">
        <f t="shared" ref="H8:K8" si="0">H9+H12+H16+H25+H28</f>
        <v>3840.6346905432729</v>
      </c>
      <c r="I8" s="91">
        <f t="shared" si="0"/>
        <v>4360.9105086455957</v>
      </c>
      <c r="J8" s="91">
        <f t="shared" si="0"/>
        <v>5802.2125521207927</v>
      </c>
      <c r="K8" s="91">
        <f t="shared" si="0"/>
        <v>6311.3990711219112</v>
      </c>
    </row>
    <row r="9" spans="1:11" ht="26.65" x14ac:dyDescent="0.45">
      <c r="A9" s="90" t="s">
        <v>102</v>
      </c>
      <c r="B9" s="91">
        <v>428</v>
      </c>
      <c r="C9" s="91">
        <v>637</v>
      </c>
      <c r="D9" s="91">
        <v>1364</v>
      </c>
      <c r="E9" s="91">
        <v>1472</v>
      </c>
      <c r="F9" s="91">
        <v>3964</v>
      </c>
      <c r="G9" s="91">
        <v>1753.9306910400467</v>
      </c>
      <c r="H9" s="91">
        <v>2588.9264359693775</v>
      </c>
      <c r="I9" s="91">
        <v>2960.2842988816374</v>
      </c>
      <c r="J9" s="91">
        <v>4241.8898706589434</v>
      </c>
      <c r="K9" s="91">
        <v>4562.7530760891341</v>
      </c>
    </row>
    <row r="10" spans="1:11" x14ac:dyDescent="0.45">
      <c r="A10" s="93" t="s">
        <v>103</v>
      </c>
      <c r="B10" s="94">
        <v>416</v>
      </c>
      <c r="C10" s="94">
        <v>431</v>
      </c>
      <c r="D10" s="94">
        <v>733</v>
      </c>
      <c r="E10" s="94">
        <v>762</v>
      </c>
      <c r="F10" s="94">
        <v>3198</v>
      </c>
      <c r="G10" s="94">
        <f>G130-G34-G28-G25-G16-G12</f>
        <v>1753.9306910400467</v>
      </c>
      <c r="H10" s="94">
        <f t="shared" ref="H9:K10" si="1">H130-H34-H28-H25-H16-H12</f>
        <v>2588.9264359693775</v>
      </c>
      <c r="I10" s="94">
        <f t="shared" si="1"/>
        <v>2960.2842988816374</v>
      </c>
      <c r="J10" s="94">
        <f t="shared" si="1"/>
        <v>4241.8898706589434</v>
      </c>
      <c r="K10" s="94">
        <f t="shared" si="1"/>
        <v>4562.7530760891341</v>
      </c>
    </row>
    <row r="11" spans="1:11" x14ac:dyDescent="0.45">
      <c r="A11" s="93" t="s">
        <v>104</v>
      </c>
      <c r="B11" s="94">
        <v>12</v>
      </c>
      <c r="C11" s="94">
        <v>207</v>
      </c>
      <c r="D11" s="94">
        <v>631</v>
      </c>
      <c r="E11" s="94">
        <v>710</v>
      </c>
      <c r="F11" s="94">
        <v>766</v>
      </c>
      <c r="G11" s="94"/>
      <c r="H11" s="94"/>
      <c r="I11" s="94"/>
      <c r="J11" s="94"/>
      <c r="K11" s="94"/>
    </row>
    <row r="12" spans="1:11" x14ac:dyDescent="0.45">
      <c r="A12" s="90" t="s">
        <v>105</v>
      </c>
      <c r="B12" s="91">
        <v>23</v>
      </c>
      <c r="C12" s="91">
        <v>52</v>
      </c>
      <c r="D12" s="91">
        <v>82</v>
      </c>
      <c r="E12" s="91">
        <v>359</v>
      </c>
      <c r="F12" s="91">
        <v>1021</v>
      </c>
      <c r="G12" s="91">
        <f>WC!C3</f>
        <v>30</v>
      </c>
      <c r="H12" s="91">
        <f>WC!D3</f>
        <v>39</v>
      </c>
      <c r="I12" s="91">
        <f>WC!E3</f>
        <v>50.7</v>
      </c>
      <c r="J12" s="91">
        <f>WC!F3</f>
        <v>65.910000000000011</v>
      </c>
      <c r="K12" s="91">
        <f>WC!G3</f>
        <v>85.683000000000021</v>
      </c>
    </row>
    <row r="13" spans="1:11" x14ac:dyDescent="0.45">
      <c r="A13" s="93" t="s">
        <v>106</v>
      </c>
      <c r="B13" s="94">
        <v>49</v>
      </c>
      <c r="C13" s="94">
        <v>46</v>
      </c>
      <c r="D13" s="94">
        <v>46</v>
      </c>
      <c r="E13" s="94">
        <v>46</v>
      </c>
      <c r="F13" s="94">
        <v>34</v>
      </c>
      <c r="G13" s="94">
        <f>WC!C4</f>
        <v>30</v>
      </c>
      <c r="H13" s="94">
        <f>WC!D4</f>
        <v>0</v>
      </c>
      <c r="I13" s="94">
        <f>WC!E4</f>
        <v>0</v>
      </c>
      <c r="J13" s="94">
        <f>WC!F4</f>
        <v>0</v>
      </c>
      <c r="K13" s="94">
        <f>WC!G4</f>
        <v>0</v>
      </c>
    </row>
    <row r="14" spans="1:11" ht="26.25" x14ac:dyDescent="0.45">
      <c r="A14" s="93" t="s">
        <v>107</v>
      </c>
      <c r="B14" s="94">
        <v>-30</v>
      </c>
      <c r="C14" s="94">
        <v>-16</v>
      </c>
      <c r="D14" s="94">
        <v>-28</v>
      </c>
      <c r="E14" s="94">
        <v>-33</v>
      </c>
      <c r="F14" s="94">
        <v>-25</v>
      </c>
      <c r="G14" s="94">
        <f>WC!C5</f>
        <v>0</v>
      </c>
      <c r="H14" s="94">
        <f>WC!D5</f>
        <v>0</v>
      </c>
      <c r="I14" s="94">
        <f>WC!E5</f>
        <v>0</v>
      </c>
      <c r="J14" s="94">
        <f>WC!F5</f>
        <v>0</v>
      </c>
      <c r="K14" s="94">
        <f>WC!G5</f>
        <v>0</v>
      </c>
    </row>
    <row r="15" spans="1:11" ht="26.25" x14ac:dyDescent="0.45">
      <c r="A15" s="93" t="s">
        <v>108</v>
      </c>
      <c r="B15" s="94">
        <v>4</v>
      </c>
      <c r="C15" s="94">
        <v>22</v>
      </c>
      <c r="D15" s="94">
        <v>64</v>
      </c>
      <c r="E15" s="94">
        <v>346</v>
      </c>
      <c r="F15" s="94">
        <v>1012</v>
      </c>
      <c r="G15" s="94">
        <f>WC!C6</f>
        <v>30</v>
      </c>
      <c r="H15" s="94">
        <f>WC!D6</f>
        <v>39</v>
      </c>
      <c r="I15" s="94">
        <f>WC!E6</f>
        <v>50.7</v>
      </c>
      <c r="J15" s="94">
        <f>WC!F6</f>
        <v>65.910000000000011</v>
      </c>
      <c r="K15" s="94">
        <f>WC!G6</f>
        <v>85.683000000000021</v>
      </c>
    </row>
    <row r="16" spans="1:11" ht="26.65" x14ac:dyDescent="0.45">
      <c r="A16" s="90" t="s">
        <v>109</v>
      </c>
      <c r="B16" s="91">
        <v>748</v>
      </c>
      <c r="C16" s="91">
        <v>842</v>
      </c>
      <c r="D16" s="91">
        <v>868</v>
      </c>
      <c r="E16" s="91">
        <v>1193</v>
      </c>
      <c r="F16" s="91">
        <v>1235</v>
      </c>
      <c r="G16" s="91">
        <f>SUM(G17:G24)</f>
        <v>1150.7750558114519</v>
      </c>
      <c r="H16" s="91">
        <f t="shared" ref="H16:K16" si="2">SUM(H17:H24)</f>
        <v>741.89110199510139</v>
      </c>
      <c r="I16" s="91">
        <f t="shared" si="2"/>
        <v>826.95935665346883</v>
      </c>
      <c r="J16" s="91">
        <f t="shared" si="2"/>
        <v>917.22122147020332</v>
      </c>
      <c r="K16" s="91">
        <f t="shared" si="2"/>
        <v>1021.1054140022442</v>
      </c>
    </row>
    <row r="17" spans="1:11" ht="26.25" x14ac:dyDescent="0.45">
      <c r="A17" s="93" t="s">
        <v>110</v>
      </c>
      <c r="B17" s="94">
        <v>342</v>
      </c>
      <c r="C17" s="94">
        <v>437</v>
      </c>
      <c r="D17" s="94">
        <v>542</v>
      </c>
      <c r="E17" s="94">
        <v>585</v>
      </c>
      <c r="F17" s="94">
        <v>599</v>
      </c>
      <c r="G17" s="94">
        <f>WC!C8</f>
        <v>485.35686300062565</v>
      </c>
      <c r="H17" s="94"/>
      <c r="I17" s="94"/>
      <c r="J17" s="94"/>
      <c r="K17" s="94"/>
    </row>
    <row r="18" spans="1:11" ht="26.25" x14ac:dyDescent="0.45">
      <c r="A18" s="93" t="s">
        <v>111</v>
      </c>
      <c r="B18" s="94">
        <v>143</v>
      </c>
      <c r="C18" s="94">
        <v>165</v>
      </c>
      <c r="D18" s="94">
        <v>138</v>
      </c>
      <c r="E18" s="94">
        <v>92</v>
      </c>
      <c r="F18" s="94">
        <v>280</v>
      </c>
      <c r="G18" s="94">
        <f>WC!C10</f>
        <v>272.46109339514754</v>
      </c>
      <c r="H18" s="94">
        <f>WC!D10</f>
        <v>303.96555675134516</v>
      </c>
      <c r="I18" s="94">
        <f>WC!E10</f>
        <v>339.02698294482587</v>
      </c>
      <c r="J18" s="94">
        <f>WC!F10</f>
        <v>376.1738775063659</v>
      </c>
      <c r="K18" s="94">
        <f>WC!G10</f>
        <v>419.00624183863454</v>
      </c>
    </row>
    <row r="19" spans="1:11" x14ac:dyDescent="0.45">
      <c r="A19" s="93" t="s">
        <v>112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</row>
    <row r="20" spans="1:11" ht="26.25" x14ac:dyDescent="0.45">
      <c r="A20" s="93" t="s">
        <v>113</v>
      </c>
      <c r="B20" s="94"/>
      <c r="C20" s="94"/>
      <c r="D20" s="94"/>
      <c r="E20" s="94"/>
      <c r="F20" s="94"/>
      <c r="G20" s="94"/>
      <c r="H20" s="94"/>
      <c r="I20" s="94"/>
      <c r="J20" s="94"/>
      <c r="K20" s="94"/>
    </row>
    <row r="21" spans="1:11" ht="26.25" x14ac:dyDescent="0.45">
      <c r="A21" s="93" t="s">
        <v>114</v>
      </c>
      <c r="B21" s="94">
        <v>30</v>
      </c>
      <c r="C21" s="94">
        <v>20</v>
      </c>
      <c r="D21" s="94">
        <v>25</v>
      </c>
      <c r="E21" s="94">
        <v>298</v>
      </c>
      <c r="F21" s="94">
        <v>31</v>
      </c>
      <c r="G21" s="94">
        <f>WC!C14</f>
        <v>30</v>
      </c>
      <c r="H21" s="94">
        <f>WC!D14</f>
        <v>33</v>
      </c>
      <c r="I21" s="94">
        <f>WC!E14</f>
        <v>36.300000000000004</v>
      </c>
      <c r="J21" s="94">
        <f>WC!F14</f>
        <v>39.930000000000007</v>
      </c>
      <c r="K21" s="94">
        <f>WC!G14</f>
        <v>43.923000000000009</v>
      </c>
    </row>
    <row r="22" spans="1:11" x14ac:dyDescent="0.45">
      <c r="A22" s="93" t="s">
        <v>115</v>
      </c>
      <c r="B22" s="94">
        <v>243</v>
      </c>
      <c r="C22" s="94">
        <v>231</v>
      </c>
      <c r="D22" s="94">
        <v>174</v>
      </c>
      <c r="E22" s="94">
        <v>254</v>
      </c>
      <c r="F22" s="94">
        <v>373</v>
      </c>
      <c r="G22" s="94">
        <f>WC!C15</f>
        <v>362.95709941567873</v>
      </c>
      <c r="H22" s="94">
        <f>WC!D15</f>
        <v>404.92554524375623</v>
      </c>
      <c r="I22" s="94">
        <f>WC!E15</f>
        <v>451.632373708643</v>
      </c>
      <c r="J22" s="94">
        <f>WC!F15</f>
        <v>501.11734396383741</v>
      </c>
      <c r="K22" s="94">
        <f>WC!G15</f>
        <v>558.17617216360964</v>
      </c>
    </row>
    <row r="23" spans="1:11" ht="26.25" x14ac:dyDescent="0.45">
      <c r="A23" s="93" t="s">
        <v>116</v>
      </c>
      <c r="B23" s="94">
        <v>-10</v>
      </c>
      <c r="C23" s="94">
        <v>-10</v>
      </c>
      <c r="D23" s="94">
        <v>-11</v>
      </c>
      <c r="E23" s="94">
        <v>-35</v>
      </c>
      <c r="F23" s="94">
        <v>-48</v>
      </c>
      <c r="G23" s="94"/>
      <c r="H23" s="94"/>
      <c r="I23" s="94"/>
      <c r="J23" s="94"/>
      <c r="K23" s="94"/>
    </row>
    <row r="24" spans="1:11" x14ac:dyDescent="0.45">
      <c r="A24" s="93" t="s">
        <v>117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</row>
    <row r="25" spans="1:11" x14ac:dyDescent="0.45">
      <c r="A25" s="90" t="s">
        <v>118</v>
      </c>
      <c r="B25" s="91">
        <v>73</v>
      </c>
      <c r="C25" s="91">
        <v>69</v>
      </c>
      <c r="D25" s="91">
        <v>83</v>
      </c>
      <c r="E25" s="91">
        <v>68</v>
      </c>
      <c r="F25" s="91">
        <v>83</v>
      </c>
      <c r="G25" s="91">
        <f>SUM(G26:G27)</f>
        <v>80.765252684990173</v>
      </c>
      <c r="H25" s="91">
        <f t="shared" ref="H25:K25" si="3">SUM(H26:H27)</f>
        <v>90.104075751291603</v>
      </c>
      <c r="I25" s="91">
        <f t="shared" si="3"/>
        <v>100.49728423007339</v>
      </c>
      <c r="J25" s="91">
        <f t="shared" si="3"/>
        <v>111.50868511795848</v>
      </c>
      <c r="K25" s="91">
        <f t="shared" si="3"/>
        <v>124.20542168788097</v>
      </c>
    </row>
    <row r="26" spans="1:11" x14ac:dyDescent="0.45">
      <c r="A26" s="93" t="s">
        <v>119</v>
      </c>
      <c r="B26" s="94">
        <v>77</v>
      </c>
      <c r="C26" s="94">
        <v>69</v>
      </c>
      <c r="D26" s="94">
        <v>83</v>
      </c>
      <c r="E26" s="94">
        <v>68</v>
      </c>
      <c r="F26" s="94">
        <v>83</v>
      </c>
      <c r="G26" s="94">
        <f>WC!C20</f>
        <v>80.765252684990173</v>
      </c>
      <c r="H26" s="94">
        <f>WC!D20</f>
        <v>90.104075751291603</v>
      </c>
      <c r="I26" s="94">
        <f>WC!E20</f>
        <v>100.49728423007339</v>
      </c>
      <c r="J26" s="94">
        <f>WC!F20</f>
        <v>111.50868511795848</v>
      </c>
      <c r="K26" s="94">
        <f>WC!G20</f>
        <v>124.20542168788097</v>
      </c>
    </row>
    <row r="27" spans="1:11" ht="26.25" x14ac:dyDescent="0.45">
      <c r="A27" s="93" t="s">
        <v>120</v>
      </c>
      <c r="B27" s="94">
        <v>-4</v>
      </c>
      <c r="C27" s="94"/>
      <c r="D27" s="94"/>
      <c r="E27" s="94"/>
      <c r="F27" s="94"/>
      <c r="G27" s="94"/>
      <c r="H27" s="94"/>
      <c r="I27" s="94"/>
      <c r="J27" s="94"/>
      <c r="K27" s="94"/>
    </row>
    <row r="28" spans="1:11" x14ac:dyDescent="0.45">
      <c r="A28" s="90" t="s">
        <v>121</v>
      </c>
      <c r="B28" s="91">
        <v>84</v>
      </c>
      <c r="C28" s="91">
        <v>90</v>
      </c>
      <c r="D28" s="91">
        <v>222</v>
      </c>
      <c r="E28" s="91">
        <v>288</v>
      </c>
      <c r="F28" s="91">
        <v>372</v>
      </c>
      <c r="G28" s="91">
        <f>SUM(G29:G33)</f>
        <v>343.180236740623</v>
      </c>
      <c r="H28" s="91">
        <f t="shared" ref="H28:K28" si="4">SUM(H29:H33)</f>
        <v>380.71307682750228</v>
      </c>
      <c r="I28" s="91">
        <f t="shared" si="4"/>
        <v>422.46956888041666</v>
      </c>
      <c r="J28" s="91">
        <f t="shared" si="4"/>
        <v>465.68277487368778</v>
      </c>
      <c r="K28" s="91">
        <f t="shared" si="4"/>
        <v>517.65215934265211</v>
      </c>
    </row>
    <row r="29" spans="1:11" x14ac:dyDescent="0.45">
      <c r="A29" s="93" t="s">
        <v>122</v>
      </c>
      <c r="B29" s="94">
        <v>11</v>
      </c>
      <c r="C29" s="94">
        <v>14</v>
      </c>
      <c r="D29" s="94">
        <v>13</v>
      </c>
      <c r="E29" s="94">
        <v>8</v>
      </c>
      <c r="F29" s="94">
        <v>21</v>
      </c>
      <c r="G29" s="94"/>
      <c r="H29" s="94"/>
      <c r="I29" s="94"/>
      <c r="J29" s="94"/>
      <c r="K29" s="94"/>
    </row>
    <row r="30" spans="1:11" x14ac:dyDescent="0.45">
      <c r="A30" s="93" t="s">
        <v>123</v>
      </c>
      <c r="B30" s="94">
        <v>56</v>
      </c>
      <c r="C30" s="94">
        <v>58</v>
      </c>
      <c r="D30" s="94">
        <v>186</v>
      </c>
      <c r="E30" s="94">
        <v>269</v>
      </c>
      <c r="F30" s="94">
        <v>335</v>
      </c>
      <c r="G30" s="94">
        <f>WC!C25</f>
        <v>325.98023674062301</v>
      </c>
      <c r="H30" s="94">
        <f>WC!D25</f>
        <v>363.67307682750226</v>
      </c>
      <c r="I30" s="94">
        <f>WC!E25</f>
        <v>405.62156888041665</v>
      </c>
      <c r="J30" s="94">
        <f>WC!F25</f>
        <v>450.06517487368779</v>
      </c>
      <c r="K30" s="94">
        <f>WC!G25</f>
        <v>501.31103934265212</v>
      </c>
    </row>
    <row r="31" spans="1:11" ht="26.25" x14ac:dyDescent="0.45">
      <c r="A31" s="93" t="s">
        <v>124</v>
      </c>
      <c r="B31" s="94">
        <v>18</v>
      </c>
      <c r="C31" s="94">
        <v>18</v>
      </c>
      <c r="D31" s="94">
        <v>23</v>
      </c>
      <c r="E31" s="94">
        <v>12</v>
      </c>
      <c r="F31" s="94">
        <v>15</v>
      </c>
      <c r="G31" s="94">
        <f>AVERAGE(B31:F31)</f>
        <v>17.2</v>
      </c>
      <c r="H31" s="94">
        <f t="shared" ref="H31:K31" si="5">AVERAGE(C31:G31)</f>
        <v>17.04</v>
      </c>
      <c r="I31" s="94">
        <f t="shared" si="5"/>
        <v>16.848000000000003</v>
      </c>
      <c r="J31" s="94">
        <f t="shared" si="5"/>
        <v>15.617600000000001</v>
      </c>
      <c r="K31" s="94">
        <f t="shared" si="5"/>
        <v>16.34112</v>
      </c>
    </row>
    <row r="32" spans="1:11" ht="26.25" x14ac:dyDescent="0.45">
      <c r="A32" s="93" t="s">
        <v>125</v>
      </c>
      <c r="B32" s="94"/>
      <c r="C32" s="94"/>
      <c r="D32" s="94"/>
      <c r="E32" s="94"/>
      <c r="F32" s="94"/>
      <c r="G32" s="94"/>
      <c r="H32" s="94"/>
      <c r="I32" s="94"/>
      <c r="J32" s="94"/>
      <c r="K32" s="94"/>
    </row>
    <row r="33" spans="1:11" x14ac:dyDescent="0.45">
      <c r="A33" s="93" t="s">
        <v>126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</row>
    <row r="34" spans="1:11" x14ac:dyDescent="0.45">
      <c r="A34" s="90" t="s">
        <v>127</v>
      </c>
      <c r="B34" s="91">
        <v>8478</v>
      </c>
      <c r="C34" s="91">
        <v>9042</v>
      </c>
      <c r="D34" s="91">
        <v>10412</v>
      </c>
      <c r="E34" s="91">
        <v>10166</v>
      </c>
      <c r="F34" s="91">
        <v>11310</v>
      </c>
      <c r="G34" s="91">
        <f>G35+G43+G56+G59+G66</f>
        <v>14464.569167231888</v>
      </c>
      <c r="H34" s="91">
        <f t="shared" ref="H34:K34" si="6">H35+H43+H56+H59+H66</f>
        <v>14718.448643175983</v>
      </c>
      <c r="I34" s="91">
        <f t="shared" si="6"/>
        <v>15103.619857269681</v>
      </c>
      <c r="J34" s="91">
        <f t="shared" si="6"/>
        <v>16054.831573767104</v>
      </c>
      <c r="K34" s="91">
        <f t="shared" si="6"/>
        <v>17217.966958950004</v>
      </c>
    </row>
    <row r="35" spans="1:11" x14ac:dyDescent="0.45">
      <c r="A35" s="90" t="s">
        <v>128</v>
      </c>
      <c r="B35" s="91">
        <v>56</v>
      </c>
      <c r="C35" s="91">
        <v>44</v>
      </c>
      <c r="D35" s="91">
        <v>45</v>
      </c>
      <c r="E35" s="91">
        <v>40</v>
      </c>
      <c r="F35" s="91">
        <v>45</v>
      </c>
      <c r="G35" s="91">
        <f>SUM(G36:G42)</f>
        <v>42.4</v>
      </c>
      <c r="H35" s="91">
        <f t="shared" ref="H35:K35" si="7">SUM(H36:H42)</f>
        <v>43.08</v>
      </c>
      <c r="I35" s="91">
        <f t="shared" si="7"/>
        <v>43.096000000000004</v>
      </c>
      <c r="J35" s="91">
        <f t="shared" si="7"/>
        <v>42.715200000000003</v>
      </c>
      <c r="K35" s="91">
        <f t="shared" si="7"/>
        <v>43.258240000000008</v>
      </c>
    </row>
    <row r="36" spans="1:11" ht="26.25" x14ac:dyDescent="0.45">
      <c r="A36" s="93" t="s">
        <v>129</v>
      </c>
      <c r="B36" s="94"/>
      <c r="C36" s="94"/>
      <c r="D36" s="94"/>
      <c r="E36" s="94"/>
      <c r="F36" s="94"/>
      <c r="G36" s="94"/>
      <c r="H36" s="94"/>
      <c r="I36" s="94"/>
      <c r="J36" s="94"/>
      <c r="K36" s="94"/>
    </row>
    <row r="37" spans="1:11" ht="26.25" x14ac:dyDescent="0.45">
      <c r="A37" s="93" t="s">
        <v>130</v>
      </c>
      <c r="B37" s="94"/>
      <c r="C37" s="94">
        <v>0</v>
      </c>
      <c r="D37" s="94"/>
      <c r="E37" s="94"/>
      <c r="F37" s="94"/>
      <c r="G37" s="94"/>
      <c r="H37" s="94"/>
      <c r="I37" s="94"/>
      <c r="J37" s="94"/>
      <c r="K37" s="94"/>
    </row>
    <row r="38" spans="1:11" ht="26.25" x14ac:dyDescent="0.45">
      <c r="A38" s="93" t="s">
        <v>131</v>
      </c>
      <c r="B38" s="94">
        <v>0</v>
      </c>
      <c r="C38" s="94"/>
      <c r="D38" s="94"/>
      <c r="E38" s="94"/>
      <c r="F38" s="94"/>
      <c r="G38" s="94"/>
      <c r="H38" s="94"/>
      <c r="I38" s="94"/>
      <c r="J38" s="94"/>
      <c r="K38" s="94"/>
    </row>
    <row r="39" spans="1:11" x14ac:dyDescent="0.45">
      <c r="A39" s="93" t="s">
        <v>132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</row>
    <row r="40" spans="1:11" x14ac:dyDescent="0.45">
      <c r="A40" s="93" t="s">
        <v>133</v>
      </c>
      <c r="B40" s="94">
        <v>25</v>
      </c>
      <c r="C40" s="94">
        <v>8</v>
      </c>
      <c r="D40" s="94">
        <v>8</v>
      </c>
      <c r="E40" s="94">
        <v>8</v>
      </c>
      <c r="F40" s="94">
        <v>8</v>
      </c>
      <c r="G40" s="94">
        <f>F40</f>
        <v>8</v>
      </c>
      <c r="H40" s="94">
        <f t="shared" ref="H40:K40" si="8">G40</f>
        <v>8</v>
      </c>
      <c r="I40" s="94">
        <f t="shared" si="8"/>
        <v>8</v>
      </c>
      <c r="J40" s="94">
        <f t="shared" si="8"/>
        <v>8</v>
      </c>
      <c r="K40" s="94">
        <f t="shared" si="8"/>
        <v>8</v>
      </c>
    </row>
    <row r="41" spans="1:11" x14ac:dyDescent="0.45">
      <c r="A41" s="93" t="s">
        <v>134</v>
      </c>
      <c r="B41" s="94">
        <v>31</v>
      </c>
      <c r="C41" s="94">
        <v>35</v>
      </c>
      <c r="D41" s="94">
        <v>37</v>
      </c>
      <c r="E41" s="94">
        <v>32</v>
      </c>
      <c r="F41" s="94">
        <v>37</v>
      </c>
      <c r="G41" s="94">
        <f>AVERAGE(B41:F41)</f>
        <v>34.4</v>
      </c>
      <c r="H41" s="94">
        <f t="shared" ref="H41:K41" si="9">AVERAGE(C41:G41)</f>
        <v>35.08</v>
      </c>
      <c r="I41" s="94">
        <f t="shared" si="9"/>
        <v>35.096000000000004</v>
      </c>
      <c r="J41" s="94">
        <f t="shared" si="9"/>
        <v>34.715200000000003</v>
      </c>
      <c r="K41" s="94">
        <f t="shared" si="9"/>
        <v>35.258240000000008</v>
      </c>
    </row>
    <row r="42" spans="1:11" ht="26.25" x14ac:dyDescent="0.45">
      <c r="A42" s="93" t="s">
        <v>135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 spans="1:11" x14ac:dyDescent="0.45">
      <c r="A43" s="90" t="s">
        <v>136</v>
      </c>
      <c r="B43" s="91">
        <v>3143</v>
      </c>
      <c r="C43" s="91">
        <v>3146</v>
      </c>
      <c r="D43" s="91">
        <v>3262</v>
      </c>
      <c r="E43" s="91">
        <v>4166</v>
      </c>
      <c r="F43" s="91">
        <v>4033</v>
      </c>
      <c r="G43" s="91">
        <f>G44+G50</f>
        <v>3925.6733333333332</v>
      </c>
      <c r="H43" s="91">
        <f t="shared" ref="H43:K43" si="10">H44+H50</f>
        <v>6642.8617333333332</v>
      </c>
      <c r="I43" s="91">
        <f t="shared" si="10"/>
        <v>6045.0675706666671</v>
      </c>
      <c r="J43" s="91">
        <f t="shared" si="10"/>
        <v>5450.2309849066678</v>
      </c>
      <c r="K43" s="91">
        <f t="shared" si="10"/>
        <v>4860.6843426677342</v>
      </c>
    </row>
    <row r="44" spans="1:11" x14ac:dyDescent="0.45">
      <c r="A44" s="93" t="s">
        <v>137</v>
      </c>
      <c r="B44" s="94">
        <v>2761</v>
      </c>
      <c r="C44" s="94">
        <v>2806</v>
      </c>
      <c r="D44" s="94">
        <v>2956</v>
      </c>
      <c r="E44" s="94">
        <v>3891</v>
      </c>
      <c r="F44" s="94">
        <v>3786</v>
      </c>
      <c r="G44" s="94">
        <f>G45+G46</f>
        <v>3692.9333333333334</v>
      </c>
      <c r="H44" s="94">
        <f t="shared" ref="H44:K44" si="11">H45+H46</f>
        <v>6415.5333333333328</v>
      </c>
      <c r="I44" s="94">
        <f t="shared" si="11"/>
        <v>5824.4666666666672</v>
      </c>
      <c r="J44" s="94">
        <f t="shared" si="11"/>
        <v>5239.0666666666675</v>
      </c>
      <c r="K44" s="94">
        <f t="shared" si="11"/>
        <v>4660.5333333333347</v>
      </c>
    </row>
    <row r="45" spans="1:11" x14ac:dyDescent="0.45">
      <c r="A45" s="93" t="s">
        <v>138</v>
      </c>
      <c r="B45" s="94">
        <v>4908</v>
      </c>
      <c r="C45" s="94">
        <v>5225</v>
      </c>
      <c r="D45" s="94">
        <v>5691</v>
      </c>
      <c r="E45" s="94">
        <v>6235</v>
      </c>
      <c r="F45" s="94">
        <v>6271</v>
      </c>
      <c r="G45" s="94">
        <f>'Kế hoạch đầu tư'!B51</f>
        <v>6596</v>
      </c>
      <c r="H45" s="94">
        <f>'Kế hoạch đầu tư'!C51</f>
        <v>9961</v>
      </c>
      <c r="I45" s="94">
        <f>'Kế hoạch đầu tư'!D51</f>
        <v>10016</v>
      </c>
      <c r="J45" s="94">
        <f>'Kế hoạch đầu tư'!E51</f>
        <v>10081</v>
      </c>
      <c r="K45" s="94">
        <f>'Kế hoạch đầu tư'!F51</f>
        <v>10158</v>
      </c>
    </row>
    <row r="46" spans="1:11" x14ac:dyDescent="0.45">
      <c r="A46" s="93" t="s">
        <v>139</v>
      </c>
      <c r="B46" s="94">
        <v>-2148</v>
      </c>
      <c r="C46" s="94">
        <v>-2419</v>
      </c>
      <c r="D46" s="94">
        <v>-2735</v>
      </c>
      <c r="E46" s="94">
        <v>-2344</v>
      </c>
      <c r="F46" s="94">
        <v>-2485</v>
      </c>
      <c r="G46" s="94">
        <f>-'Kế hoạch đầu tư'!B52</f>
        <v>-2903.0666666666666</v>
      </c>
      <c r="H46" s="94">
        <f>-'Kế hoạch đầu tư'!C52</f>
        <v>-3545.4666666666667</v>
      </c>
      <c r="I46" s="94">
        <f>-'Kế hoạch đầu tư'!D52</f>
        <v>-4191.5333333333328</v>
      </c>
      <c r="J46" s="94">
        <f>-'Kế hoạch đầu tư'!E52</f>
        <v>-4841.9333333333325</v>
      </c>
      <c r="K46" s="94">
        <f>-'Kế hoạch đầu tư'!F52</f>
        <v>-5497.4666666666653</v>
      </c>
    </row>
    <row r="47" spans="1:11" ht="26.25" x14ac:dyDescent="0.45">
      <c r="A47" s="93" t="s">
        <v>140</v>
      </c>
      <c r="B47" s="94">
        <v>117</v>
      </c>
      <c r="C47" s="94">
        <v>79</v>
      </c>
      <c r="D47" s="94">
        <v>45</v>
      </c>
      <c r="E47" s="94">
        <v>16</v>
      </c>
      <c r="F47" s="94">
        <v>0</v>
      </c>
      <c r="G47" s="94"/>
      <c r="H47" s="94"/>
      <c r="I47" s="94"/>
      <c r="J47" s="94"/>
      <c r="K47" s="94"/>
    </row>
    <row r="48" spans="1:11" x14ac:dyDescent="0.45">
      <c r="A48" s="93" t="s">
        <v>138</v>
      </c>
      <c r="B48" s="94">
        <v>248</v>
      </c>
      <c r="C48" s="94">
        <v>235</v>
      </c>
      <c r="D48" s="94">
        <v>235</v>
      </c>
      <c r="E48" s="94">
        <v>235</v>
      </c>
      <c r="F48" s="94">
        <v>235</v>
      </c>
      <c r="G48" s="94"/>
      <c r="H48" s="94"/>
      <c r="I48" s="94"/>
      <c r="J48" s="94"/>
      <c r="K48" s="94"/>
    </row>
    <row r="49" spans="1:11" x14ac:dyDescent="0.45">
      <c r="A49" s="93" t="s">
        <v>139</v>
      </c>
      <c r="B49" s="94">
        <v>-131</v>
      </c>
      <c r="C49" s="94">
        <v>-157</v>
      </c>
      <c r="D49" s="94">
        <v>-191</v>
      </c>
      <c r="E49" s="94">
        <v>-219</v>
      </c>
      <c r="F49" s="94">
        <v>-235</v>
      </c>
      <c r="G49" s="94"/>
      <c r="H49" s="94"/>
      <c r="I49" s="94"/>
      <c r="J49" s="94"/>
      <c r="K49" s="94"/>
    </row>
    <row r="50" spans="1:11" x14ac:dyDescent="0.45">
      <c r="A50" s="93" t="s">
        <v>141</v>
      </c>
      <c r="B50" s="94">
        <v>265</v>
      </c>
      <c r="C50" s="94">
        <v>262</v>
      </c>
      <c r="D50" s="94">
        <v>262</v>
      </c>
      <c r="E50" s="94">
        <v>258</v>
      </c>
      <c r="F50" s="94">
        <v>247</v>
      </c>
      <c r="G50" s="94">
        <f>G51+G52</f>
        <v>232.74</v>
      </c>
      <c r="H50" s="94">
        <f t="shared" ref="H50:K50" si="12">H51+H52</f>
        <v>227.32839999999996</v>
      </c>
      <c r="I50" s="94">
        <f t="shared" si="12"/>
        <v>220.60090399999993</v>
      </c>
      <c r="J50" s="94">
        <f t="shared" si="12"/>
        <v>211.16431823999991</v>
      </c>
      <c r="K50" s="94">
        <f t="shared" si="12"/>
        <v>200.1510093343999</v>
      </c>
    </row>
    <row r="51" spans="1:11" x14ac:dyDescent="0.45">
      <c r="A51" s="93" t="s">
        <v>138</v>
      </c>
      <c r="B51" s="94">
        <v>357</v>
      </c>
      <c r="C51" s="94">
        <v>364</v>
      </c>
      <c r="D51" s="94">
        <v>377</v>
      </c>
      <c r="E51" s="94">
        <v>382</v>
      </c>
      <c r="F51" s="94">
        <v>378</v>
      </c>
      <c r="G51" s="94">
        <f>AVERAGE(B51:F51)</f>
        <v>371.6</v>
      </c>
      <c r="H51" s="94">
        <f t="shared" ref="H51:K51" si="13">AVERAGE(C51:G51)</f>
        <v>374.52</v>
      </c>
      <c r="I51" s="94">
        <f t="shared" si="13"/>
        <v>376.62399999999997</v>
      </c>
      <c r="J51" s="94">
        <f t="shared" si="13"/>
        <v>376.54879999999997</v>
      </c>
      <c r="K51" s="94">
        <f t="shared" si="13"/>
        <v>375.45855999999998</v>
      </c>
    </row>
    <row r="52" spans="1:11" x14ac:dyDescent="0.45">
      <c r="A52" s="93" t="s">
        <v>139</v>
      </c>
      <c r="B52" s="94">
        <v>-92</v>
      </c>
      <c r="C52" s="94">
        <v>-103</v>
      </c>
      <c r="D52" s="94">
        <v>-116</v>
      </c>
      <c r="E52" s="94">
        <v>-124</v>
      </c>
      <c r="F52" s="94">
        <v>-131</v>
      </c>
      <c r="G52" s="94">
        <f>F52*1.06</f>
        <v>-138.86000000000001</v>
      </c>
      <c r="H52" s="94">
        <f t="shared" ref="H52:K52" si="14">G52*1.06</f>
        <v>-147.19160000000002</v>
      </c>
      <c r="I52" s="94">
        <f t="shared" si="14"/>
        <v>-156.02309600000004</v>
      </c>
      <c r="J52" s="94">
        <f t="shared" si="14"/>
        <v>-165.38448176000006</v>
      </c>
      <c r="K52" s="94">
        <f t="shared" si="14"/>
        <v>-175.30755066560008</v>
      </c>
    </row>
    <row r="53" spans="1:11" x14ac:dyDescent="0.45">
      <c r="A53" s="90" t="s">
        <v>142</v>
      </c>
      <c r="B53" s="91"/>
      <c r="C53" s="91"/>
      <c r="D53" s="91"/>
      <c r="E53" s="91"/>
      <c r="F53" s="91"/>
      <c r="G53" s="91"/>
      <c r="H53" s="91"/>
      <c r="I53" s="91"/>
      <c r="J53" s="91"/>
      <c r="K53" s="91"/>
    </row>
    <row r="54" spans="1:11" x14ac:dyDescent="0.45">
      <c r="A54" s="93" t="s">
        <v>143</v>
      </c>
      <c r="B54" s="94"/>
      <c r="C54" s="94"/>
      <c r="D54" s="94"/>
      <c r="E54" s="94"/>
      <c r="F54" s="94"/>
      <c r="G54" s="94"/>
      <c r="H54" s="94"/>
      <c r="I54" s="94"/>
      <c r="J54" s="94"/>
      <c r="K54" s="94"/>
    </row>
    <row r="55" spans="1:11" x14ac:dyDescent="0.45">
      <c r="A55" s="93" t="s">
        <v>144</v>
      </c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 spans="1:11" x14ac:dyDescent="0.45">
      <c r="A56" s="90" t="s">
        <v>145</v>
      </c>
      <c r="B56" s="91">
        <v>1757</v>
      </c>
      <c r="C56" s="91">
        <v>1747</v>
      </c>
      <c r="D56" s="91">
        <v>2790</v>
      </c>
      <c r="E56" s="91">
        <v>1759</v>
      </c>
      <c r="F56" s="91">
        <v>1717</v>
      </c>
      <c r="G56" s="91">
        <f>G57+G58</f>
        <v>4756</v>
      </c>
      <c r="H56" s="91">
        <f t="shared" ref="H56:K56" si="15">H57+H58</f>
        <v>1446</v>
      </c>
      <c r="I56" s="91">
        <f t="shared" si="15"/>
        <v>1456</v>
      </c>
      <c r="J56" s="91">
        <f t="shared" si="15"/>
        <v>1468</v>
      </c>
      <c r="K56" s="91">
        <f t="shared" si="15"/>
        <v>1482.4</v>
      </c>
    </row>
    <row r="57" spans="1:11" ht="26.25" x14ac:dyDescent="0.45">
      <c r="A57" s="93" t="s">
        <v>146</v>
      </c>
      <c r="B57" s="94"/>
      <c r="C57" s="94"/>
      <c r="D57" s="94"/>
      <c r="E57" s="94"/>
      <c r="F57" s="94"/>
      <c r="G57" s="94"/>
      <c r="H57" s="94"/>
      <c r="I57" s="94"/>
      <c r="J57" s="94"/>
      <c r="K57" s="94"/>
    </row>
    <row r="58" spans="1:11" ht="26.25" x14ac:dyDescent="0.45">
      <c r="A58" s="93" t="s">
        <v>147</v>
      </c>
      <c r="B58" s="94">
        <v>1757</v>
      </c>
      <c r="C58" s="94">
        <v>1747</v>
      </c>
      <c r="D58" s="94">
        <v>2790</v>
      </c>
      <c r="E58" s="94">
        <v>1759</v>
      </c>
      <c r="F58" s="94">
        <v>1717</v>
      </c>
      <c r="G58" s="94">
        <f>'Kế hoạch đầu tư'!B46</f>
        <v>4756</v>
      </c>
      <c r="H58" s="94">
        <f>'Kế hoạch đầu tư'!C46</f>
        <v>1446</v>
      </c>
      <c r="I58" s="94">
        <f>'Kế hoạch đầu tư'!D46</f>
        <v>1456</v>
      </c>
      <c r="J58" s="94">
        <f>'Kế hoạch đầu tư'!E46</f>
        <v>1468</v>
      </c>
      <c r="K58" s="94">
        <f>'Kế hoạch đầu tư'!F46</f>
        <v>1482.4</v>
      </c>
    </row>
    <row r="59" spans="1:11" x14ac:dyDescent="0.45">
      <c r="A59" s="90" t="s">
        <v>148</v>
      </c>
      <c r="B59" s="91">
        <v>2531</v>
      </c>
      <c r="C59" s="91">
        <v>2830</v>
      </c>
      <c r="D59" s="91">
        <v>3065</v>
      </c>
      <c r="E59" s="91">
        <v>3125</v>
      </c>
      <c r="F59" s="91">
        <v>3841</v>
      </c>
      <c r="G59" s="91">
        <f>G61+G62</f>
        <v>4400.6625005652213</v>
      </c>
      <c r="H59" s="91">
        <f t="shared" ref="H59:K59" si="16">H61+H62</f>
        <v>5090.9791320648719</v>
      </c>
      <c r="I59" s="91">
        <f t="shared" si="16"/>
        <v>6126.6275828993093</v>
      </c>
      <c r="J59" s="91">
        <f t="shared" si="16"/>
        <v>7635.8429505888307</v>
      </c>
      <c r="K59" s="91">
        <f t="shared" si="16"/>
        <v>9387.147653031243</v>
      </c>
    </row>
    <row r="60" spans="1:11" x14ac:dyDescent="0.45">
      <c r="A60" s="93" t="s">
        <v>149</v>
      </c>
      <c r="B60" s="94"/>
      <c r="C60" s="94"/>
      <c r="D60" s="94"/>
      <c r="E60" s="94"/>
      <c r="F60" s="94"/>
      <c r="G60" s="94"/>
      <c r="H60" s="94"/>
      <c r="I60" s="94"/>
      <c r="J60" s="94"/>
      <c r="K60" s="94"/>
    </row>
    <row r="61" spans="1:11" ht="26.25" x14ac:dyDescent="0.45">
      <c r="A61" s="93" t="s">
        <v>150</v>
      </c>
      <c r="B61" s="94">
        <v>2461</v>
      </c>
      <c r="C61" s="94">
        <v>2792</v>
      </c>
      <c r="D61" s="94">
        <v>3026</v>
      </c>
      <c r="E61" s="94">
        <v>3085</v>
      </c>
      <c r="F61" s="94">
        <v>3792</v>
      </c>
      <c r="G61" s="94">
        <f>F61+IS!G15</f>
        <v>4358.6625005652213</v>
      </c>
      <c r="H61" s="94">
        <f>G61+IS!H15</f>
        <v>5048.9791320648719</v>
      </c>
      <c r="I61" s="94">
        <f>H61+IS!I15</f>
        <v>6084.6275828993093</v>
      </c>
      <c r="J61" s="94">
        <f>I61+IS!J15</f>
        <v>7593.8429505888307</v>
      </c>
      <c r="K61" s="94">
        <f>J61+IS!K15</f>
        <v>9345.147653031243</v>
      </c>
    </row>
    <row r="62" spans="1:11" ht="26.25" x14ac:dyDescent="0.45">
      <c r="A62" s="93" t="s">
        <v>151</v>
      </c>
      <c r="B62" s="94">
        <v>73</v>
      </c>
      <c r="C62" s="94">
        <v>41</v>
      </c>
      <c r="D62" s="94">
        <v>41</v>
      </c>
      <c r="E62" s="94">
        <v>42</v>
      </c>
      <c r="F62" s="94">
        <v>42</v>
      </c>
      <c r="G62" s="94">
        <f>F62</f>
        <v>42</v>
      </c>
      <c r="H62" s="94">
        <f t="shared" ref="H62:K62" si="17">G62</f>
        <v>42</v>
      </c>
      <c r="I62" s="94">
        <f t="shared" si="17"/>
        <v>42</v>
      </c>
      <c r="J62" s="94">
        <f t="shared" si="17"/>
        <v>42</v>
      </c>
      <c r="K62" s="94">
        <f t="shared" si="17"/>
        <v>42</v>
      </c>
    </row>
    <row r="63" spans="1:11" ht="26.25" x14ac:dyDescent="0.45">
      <c r="A63" s="93" t="s">
        <v>152</v>
      </c>
      <c r="B63" s="94">
        <v>-3</v>
      </c>
      <c r="C63" s="94">
        <v>-3</v>
      </c>
      <c r="D63" s="94">
        <v>-2</v>
      </c>
      <c r="E63" s="94">
        <v>-2</v>
      </c>
      <c r="F63" s="94">
        <v>-3</v>
      </c>
      <c r="G63" s="94"/>
      <c r="H63" s="94"/>
      <c r="I63" s="94"/>
      <c r="J63" s="94"/>
      <c r="K63" s="94"/>
    </row>
    <row r="64" spans="1:11" ht="26.25" x14ac:dyDescent="0.45">
      <c r="A64" s="93" t="s">
        <v>153</v>
      </c>
      <c r="B64" s="94"/>
      <c r="C64" s="94"/>
      <c r="D64" s="94"/>
      <c r="E64" s="94"/>
      <c r="F64" s="94">
        <v>10</v>
      </c>
      <c r="G64" s="94"/>
      <c r="H64" s="94"/>
      <c r="I64" s="94"/>
      <c r="J64" s="94"/>
      <c r="K64" s="94"/>
    </row>
    <row r="65" spans="1:11" x14ac:dyDescent="0.45">
      <c r="A65" s="93" t="s">
        <v>154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 spans="1:11" x14ac:dyDescent="0.45">
      <c r="A66" s="90" t="s">
        <v>155</v>
      </c>
      <c r="B66" s="91">
        <v>991</v>
      </c>
      <c r="C66" s="91">
        <v>1275</v>
      </c>
      <c r="D66" s="91">
        <v>1249</v>
      </c>
      <c r="E66" s="91">
        <v>1076</v>
      </c>
      <c r="F66" s="91">
        <v>1674</v>
      </c>
      <c r="G66" s="91">
        <f>SUM(G67:G71)</f>
        <v>1339.8333333333333</v>
      </c>
      <c r="H66" s="91">
        <f t="shared" ref="H66:K66" si="18">SUM(H67:H71)</f>
        <v>1495.5277777777778</v>
      </c>
      <c r="I66" s="91">
        <f t="shared" si="18"/>
        <v>1432.8287037037037</v>
      </c>
      <c r="J66" s="91">
        <f t="shared" si="18"/>
        <v>1458.0424382716051</v>
      </c>
      <c r="K66" s="91">
        <f t="shared" si="18"/>
        <v>1444.4767232510289</v>
      </c>
    </row>
    <row r="67" spans="1:11" x14ac:dyDescent="0.45">
      <c r="A67" s="93" t="s">
        <v>156</v>
      </c>
      <c r="B67" s="94">
        <v>639</v>
      </c>
      <c r="C67" s="94">
        <v>929</v>
      </c>
      <c r="D67" s="94">
        <v>912</v>
      </c>
      <c r="E67" s="94">
        <v>732</v>
      </c>
      <c r="F67" s="94">
        <v>1297</v>
      </c>
      <c r="G67" s="94">
        <f>AVERAGE(E67:F67)</f>
        <v>1014.5</v>
      </c>
      <c r="H67" s="94">
        <f t="shared" ref="H67:K67" si="19">AVERAGE(F67:G67)</f>
        <v>1155.75</v>
      </c>
      <c r="I67" s="94">
        <f t="shared" si="19"/>
        <v>1085.125</v>
      </c>
      <c r="J67" s="94">
        <f t="shared" si="19"/>
        <v>1120.4375</v>
      </c>
      <c r="K67" s="94">
        <f t="shared" si="19"/>
        <v>1102.78125</v>
      </c>
    </row>
    <row r="68" spans="1:11" ht="26.25" x14ac:dyDescent="0.45">
      <c r="A68" s="93" t="s">
        <v>157</v>
      </c>
      <c r="B68" s="94">
        <v>111</v>
      </c>
      <c r="C68" s="94">
        <v>133</v>
      </c>
      <c r="D68" s="94">
        <v>151</v>
      </c>
      <c r="E68" s="94">
        <v>185</v>
      </c>
      <c r="F68" s="94">
        <v>247</v>
      </c>
      <c r="G68" s="94">
        <f>AVERAGE(D68:F68)</f>
        <v>194.33333333333334</v>
      </c>
      <c r="H68" s="94">
        <f t="shared" ref="H68:K68" si="20">AVERAGE(E68:G68)</f>
        <v>208.7777777777778</v>
      </c>
      <c r="I68" s="94">
        <f t="shared" si="20"/>
        <v>216.70370370370372</v>
      </c>
      <c r="J68" s="94">
        <f t="shared" si="20"/>
        <v>206.60493827160496</v>
      </c>
      <c r="K68" s="94">
        <f t="shared" si="20"/>
        <v>210.69547325102883</v>
      </c>
    </row>
    <row r="69" spans="1:11" ht="26.25" x14ac:dyDescent="0.45">
      <c r="A69" s="93" t="s">
        <v>158</v>
      </c>
      <c r="B69" s="94"/>
      <c r="C69" s="94"/>
      <c r="D69" s="94"/>
      <c r="E69" s="94"/>
      <c r="F69" s="94"/>
      <c r="G69" s="94"/>
      <c r="H69" s="94"/>
      <c r="I69" s="94"/>
      <c r="J69" s="94"/>
      <c r="K69" s="94"/>
    </row>
    <row r="70" spans="1:11" x14ac:dyDescent="0.45">
      <c r="A70" s="93" t="s">
        <v>159</v>
      </c>
      <c r="B70" s="94"/>
      <c r="C70" s="94"/>
      <c r="D70" s="94"/>
      <c r="E70" s="94"/>
      <c r="F70" s="94"/>
      <c r="G70" s="94"/>
      <c r="H70" s="94"/>
      <c r="I70" s="94"/>
      <c r="J70" s="94"/>
      <c r="K70" s="94"/>
    </row>
    <row r="71" spans="1:11" x14ac:dyDescent="0.45">
      <c r="A71" s="93" t="s">
        <v>160</v>
      </c>
      <c r="B71" s="94">
        <v>242</v>
      </c>
      <c r="C71" s="94">
        <v>214</v>
      </c>
      <c r="D71" s="94">
        <v>186</v>
      </c>
      <c r="E71" s="94">
        <v>159</v>
      </c>
      <c r="F71" s="94">
        <v>131</v>
      </c>
      <c r="G71" s="94">
        <f>F71</f>
        <v>131</v>
      </c>
      <c r="H71" s="94">
        <f t="shared" ref="H71:K71" si="21">G71</f>
        <v>131</v>
      </c>
      <c r="I71" s="94">
        <f t="shared" si="21"/>
        <v>131</v>
      </c>
      <c r="J71" s="94">
        <f t="shared" si="21"/>
        <v>131</v>
      </c>
      <c r="K71" s="94">
        <f t="shared" si="21"/>
        <v>131</v>
      </c>
    </row>
    <row r="72" spans="1:11" ht="26.65" x14ac:dyDescent="0.45">
      <c r="A72" s="90" t="s">
        <v>161</v>
      </c>
      <c r="B72" s="91"/>
      <c r="C72" s="91"/>
      <c r="D72" s="91"/>
      <c r="E72" s="91"/>
      <c r="F72" s="91"/>
      <c r="G72" s="91"/>
      <c r="H72" s="91"/>
      <c r="I72" s="91"/>
      <c r="J72" s="91"/>
      <c r="K72" s="91"/>
    </row>
    <row r="73" spans="1:11" x14ac:dyDescent="0.45">
      <c r="A73" s="90" t="s">
        <v>162</v>
      </c>
      <c r="B73" s="91">
        <v>9835</v>
      </c>
      <c r="C73" s="91">
        <v>10731</v>
      </c>
      <c r="D73" s="91">
        <v>13031</v>
      </c>
      <c r="E73" s="91">
        <v>13546</v>
      </c>
      <c r="F73" s="91">
        <v>17986</v>
      </c>
      <c r="G73" s="91">
        <f>G34+G8</f>
        <v>17823.220403509</v>
      </c>
      <c r="H73" s="91">
        <f t="shared" ref="H73:K73" si="22">H34+H8</f>
        <v>18559.083333719256</v>
      </c>
      <c r="I73" s="91">
        <f t="shared" si="22"/>
        <v>19464.530365915278</v>
      </c>
      <c r="J73" s="91">
        <f t="shared" si="22"/>
        <v>21857.044125887896</v>
      </c>
      <c r="K73" s="91">
        <f t="shared" si="22"/>
        <v>23529.366030071917</v>
      </c>
    </row>
    <row r="74" spans="1:11" x14ac:dyDescent="0.45">
      <c r="A74" s="90" t="s">
        <v>163</v>
      </c>
      <c r="B74" s="91"/>
      <c r="C74" s="91"/>
      <c r="D74" s="91"/>
      <c r="E74" s="91"/>
      <c r="F74" s="91"/>
      <c r="G74" s="91"/>
      <c r="H74" s="91"/>
      <c r="I74" s="91"/>
      <c r="J74" s="91"/>
      <c r="K74" s="91"/>
    </row>
    <row r="75" spans="1:11" x14ac:dyDescent="0.45">
      <c r="A75" s="90" t="s">
        <v>164</v>
      </c>
      <c r="B75" s="91">
        <v>3240</v>
      </c>
      <c r="C75" s="91">
        <v>3687</v>
      </c>
      <c r="D75" s="91">
        <v>5083</v>
      </c>
      <c r="E75" s="91">
        <v>3814</v>
      </c>
      <c r="F75" s="91">
        <v>4232</v>
      </c>
      <c r="G75" s="91">
        <f>G76+G91</f>
        <v>3653.5608041019932</v>
      </c>
      <c r="H75" s="91">
        <f t="shared" ref="H75:K75" si="23">H76+H91</f>
        <v>3366.7393517125465</v>
      </c>
      <c r="I75" s="91">
        <f t="shared" si="23"/>
        <v>2788.628129708813</v>
      </c>
      <c r="J75" s="91">
        <f t="shared" si="23"/>
        <v>3260.0966300861619</v>
      </c>
      <c r="K75" s="91">
        <f t="shared" si="23"/>
        <v>2600.6109872057277</v>
      </c>
    </row>
    <row r="76" spans="1:11" x14ac:dyDescent="0.45">
      <c r="A76" s="90" t="s">
        <v>165</v>
      </c>
      <c r="B76" s="91">
        <v>1745</v>
      </c>
      <c r="C76" s="91">
        <v>2263</v>
      </c>
      <c r="D76" s="91">
        <v>3211</v>
      </c>
      <c r="E76" s="91">
        <v>1915</v>
      </c>
      <c r="F76" s="91">
        <v>2107</v>
      </c>
      <c r="G76" s="91">
        <f>SUM(G77:G90)</f>
        <v>2094.5608041019932</v>
      </c>
      <c r="H76" s="91">
        <f t="shared" ref="H76:K76" si="24">SUM(H77:H90)</f>
        <v>2317.3393517125464</v>
      </c>
      <c r="I76" s="91">
        <f t="shared" si="24"/>
        <v>2409.3481297088128</v>
      </c>
      <c r="J76" s="91">
        <f t="shared" si="24"/>
        <v>2882.360630086162</v>
      </c>
      <c r="K76" s="91">
        <f t="shared" si="24"/>
        <v>2223.3277872057279</v>
      </c>
    </row>
    <row r="77" spans="1:11" x14ac:dyDescent="0.45">
      <c r="A77" s="93" t="s">
        <v>166</v>
      </c>
      <c r="B77" s="94">
        <v>358</v>
      </c>
      <c r="C77" s="94">
        <v>381</v>
      </c>
      <c r="D77" s="94">
        <v>838</v>
      </c>
      <c r="E77" s="94">
        <v>518</v>
      </c>
      <c r="F77" s="94">
        <v>462</v>
      </c>
      <c r="G77" s="94">
        <f>WC!C31</f>
        <v>449.56080410199348</v>
      </c>
      <c r="H77" s="94">
        <f>WC!D31</f>
        <v>501.54316863971945</v>
      </c>
      <c r="I77" s="94">
        <f>WC!E31</f>
        <v>559.39452185896266</v>
      </c>
      <c r="J77" s="94">
        <f>WC!F31</f>
        <v>620.68689788550375</v>
      </c>
      <c r="K77" s="94">
        <f>WC!G31</f>
        <v>691.36029903374697</v>
      </c>
    </row>
    <row r="78" spans="1:11" ht="26.25" x14ac:dyDescent="0.45">
      <c r="A78" s="93" t="s">
        <v>167</v>
      </c>
      <c r="B78" s="94">
        <v>20</v>
      </c>
      <c r="C78" s="94">
        <v>3</v>
      </c>
      <c r="D78" s="94">
        <v>1</v>
      </c>
      <c r="E78" s="94">
        <v>4</v>
      </c>
      <c r="F78" s="94">
        <v>8</v>
      </c>
      <c r="G78" s="94">
        <f>WC!B33</f>
        <v>8</v>
      </c>
      <c r="H78" s="94">
        <f>WC!C33</f>
        <v>6.4822285542654505</v>
      </c>
      <c r="I78" s="94">
        <f>WC!D33</f>
        <v>7.4023940174962783</v>
      </c>
      <c r="J78" s="94">
        <f>WC!E33</f>
        <v>8.4695512729023168</v>
      </c>
      <c r="K78" s="94">
        <f>WC!F33</f>
        <v>9.6650009783611335</v>
      </c>
    </row>
    <row r="79" spans="1:11" ht="26.25" x14ac:dyDescent="0.45">
      <c r="A79" s="93" t="s">
        <v>168</v>
      </c>
      <c r="B79" s="94">
        <v>19</v>
      </c>
      <c r="C79" s="94">
        <v>27</v>
      </c>
      <c r="D79" s="94">
        <v>90</v>
      </c>
      <c r="E79" s="94">
        <v>74</v>
      </c>
      <c r="F79" s="94">
        <v>70</v>
      </c>
      <c r="G79" s="94">
        <f>WC!B34</f>
        <v>70</v>
      </c>
      <c r="H79" s="94">
        <f>WC!C34</f>
        <v>102.70022509590549</v>
      </c>
      <c r="I79" s="94">
        <f>WC!D34</f>
        <v>120.92649586044789</v>
      </c>
      <c r="J79" s="94">
        <f>WC!E34</f>
        <v>174.66856693310132</v>
      </c>
      <c r="K79" s="94">
        <f>WC!F34</f>
        <v>240.17317452151468</v>
      </c>
    </row>
    <row r="80" spans="1:11" x14ac:dyDescent="0.45">
      <c r="A80" s="93" t="s">
        <v>169</v>
      </c>
      <c r="B80" s="94">
        <v>76</v>
      </c>
      <c r="C80" s="94">
        <v>64</v>
      </c>
      <c r="D80" s="94">
        <v>104</v>
      </c>
      <c r="E80" s="94">
        <v>140</v>
      </c>
      <c r="F80" s="94">
        <v>189</v>
      </c>
      <c r="G80" s="94">
        <f>WC!B35</f>
        <v>189</v>
      </c>
      <c r="H80" s="94">
        <f>WC!C35</f>
        <v>153.14264959452126</v>
      </c>
      <c r="I80" s="94">
        <f>WC!D35</f>
        <v>174.88155866334955</v>
      </c>
      <c r="J80" s="94">
        <f>WC!E35</f>
        <v>200.09314882231718</v>
      </c>
      <c r="K80" s="94">
        <f>WC!F35</f>
        <v>228.33564811378173</v>
      </c>
    </row>
    <row r="81" spans="1:11" x14ac:dyDescent="0.45">
      <c r="A81" s="93" t="s">
        <v>170</v>
      </c>
      <c r="B81" s="94">
        <v>209</v>
      </c>
      <c r="C81" s="94">
        <v>451</v>
      </c>
      <c r="D81" s="94">
        <v>194</v>
      </c>
      <c r="E81" s="94">
        <v>318</v>
      </c>
      <c r="F81" s="94">
        <v>339</v>
      </c>
      <c r="G81" s="94">
        <f>WC!B36</f>
        <v>339</v>
      </c>
      <c r="H81" s="94">
        <f>WC!C36</f>
        <v>274.68443498699844</v>
      </c>
      <c r="I81" s="94">
        <f>WC!D36</f>
        <v>313.67644649140482</v>
      </c>
      <c r="J81" s="94">
        <f>WC!E36</f>
        <v>358.89723518923563</v>
      </c>
      <c r="K81" s="94">
        <f>WC!F36</f>
        <v>409.55441645805303</v>
      </c>
    </row>
    <row r="82" spans="1:11" x14ac:dyDescent="0.45">
      <c r="A82" s="93" t="s">
        <v>171</v>
      </c>
      <c r="B82" s="94"/>
      <c r="C82" s="94"/>
      <c r="D82" s="94"/>
      <c r="E82" s="94"/>
      <c r="F82" s="94"/>
      <c r="G82" s="94"/>
      <c r="H82" s="94"/>
      <c r="I82" s="94"/>
      <c r="J82" s="94"/>
      <c r="K82" s="94"/>
    </row>
    <row r="83" spans="1:11" ht="26.25" x14ac:dyDescent="0.45">
      <c r="A83" s="93" t="s">
        <v>172</v>
      </c>
      <c r="B83" s="94"/>
      <c r="C83" s="94"/>
      <c r="D83" s="94"/>
      <c r="E83" s="94"/>
      <c r="F83" s="94"/>
      <c r="G83" s="94"/>
      <c r="H83" s="94"/>
      <c r="I83" s="94"/>
      <c r="J83" s="94"/>
      <c r="K83" s="94"/>
    </row>
    <row r="84" spans="1:11" ht="26.25" x14ac:dyDescent="0.45">
      <c r="A84" s="93" t="s">
        <v>173</v>
      </c>
      <c r="B84" s="94">
        <v>1</v>
      </c>
      <c r="C84" s="94">
        <v>1</v>
      </c>
      <c r="D84" s="94">
        <v>1</v>
      </c>
      <c r="E84" s="94">
        <v>8</v>
      </c>
      <c r="F84" s="94">
        <v>1</v>
      </c>
      <c r="G84" s="94">
        <f>WC!B39</f>
        <v>1</v>
      </c>
      <c r="H84" s="94">
        <f>WC!C39</f>
        <v>0</v>
      </c>
      <c r="I84" s="94">
        <f>WC!D39</f>
        <v>0</v>
      </c>
      <c r="J84" s="94">
        <f>WC!E39</f>
        <v>0</v>
      </c>
      <c r="K84" s="94">
        <f>WC!F39</f>
        <v>0</v>
      </c>
    </row>
    <row r="85" spans="1:11" x14ac:dyDescent="0.45">
      <c r="A85" s="93" t="s">
        <v>174</v>
      </c>
      <c r="B85" s="94">
        <v>216</v>
      </c>
      <c r="C85" s="94">
        <v>276</v>
      </c>
      <c r="D85" s="94">
        <v>1271</v>
      </c>
      <c r="E85" s="94">
        <v>307</v>
      </c>
      <c r="F85" s="94">
        <v>382</v>
      </c>
      <c r="G85" s="94">
        <f>WC!B40</f>
        <v>382</v>
      </c>
      <c r="H85" s="94">
        <f>WC!C40</f>
        <v>309.52641346617526</v>
      </c>
      <c r="I85" s="94">
        <f>WC!D40</f>
        <v>353.46431433544728</v>
      </c>
      <c r="J85" s="94">
        <f>WC!E40</f>
        <v>404.42107328108551</v>
      </c>
      <c r="K85" s="94">
        <f>WC!F40</f>
        <v>461.50379671674409</v>
      </c>
    </row>
    <row r="86" spans="1:11" ht="26.25" x14ac:dyDescent="0.45">
      <c r="A86" s="93" t="s">
        <v>175</v>
      </c>
      <c r="B86" s="94">
        <v>763</v>
      </c>
      <c r="C86" s="94">
        <v>860</v>
      </c>
      <c r="D86" s="94">
        <v>543</v>
      </c>
      <c r="E86" s="94">
        <v>445</v>
      </c>
      <c r="F86" s="94">
        <v>422</v>
      </c>
      <c r="G86" s="94">
        <f>WC!B41</f>
        <v>422</v>
      </c>
      <c r="H86" s="94">
        <f>WC!C41</f>
        <v>645.30374601390827</v>
      </c>
      <c r="I86" s="94">
        <f>WC!D41</f>
        <v>581.39225026905274</v>
      </c>
      <c r="J86" s="94">
        <f>WC!E41</f>
        <v>749.28107116258593</v>
      </c>
      <c r="K86" s="94">
        <f>WC!F41</f>
        <v>84.639122438932418</v>
      </c>
    </row>
    <row r="87" spans="1:11" x14ac:dyDescent="0.45">
      <c r="A87" s="93" t="s">
        <v>176</v>
      </c>
      <c r="B87" s="94">
        <v>23</v>
      </c>
      <c r="C87" s="94">
        <v>142</v>
      </c>
      <c r="D87" s="94">
        <v>104</v>
      </c>
      <c r="E87" s="94">
        <v>52</v>
      </c>
      <c r="F87" s="94">
        <v>170</v>
      </c>
      <c r="G87" s="94">
        <f>WC!B42</f>
        <v>170</v>
      </c>
      <c r="H87" s="94">
        <f>WC!C42</f>
        <v>259.95648536105313</v>
      </c>
      <c r="I87" s="94">
        <f>WC!D42</f>
        <v>234.21014821265163</v>
      </c>
      <c r="J87" s="94">
        <f>WC!E42</f>
        <v>301.84308553943038</v>
      </c>
      <c r="K87" s="94">
        <f>WC!F42</f>
        <v>34.09632894459363</v>
      </c>
    </row>
    <row r="88" spans="1:11" x14ac:dyDescent="0.45">
      <c r="A88" s="93" t="s">
        <v>177</v>
      </c>
      <c r="B88" s="94">
        <v>60</v>
      </c>
      <c r="C88" s="94">
        <v>57</v>
      </c>
      <c r="D88" s="94">
        <v>63</v>
      </c>
      <c r="E88" s="94">
        <v>49</v>
      </c>
      <c r="F88" s="94">
        <v>64</v>
      </c>
      <c r="G88" s="94">
        <f>WC!B43</f>
        <v>64</v>
      </c>
      <c r="H88" s="94">
        <f>WC!C43</f>
        <v>64</v>
      </c>
      <c r="I88" s="94">
        <f>WC!D43</f>
        <v>64</v>
      </c>
      <c r="J88" s="94">
        <f>WC!E43</f>
        <v>64</v>
      </c>
      <c r="K88" s="94">
        <f>WC!F43</f>
        <v>64</v>
      </c>
    </row>
    <row r="89" spans="1:11" x14ac:dyDescent="0.45">
      <c r="A89" s="93" t="s">
        <v>178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</row>
    <row r="90" spans="1:11" ht="26.25" x14ac:dyDescent="0.45">
      <c r="A90" s="93" t="s">
        <v>179</v>
      </c>
      <c r="B90" s="94"/>
      <c r="C90" s="94"/>
      <c r="D90" s="94"/>
      <c r="E90" s="94"/>
      <c r="F90" s="94"/>
      <c r="G90" s="94"/>
      <c r="H90" s="94"/>
      <c r="I90" s="94"/>
      <c r="J90" s="94"/>
      <c r="K90" s="94"/>
    </row>
    <row r="91" spans="1:11" x14ac:dyDescent="0.45">
      <c r="A91" s="90" t="s">
        <v>180</v>
      </c>
      <c r="B91" s="91">
        <v>1494</v>
      </c>
      <c r="C91" s="91">
        <v>1424</v>
      </c>
      <c r="D91" s="91">
        <v>1872</v>
      </c>
      <c r="E91" s="91">
        <v>1898</v>
      </c>
      <c r="F91" s="91">
        <v>2125</v>
      </c>
      <c r="G91" s="91">
        <f>SUM(G92:G105)</f>
        <v>1559</v>
      </c>
      <c r="H91" s="91">
        <f t="shared" ref="H91:K91" si="25">SUM(H92:H105)</f>
        <v>1049.4000000000001</v>
      </c>
      <c r="I91" s="91">
        <f t="shared" si="25"/>
        <v>379.28000000000003</v>
      </c>
      <c r="J91" s="91">
        <f t="shared" si="25"/>
        <v>377.73599999999999</v>
      </c>
      <c r="K91" s="91">
        <f t="shared" si="25"/>
        <v>377.28320000000008</v>
      </c>
    </row>
    <row r="92" spans="1:11" x14ac:dyDescent="0.45">
      <c r="A92" s="93" t="s">
        <v>181</v>
      </c>
      <c r="B92" s="94"/>
      <c r="C92" s="94"/>
      <c r="D92" s="94"/>
      <c r="E92" s="94"/>
      <c r="F92" s="94"/>
      <c r="G92" s="94"/>
      <c r="H92" s="94"/>
      <c r="I92" s="94"/>
      <c r="J92" s="94"/>
      <c r="K92" s="94"/>
    </row>
    <row r="93" spans="1:11" ht="26.25" x14ac:dyDescent="0.45">
      <c r="A93" s="93" t="s">
        <v>182</v>
      </c>
      <c r="B93" s="94"/>
      <c r="C93" s="94"/>
      <c r="D93" s="94"/>
      <c r="E93" s="94"/>
      <c r="F93" s="94"/>
      <c r="G93" s="94"/>
      <c r="H93" s="94"/>
      <c r="I93" s="94"/>
      <c r="J93" s="94"/>
      <c r="K93" s="94"/>
    </row>
    <row r="94" spans="1:11" x14ac:dyDescent="0.45">
      <c r="A94" s="93" t="s">
        <v>183</v>
      </c>
      <c r="B94" s="94"/>
      <c r="C94" s="94"/>
      <c r="D94" s="94"/>
      <c r="E94" s="94"/>
      <c r="F94" s="94"/>
      <c r="G94" s="94"/>
      <c r="H94" s="94"/>
      <c r="I94" s="94"/>
      <c r="J94" s="94"/>
      <c r="K94" s="94"/>
    </row>
    <row r="95" spans="1:11" ht="26.25" x14ac:dyDescent="0.45">
      <c r="A95" s="93" t="s">
        <v>184</v>
      </c>
      <c r="B95" s="94"/>
      <c r="C95" s="94"/>
      <c r="D95" s="94"/>
      <c r="E95" s="94"/>
      <c r="F95" s="94"/>
      <c r="G95" s="94"/>
      <c r="H95" s="94"/>
      <c r="I95" s="94"/>
      <c r="J95" s="94"/>
      <c r="K95" s="94"/>
    </row>
    <row r="96" spans="1:11" x14ac:dyDescent="0.45">
      <c r="A96" s="93" t="s">
        <v>185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</row>
    <row r="97" spans="1:11" ht="26.25" x14ac:dyDescent="0.45">
      <c r="A97" s="93" t="s">
        <v>186</v>
      </c>
      <c r="B97" s="94">
        <v>275</v>
      </c>
      <c r="C97" s="94">
        <v>276</v>
      </c>
      <c r="D97" s="94">
        <v>291</v>
      </c>
      <c r="E97" s="94">
        <v>275</v>
      </c>
      <c r="F97" s="94">
        <v>264</v>
      </c>
      <c r="G97" s="94">
        <f>AVERAGE(B97:F97)</f>
        <v>276.2</v>
      </c>
      <c r="H97" s="94">
        <f t="shared" ref="H97:K97" si="26">AVERAGE(C97:G97)</f>
        <v>276.44</v>
      </c>
      <c r="I97" s="94">
        <f t="shared" si="26"/>
        <v>276.52800000000002</v>
      </c>
      <c r="J97" s="94">
        <f t="shared" si="26"/>
        <v>273.6336</v>
      </c>
      <c r="K97" s="94">
        <f t="shared" si="26"/>
        <v>273.36032000000006</v>
      </c>
    </row>
    <row r="98" spans="1:11" x14ac:dyDescent="0.45">
      <c r="A98" s="93" t="s">
        <v>187</v>
      </c>
      <c r="B98" s="94">
        <v>81</v>
      </c>
      <c r="C98" s="94">
        <v>86</v>
      </c>
      <c r="D98" s="94">
        <v>96</v>
      </c>
      <c r="E98" s="94">
        <v>105</v>
      </c>
      <c r="F98" s="94">
        <v>116</v>
      </c>
      <c r="G98" s="94">
        <f>AVERAGE(B98:F98)</f>
        <v>96.8</v>
      </c>
      <c r="H98" s="94">
        <f t="shared" ref="H98:K98" si="27">AVERAGE(C98:G98)</f>
        <v>99.960000000000008</v>
      </c>
      <c r="I98" s="94">
        <f t="shared" si="27"/>
        <v>102.752</v>
      </c>
      <c r="J98" s="94">
        <f t="shared" si="27"/>
        <v>104.10239999999999</v>
      </c>
      <c r="K98" s="94">
        <f t="shared" si="27"/>
        <v>103.92287999999999</v>
      </c>
    </row>
    <row r="99" spans="1:11" ht="26.25" x14ac:dyDescent="0.45">
      <c r="A99" s="93" t="s">
        <v>188</v>
      </c>
      <c r="B99" s="94">
        <v>1138</v>
      </c>
      <c r="C99" s="94">
        <v>1061</v>
      </c>
      <c r="D99" s="94">
        <v>1486</v>
      </c>
      <c r="E99" s="94">
        <v>1518</v>
      </c>
      <c r="F99" s="94">
        <v>1745</v>
      </c>
      <c r="G99" s="94">
        <f>Loan!C21+Loan!C32+Loan!C43+Loan!C54+Loan!C65</f>
        <v>1186</v>
      </c>
      <c r="H99" s="94">
        <f>Loan!D21+Loan!D32+Loan!D43+Loan!D54+Loan!D65</f>
        <v>673</v>
      </c>
      <c r="I99" s="94">
        <f>Loan!E21+Loan!E32+Loan!E43+Loan!E54+Loan!E65</f>
        <v>0</v>
      </c>
      <c r="J99" s="94">
        <f>Loan!F21+Loan!F32+Loan!F43+Loan!F54+Loan!F65</f>
        <v>0</v>
      </c>
      <c r="K99" s="94">
        <f>Loan!G21+Loan!G32+Loan!G43+Loan!G54+Loan!G65</f>
        <v>0</v>
      </c>
    </row>
    <row r="100" spans="1:11" x14ac:dyDescent="0.45">
      <c r="A100" s="93" t="s">
        <v>189</v>
      </c>
      <c r="B100" s="94"/>
      <c r="C100" s="94"/>
      <c r="D100" s="94"/>
      <c r="E100" s="94"/>
      <c r="F100" s="94"/>
      <c r="G100" s="94"/>
      <c r="H100" s="94"/>
      <c r="I100" s="94"/>
      <c r="J100" s="94"/>
      <c r="K100" s="94"/>
    </row>
    <row r="101" spans="1:11" x14ac:dyDescent="0.45">
      <c r="A101" s="93" t="s">
        <v>190</v>
      </c>
      <c r="B101" s="94"/>
      <c r="C101" s="94"/>
      <c r="D101" s="94"/>
      <c r="E101" s="94"/>
      <c r="F101" s="94"/>
      <c r="G101" s="94"/>
      <c r="H101" s="94"/>
      <c r="I101" s="94"/>
      <c r="J101" s="94"/>
      <c r="K101" s="94"/>
    </row>
    <row r="102" spans="1:11" ht="26.25" x14ac:dyDescent="0.45">
      <c r="A102" s="93" t="s">
        <v>191</v>
      </c>
      <c r="B102" s="94"/>
      <c r="C102" s="94"/>
      <c r="D102" s="94"/>
      <c r="E102" s="94"/>
      <c r="F102" s="94"/>
      <c r="G102" s="94"/>
      <c r="H102" s="94"/>
      <c r="I102" s="94"/>
      <c r="J102" s="94"/>
      <c r="K102" s="94"/>
    </row>
    <row r="103" spans="1:11" x14ac:dyDescent="0.45">
      <c r="A103" s="93" t="s">
        <v>192</v>
      </c>
      <c r="B103" s="94"/>
      <c r="C103" s="94"/>
      <c r="D103" s="94"/>
      <c r="E103" s="94"/>
      <c r="F103" s="94"/>
      <c r="G103" s="94"/>
      <c r="H103" s="94"/>
      <c r="I103" s="94"/>
      <c r="J103" s="94"/>
      <c r="K103" s="94"/>
    </row>
    <row r="104" spans="1:11" ht="26.25" x14ac:dyDescent="0.45">
      <c r="A104" s="93" t="s">
        <v>193</v>
      </c>
      <c r="B104" s="94"/>
      <c r="C104" s="94"/>
      <c r="D104" s="94"/>
      <c r="E104" s="94"/>
      <c r="F104" s="94"/>
      <c r="G104" s="94"/>
      <c r="H104" s="94"/>
      <c r="I104" s="94"/>
      <c r="J104" s="94"/>
      <c r="K104" s="94"/>
    </row>
    <row r="105" spans="1:11" ht="26.25" x14ac:dyDescent="0.45">
      <c r="A105" s="93" t="s">
        <v>194</v>
      </c>
      <c r="B105" s="94"/>
      <c r="C105" s="94"/>
      <c r="D105" s="94"/>
      <c r="E105" s="94"/>
      <c r="F105" s="94"/>
      <c r="G105" s="94"/>
      <c r="H105" s="94"/>
      <c r="I105" s="94"/>
      <c r="J105" s="94"/>
      <c r="K105" s="94"/>
    </row>
    <row r="106" spans="1:11" x14ac:dyDescent="0.45">
      <c r="A106" s="90" t="s">
        <v>195</v>
      </c>
      <c r="B106" s="91">
        <v>6595</v>
      </c>
      <c r="C106" s="91">
        <v>7045</v>
      </c>
      <c r="D106" s="91">
        <v>7948</v>
      </c>
      <c r="E106" s="91">
        <v>9732</v>
      </c>
      <c r="F106" s="91">
        <v>13753</v>
      </c>
      <c r="G106" s="91">
        <f>G107</f>
        <v>14169.659599407007</v>
      </c>
      <c r="H106" s="91">
        <f t="shared" ref="H106:K106" si="28">H107</f>
        <v>15192.343982006711</v>
      </c>
      <c r="I106" s="91">
        <f t="shared" si="28"/>
        <v>16675.902236206464</v>
      </c>
      <c r="J106" s="91">
        <f t="shared" si="28"/>
        <v>18596.947495801734</v>
      </c>
      <c r="K106" s="91">
        <f t="shared" si="28"/>
        <v>20928.755042866189</v>
      </c>
    </row>
    <row r="107" spans="1:11" x14ac:dyDescent="0.45">
      <c r="A107" s="90" t="s">
        <v>196</v>
      </c>
      <c r="B107" s="91">
        <v>6595</v>
      </c>
      <c r="C107" s="91">
        <v>7045</v>
      </c>
      <c r="D107" s="91">
        <v>7948</v>
      </c>
      <c r="E107" s="91">
        <v>9732</v>
      </c>
      <c r="F107" s="91">
        <v>13753</v>
      </c>
      <c r="G107" s="91">
        <f>G108+G111+G113+G116+G117+G119+G120+G124</f>
        <v>14169.659599407007</v>
      </c>
      <c r="H107" s="91">
        <f t="shared" ref="H107:K107" si="29">H108+H111+H113+H116+H117+H119+H120+H124</f>
        <v>15192.343982006711</v>
      </c>
      <c r="I107" s="91">
        <f t="shared" si="29"/>
        <v>16675.902236206464</v>
      </c>
      <c r="J107" s="91">
        <f t="shared" si="29"/>
        <v>18596.947495801734</v>
      </c>
      <c r="K107" s="91">
        <f>K108+K111+K113+K116+K117+K119+K120+K124</f>
        <v>20928.755042866189</v>
      </c>
    </row>
    <row r="108" spans="1:11" x14ac:dyDescent="0.45">
      <c r="A108" s="93" t="s">
        <v>197</v>
      </c>
      <c r="B108" s="94">
        <v>3014</v>
      </c>
      <c r="C108" s="94">
        <v>3014</v>
      </c>
      <c r="D108" s="94">
        <v>3014</v>
      </c>
      <c r="E108" s="94">
        <v>3059</v>
      </c>
      <c r="F108" s="94">
        <v>4140</v>
      </c>
      <c r="G108" s="94">
        <f>F108</f>
        <v>4140</v>
      </c>
      <c r="H108" s="94">
        <f t="shared" ref="H108:K108" si="30">G108</f>
        <v>4140</v>
      </c>
      <c r="I108" s="94">
        <f t="shared" si="30"/>
        <v>4140</v>
      </c>
      <c r="J108" s="94">
        <f t="shared" si="30"/>
        <v>4140</v>
      </c>
      <c r="K108" s="94">
        <f t="shared" si="30"/>
        <v>4140</v>
      </c>
    </row>
    <row r="109" spans="1:11" ht="26.25" x14ac:dyDescent="0.45">
      <c r="A109" s="93" t="s">
        <v>198</v>
      </c>
      <c r="B109" s="94">
        <v>3014</v>
      </c>
      <c r="C109" s="94">
        <v>3014</v>
      </c>
      <c r="D109" s="94">
        <v>3014</v>
      </c>
      <c r="E109" s="94">
        <v>3059</v>
      </c>
      <c r="F109" s="94">
        <v>4140</v>
      </c>
      <c r="G109" s="94">
        <f>F109</f>
        <v>4140</v>
      </c>
      <c r="H109" s="94">
        <f t="shared" ref="H109:K109" si="31">G109</f>
        <v>4140</v>
      </c>
      <c r="I109" s="94">
        <f t="shared" si="31"/>
        <v>4140</v>
      </c>
      <c r="J109" s="94">
        <f t="shared" si="31"/>
        <v>4140</v>
      </c>
      <c r="K109" s="94">
        <f t="shared" si="31"/>
        <v>4140</v>
      </c>
    </row>
    <row r="110" spans="1:11" x14ac:dyDescent="0.45">
      <c r="A110" s="93" t="s">
        <v>199</v>
      </c>
      <c r="B110" s="94"/>
      <c r="C110" s="94"/>
      <c r="D110" s="94"/>
      <c r="E110" s="94"/>
      <c r="F110" s="94"/>
      <c r="G110" s="94"/>
      <c r="H110" s="94"/>
      <c r="I110" s="94"/>
      <c r="J110" s="94"/>
      <c r="K110" s="94"/>
    </row>
    <row r="111" spans="1:11" x14ac:dyDescent="0.45">
      <c r="A111" s="93" t="s">
        <v>200</v>
      </c>
      <c r="B111" s="94">
        <v>1942</v>
      </c>
      <c r="C111" s="94">
        <v>1942</v>
      </c>
      <c r="D111" s="94">
        <v>1942</v>
      </c>
      <c r="E111" s="94">
        <v>1942</v>
      </c>
      <c r="F111" s="94">
        <v>3920</v>
      </c>
      <c r="G111" s="94">
        <f>F111</f>
        <v>3920</v>
      </c>
      <c r="H111" s="94">
        <f t="shared" ref="H111:K111" si="32">G111</f>
        <v>3920</v>
      </c>
      <c r="I111" s="94">
        <f t="shared" si="32"/>
        <v>3920</v>
      </c>
      <c r="J111" s="94">
        <f t="shared" si="32"/>
        <v>3920</v>
      </c>
      <c r="K111" s="94">
        <f t="shared" si="32"/>
        <v>3920</v>
      </c>
    </row>
    <row r="112" spans="1:11" ht="26.25" x14ac:dyDescent="0.45">
      <c r="A112" s="93" t="s">
        <v>201</v>
      </c>
      <c r="B112" s="94"/>
      <c r="C112" s="94"/>
      <c r="D112" s="94"/>
      <c r="E112" s="94"/>
      <c r="F112" s="94"/>
      <c r="G112" s="94"/>
      <c r="H112" s="94"/>
      <c r="I112" s="94"/>
      <c r="J112" s="94"/>
      <c r="K112" s="94"/>
    </row>
    <row r="113" spans="1:11" x14ac:dyDescent="0.45">
      <c r="A113" s="93" t="s">
        <v>202</v>
      </c>
      <c r="B113" s="94">
        <v>128</v>
      </c>
      <c r="C113" s="94">
        <v>128</v>
      </c>
      <c r="D113" s="94">
        <v>128</v>
      </c>
      <c r="E113" s="94">
        <v>128</v>
      </c>
      <c r="F113" s="94">
        <v>128</v>
      </c>
      <c r="G113" s="94">
        <f>F113</f>
        <v>128</v>
      </c>
      <c r="H113" s="94">
        <f t="shared" ref="H113:K113" si="33">G113</f>
        <v>128</v>
      </c>
      <c r="I113" s="94">
        <f t="shared" si="33"/>
        <v>128</v>
      </c>
      <c r="J113" s="94">
        <f t="shared" si="33"/>
        <v>128</v>
      </c>
      <c r="K113" s="94">
        <f t="shared" si="33"/>
        <v>128</v>
      </c>
    </row>
    <row r="114" spans="1:11" x14ac:dyDescent="0.45">
      <c r="A114" s="93" t="s">
        <v>203</v>
      </c>
      <c r="B114" s="94"/>
      <c r="C114" s="94"/>
      <c r="D114" s="94"/>
      <c r="E114" s="94"/>
      <c r="F114" s="94"/>
      <c r="G114" s="94"/>
      <c r="H114" s="94"/>
      <c r="I114" s="94"/>
      <c r="J114" s="94"/>
      <c r="K114" s="94"/>
    </row>
    <row r="115" spans="1:11" ht="26.25" x14ac:dyDescent="0.45">
      <c r="A115" s="93" t="s">
        <v>204</v>
      </c>
      <c r="B115" s="94"/>
      <c r="C115" s="94"/>
      <c r="D115" s="94"/>
      <c r="E115" s="94"/>
      <c r="F115" s="94"/>
      <c r="G115" s="94"/>
      <c r="H115" s="94"/>
      <c r="I115" s="94"/>
      <c r="J115" s="94"/>
      <c r="K115" s="94"/>
    </row>
    <row r="116" spans="1:11" x14ac:dyDescent="0.45">
      <c r="A116" s="93" t="s">
        <v>205</v>
      </c>
      <c r="B116" s="94">
        <v>90</v>
      </c>
      <c r="C116" s="94">
        <v>282</v>
      </c>
      <c r="D116" s="94">
        <v>324</v>
      </c>
      <c r="E116" s="94">
        <v>358</v>
      </c>
      <c r="F116" s="94">
        <v>431</v>
      </c>
      <c r="G116" s="94">
        <f>AVERAGE(D116:F116)</f>
        <v>371</v>
      </c>
      <c r="H116" s="94">
        <f t="shared" ref="H116:K116" si="34">AVERAGE(E116:G116)</f>
        <v>386.66666666666669</v>
      </c>
      <c r="I116" s="94">
        <f t="shared" si="34"/>
        <v>396.22222222222223</v>
      </c>
      <c r="J116" s="94">
        <f t="shared" si="34"/>
        <v>384.62962962962962</v>
      </c>
      <c r="K116" s="94">
        <f t="shared" si="34"/>
        <v>389.17283950617281</v>
      </c>
    </row>
    <row r="117" spans="1:11" x14ac:dyDescent="0.45">
      <c r="A117" s="93" t="s">
        <v>206</v>
      </c>
      <c r="B117" s="94">
        <v>153</v>
      </c>
      <c r="C117" s="94">
        <v>153</v>
      </c>
      <c r="D117" s="94">
        <v>153</v>
      </c>
      <c r="E117" s="94">
        <v>61</v>
      </c>
      <c r="F117" s="94">
        <v>73</v>
      </c>
      <c r="G117" s="94">
        <f>F117</f>
        <v>73</v>
      </c>
      <c r="H117" s="94">
        <f t="shared" ref="H117:K117" si="35">G117</f>
        <v>73</v>
      </c>
      <c r="I117" s="94">
        <f t="shared" si="35"/>
        <v>73</v>
      </c>
      <c r="J117" s="94">
        <f t="shared" si="35"/>
        <v>73</v>
      </c>
      <c r="K117" s="94">
        <f t="shared" si="35"/>
        <v>73</v>
      </c>
    </row>
    <row r="118" spans="1:11" ht="26.25" x14ac:dyDescent="0.45">
      <c r="A118" s="93" t="s">
        <v>207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</row>
    <row r="119" spans="1:11" ht="26.25" x14ac:dyDescent="0.45">
      <c r="A119" s="93" t="s">
        <v>208</v>
      </c>
      <c r="B119" s="94">
        <v>140</v>
      </c>
      <c r="C119" s="94">
        <v>139</v>
      </c>
      <c r="D119" s="94">
        <v>138</v>
      </c>
      <c r="E119" s="94">
        <v>68</v>
      </c>
      <c r="F119" s="94">
        <v>72</v>
      </c>
      <c r="G119" s="94">
        <f>F119</f>
        <v>72</v>
      </c>
      <c r="H119" s="94">
        <f t="shared" ref="H119:K119" si="36">G119</f>
        <v>72</v>
      </c>
      <c r="I119" s="94">
        <f t="shared" si="36"/>
        <v>72</v>
      </c>
      <c r="J119" s="94">
        <f t="shared" si="36"/>
        <v>72</v>
      </c>
      <c r="K119" s="94">
        <f t="shared" si="36"/>
        <v>72</v>
      </c>
    </row>
    <row r="120" spans="1:11" ht="26.25" x14ac:dyDescent="0.45">
      <c r="A120" s="93" t="s">
        <v>209</v>
      </c>
      <c r="B120" s="94">
        <v>435</v>
      </c>
      <c r="C120" s="94">
        <v>661</v>
      </c>
      <c r="D120" s="94">
        <v>1227</v>
      </c>
      <c r="E120" s="94">
        <v>2964</v>
      </c>
      <c r="F120" s="94">
        <v>3621</v>
      </c>
      <c r="G120" s="94">
        <f>G121+G122</f>
        <v>4284.9929327403415</v>
      </c>
      <c r="H120" s="94">
        <f t="shared" ref="H120:K120" si="37">H121+H122</f>
        <v>5239.1217597844879</v>
      </c>
      <c r="I120" s="94">
        <f t="shared" si="37"/>
        <v>6685.939273243499</v>
      </c>
      <c r="J120" s="94">
        <f t="shared" si="37"/>
        <v>8654.3302118511165</v>
      </c>
      <c r="K120" s="94">
        <f t="shared" si="37"/>
        <v>10966.820886487589</v>
      </c>
    </row>
    <row r="121" spans="1:11" ht="26.25" x14ac:dyDescent="0.45">
      <c r="A121" s="93" t="s">
        <v>210</v>
      </c>
      <c r="B121" s="94">
        <v>64</v>
      </c>
      <c r="C121" s="94">
        <v>49</v>
      </c>
      <c r="D121" s="94">
        <v>233</v>
      </c>
      <c r="E121" s="94">
        <v>713</v>
      </c>
      <c r="F121" s="94">
        <v>2162</v>
      </c>
      <c r="G121" s="94">
        <f>F121+F122*75%</f>
        <v>3256.25</v>
      </c>
      <c r="H121" s="94">
        <f t="shared" ref="H121:K121" si="38">G121+G122*75%</f>
        <v>4027.8071995552564</v>
      </c>
      <c r="I121" s="94">
        <f t="shared" si="38"/>
        <v>4936.2931197271801</v>
      </c>
      <c r="J121" s="94">
        <f t="shared" si="38"/>
        <v>6248.5277348644195</v>
      </c>
      <c r="K121" s="94">
        <f t="shared" si="38"/>
        <v>8052.8795926044422</v>
      </c>
    </row>
    <row r="122" spans="1:11" x14ac:dyDescent="0.45">
      <c r="A122" s="93" t="s">
        <v>211</v>
      </c>
      <c r="B122" s="94">
        <v>371</v>
      </c>
      <c r="C122" s="94">
        <v>612</v>
      </c>
      <c r="D122" s="94">
        <v>994</v>
      </c>
      <c r="E122" s="94">
        <v>2251</v>
      </c>
      <c r="F122" s="94">
        <v>1459</v>
      </c>
      <c r="G122" s="94">
        <f>IS!G26</f>
        <v>1028.7429327403415</v>
      </c>
      <c r="H122" s="94">
        <f>IS!H26</f>
        <v>1211.314560229232</v>
      </c>
      <c r="I122" s="94">
        <f>IS!I26</f>
        <v>1749.6461535163194</v>
      </c>
      <c r="J122" s="94">
        <f>IS!J26</f>
        <v>2405.8024769866975</v>
      </c>
      <c r="K122" s="94">
        <f>IS!K26</f>
        <v>2913.9412938831456</v>
      </c>
    </row>
    <row r="123" spans="1:11" x14ac:dyDescent="0.45">
      <c r="A123" s="93" t="s">
        <v>212</v>
      </c>
      <c r="B123" s="94"/>
      <c r="C123" s="94"/>
      <c r="D123" s="94"/>
      <c r="E123" s="94"/>
      <c r="F123" s="94"/>
      <c r="G123" s="94"/>
      <c r="H123" s="94"/>
      <c r="I123" s="94"/>
      <c r="J123" s="94"/>
      <c r="K123" s="94"/>
    </row>
    <row r="124" spans="1:11" ht="26.25" x14ac:dyDescent="0.45">
      <c r="A124" s="93" t="s">
        <v>213</v>
      </c>
      <c r="B124" s="94">
        <v>693</v>
      </c>
      <c r="C124" s="94">
        <v>726</v>
      </c>
      <c r="D124" s="94">
        <v>1022</v>
      </c>
      <c r="E124" s="94">
        <v>1152</v>
      </c>
      <c r="F124" s="94">
        <v>1368</v>
      </c>
      <c r="G124" s="94">
        <f>AVERAGE(D124:F124)</f>
        <v>1180.6666666666667</v>
      </c>
      <c r="H124" s="94">
        <f t="shared" ref="H124:K124" si="39">AVERAGE(E124:G124)</f>
        <v>1233.5555555555557</v>
      </c>
      <c r="I124" s="94">
        <f t="shared" si="39"/>
        <v>1260.7407407407409</v>
      </c>
      <c r="J124" s="94">
        <f t="shared" si="39"/>
        <v>1224.9876543209878</v>
      </c>
      <c r="K124" s="94">
        <f t="shared" si="39"/>
        <v>1239.7613168724281</v>
      </c>
    </row>
    <row r="125" spans="1:11" x14ac:dyDescent="0.45">
      <c r="A125" s="93" t="s">
        <v>214</v>
      </c>
      <c r="B125" s="94"/>
      <c r="C125" s="94"/>
      <c r="D125" s="94"/>
      <c r="E125" s="94"/>
      <c r="F125" s="94"/>
      <c r="G125" s="94"/>
      <c r="H125" s="94"/>
      <c r="I125" s="94"/>
      <c r="J125" s="94"/>
      <c r="K125" s="94"/>
    </row>
    <row r="126" spans="1:11" ht="26.65" x14ac:dyDescent="0.45">
      <c r="A126" s="90" t="s">
        <v>215</v>
      </c>
      <c r="B126" s="91"/>
      <c r="C126" s="91"/>
      <c r="D126" s="91"/>
      <c r="E126" s="91"/>
      <c r="F126" s="91"/>
      <c r="G126" s="91"/>
      <c r="H126" s="91"/>
      <c r="I126" s="91"/>
      <c r="J126" s="91"/>
      <c r="K126" s="91"/>
    </row>
    <row r="127" spans="1:11" x14ac:dyDescent="0.45">
      <c r="A127" s="93" t="s">
        <v>216</v>
      </c>
      <c r="B127" s="94"/>
      <c r="C127" s="94"/>
      <c r="D127" s="94"/>
      <c r="E127" s="94"/>
      <c r="F127" s="94"/>
      <c r="G127" s="94"/>
      <c r="H127" s="94"/>
      <c r="I127" s="94"/>
      <c r="J127" s="94"/>
      <c r="K127" s="94"/>
    </row>
    <row r="128" spans="1:11" ht="26.25" x14ac:dyDescent="0.45">
      <c r="A128" s="93" t="s">
        <v>217</v>
      </c>
      <c r="B128" s="94"/>
      <c r="C128" s="94"/>
      <c r="D128" s="94"/>
      <c r="E128" s="94"/>
      <c r="F128" s="94"/>
      <c r="G128" s="94"/>
      <c r="H128" s="94"/>
      <c r="I128" s="94"/>
      <c r="J128" s="94"/>
      <c r="K128" s="94"/>
    </row>
    <row r="129" spans="1:11" ht="26.65" x14ac:dyDescent="0.45">
      <c r="A129" s="90" t="s">
        <v>218</v>
      </c>
      <c r="B129" s="91"/>
      <c r="C129" s="91"/>
      <c r="D129" s="91"/>
      <c r="E129" s="91"/>
      <c r="F129" s="91"/>
      <c r="G129" s="91"/>
      <c r="H129" s="91"/>
      <c r="I129" s="91"/>
      <c r="J129" s="91"/>
      <c r="K129" s="91"/>
    </row>
    <row r="130" spans="1:11" x14ac:dyDescent="0.45">
      <c r="A130" s="90" t="s">
        <v>219</v>
      </c>
      <c r="B130" s="91">
        <v>9835</v>
      </c>
      <c r="C130" s="91">
        <v>10731</v>
      </c>
      <c r="D130" s="91">
        <v>13031</v>
      </c>
      <c r="E130" s="91">
        <v>13546</v>
      </c>
      <c r="F130" s="91">
        <v>17986</v>
      </c>
      <c r="G130" s="91">
        <f>G106+G75</f>
        <v>17823.220403509</v>
      </c>
      <c r="H130" s="91">
        <f t="shared" ref="H130:K130" si="40">H106+H75</f>
        <v>18559.083333719256</v>
      </c>
      <c r="I130" s="91">
        <f t="shared" si="40"/>
        <v>19464.530365915278</v>
      </c>
      <c r="J130" s="91">
        <f t="shared" si="40"/>
        <v>21857.044125887896</v>
      </c>
      <c r="K130" s="91">
        <f t="shared" si="40"/>
        <v>23529.366030071917</v>
      </c>
    </row>
    <row r="133" spans="1:11" x14ac:dyDescent="0.45">
      <c r="A133" s="95"/>
      <c r="F133" s="83" t="s">
        <v>602</v>
      </c>
      <c r="G133" s="185">
        <f>G130-G73</f>
        <v>0</v>
      </c>
      <c r="H133" s="185">
        <f t="shared" ref="H133:K133" si="41">H130-H73</f>
        <v>0</v>
      </c>
      <c r="I133" s="185">
        <f t="shared" si="41"/>
        <v>0</v>
      </c>
      <c r="J133" s="185">
        <f t="shared" si="41"/>
        <v>0</v>
      </c>
      <c r="K133" s="185">
        <f t="shared" si="41"/>
        <v>0</v>
      </c>
    </row>
    <row r="134" spans="1:11" x14ac:dyDescent="0.45">
      <c r="A134" s="96"/>
      <c r="F134" s="83" t="s">
        <v>603</v>
      </c>
      <c r="G134" s="185">
        <f>G8-G76</f>
        <v>1264.0904321751186</v>
      </c>
      <c r="H134" s="185">
        <f t="shared" ref="H134:K134" si="42">H8-H76</f>
        <v>1523.2953388307265</v>
      </c>
      <c r="I134" s="185">
        <f t="shared" si="42"/>
        <v>1951.5623789367828</v>
      </c>
      <c r="J134" s="185">
        <f t="shared" si="42"/>
        <v>2919.8519220346307</v>
      </c>
      <c r="K134" s="185">
        <f t="shared" si="42"/>
        <v>4088.0712839161833</v>
      </c>
    </row>
    <row r="135" spans="1:11" x14ac:dyDescent="0.45">
      <c r="A135" s="96"/>
    </row>
    <row r="136" spans="1:11" x14ac:dyDescent="0.45">
      <c r="A136" s="96"/>
    </row>
    <row r="137" spans="1:11" x14ac:dyDescent="0.45">
      <c r="A137" s="96"/>
    </row>
    <row r="140" spans="1:11" x14ac:dyDescent="0.45">
      <c r="A140" s="95"/>
    </row>
    <row r="141" spans="1:11" x14ac:dyDescent="0.45">
      <c r="A141" s="96"/>
    </row>
    <row r="142" spans="1:11" x14ac:dyDescent="0.45">
      <c r="A142" s="96"/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B38D-506F-44A6-98E3-C28A25C7A164}">
  <dimension ref="A3:K26"/>
  <sheetViews>
    <sheetView topLeftCell="A6" workbookViewId="0">
      <selection activeCell="G6" sqref="G6:K6"/>
    </sheetView>
  </sheetViews>
  <sheetFormatPr defaultColWidth="9.1328125" defaultRowHeight="14.25" x14ac:dyDescent="0.45"/>
  <cols>
    <col min="1" max="1" width="30" style="83" customWidth="1"/>
    <col min="2" max="6" width="20" style="83" customWidth="1"/>
    <col min="7" max="11" width="14.265625" style="83" customWidth="1"/>
    <col min="12" max="16384" width="9.1328125" style="83"/>
  </cols>
  <sheetData>
    <row r="3" spans="1:11" ht="25.15" x14ac:dyDescent="0.7">
      <c r="C3" s="84" t="s">
        <v>220</v>
      </c>
      <c r="F3" s="85"/>
      <c r="G3" s="85"/>
      <c r="H3" s="85"/>
      <c r="I3" s="85"/>
    </row>
    <row r="4" spans="1:11" ht="15.4" x14ac:dyDescent="0.45">
      <c r="B4" s="86" t="s">
        <v>362</v>
      </c>
      <c r="C4" s="87"/>
      <c r="D4" s="88" t="s">
        <v>95</v>
      </c>
      <c r="F4" s="87"/>
      <c r="G4" s="87"/>
      <c r="H4" s="87"/>
      <c r="I4" s="87"/>
    </row>
    <row r="6" spans="1:11" x14ac:dyDescent="0.45">
      <c r="A6" s="89" t="s">
        <v>33</v>
      </c>
      <c r="B6" s="89" t="s">
        <v>96</v>
      </c>
      <c r="C6" s="89" t="s">
        <v>97</v>
      </c>
      <c r="D6" s="89" t="s">
        <v>98</v>
      </c>
      <c r="E6" s="89" t="s">
        <v>99</v>
      </c>
      <c r="F6" s="89" t="s">
        <v>363</v>
      </c>
      <c r="G6" s="186">
        <v>2025</v>
      </c>
      <c r="H6" s="186">
        <v>2026</v>
      </c>
      <c r="I6" s="186">
        <v>2027</v>
      </c>
      <c r="J6" s="186">
        <v>2028</v>
      </c>
      <c r="K6" s="186">
        <v>2029</v>
      </c>
    </row>
    <row r="7" spans="1:11" ht="26.65" x14ac:dyDescent="0.45">
      <c r="A7" s="90" t="s">
        <v>221</v>
      </c>
      <c r="B7" s="91">
        <v>2606</v>
      </c>
      <c r="C7" s="91">
        <v>3206</v>
      </c>
      <c r="D7" s="91">
        <v>3898</v>
      </c>
      <c r="E7" s="91">
        <v>3846</v>
      </c>
      <c r="F7" s="91">
        <v>4832</v>
      </c>
      <c r="G7" s="91">
        <f>'Dự báo tiêu thụ'!G48/10^9</f>
        <v>3915.2660467763321</v>
      </c>
      <c r="H7" s="91">
        <f>'Dự báo tiêu thụ'!H48/10^9</f>
        <v>4471.0459865677522</v>
      </c>
      <c r="I7" s="91">
        <f>'Dự báo tiêu thụ'!I48/10^9</f>
        <v>5115.6089688329985</v>
      </c>
      <c r="J7" s="91">
        <f>'Dự báo tiêu thụ'!J48/10^9</f>
        <v>5837.6605909301243</v>
      </c>
      <c r="K7" s="91">
        <f>'Dự báo tiêu thụ'!K48/10^9</f>
        <v>6648.8163215665008</v>
      </c>
    </row>
    <row r="8" spans="1:11" x14ac:dyDescent="0.45">
      <c r="A8" s="93" t="s">
        <v>222</v>
      </c>
      <c r="B8" s="94"/>
      <c r="C8" s="94"/>
      <c r="D8" s="94"/>
      <c r="E8" s="94"/>
      <c r="F8" s="94"/>
      <c r="G8" s="94"/>
      <c r="H8" s="94"/>
      <c r="I8" s="94"/>
      <c r="J8" s="94"/>
      <c r="K8" s="94"/>
    </row>
    <row r="9" spans="1:11" ht="26.65" x14ac:dyDescent="0.45">
      <c r="A9" s="90" t="s">
        <v>223</v>
      </c>
      <c r="B9" s="91">
        <v>2606</v>
      </c>
      <c r="C9" s="91">
        <v>3206</v>
      </c>
      <c r="D9" s="91">
        <v>3898</v>
      </c>
      <c r="E9" s="91">
        <v>3846</v>
      </c>
      <c r="F9" s="91">
        <v>4832</v>
      </c>
      <c r="G9" s="91">
        <f>G7</f>
        <v>3915.2660467763321</v>
      </c>
      <c r="H9" s="91">
        <f t="shared" ref="H9:K9" si="0">H7</f>
        <v>4471.0459865677522</v>
      </c>
      <c r="I9" s="91">
        <f t="shared" si="0"/>
        <v>5115.6089688329985</v>
      </c>
      <c r="J9" s="91">
        <f t="shared" si="0"/>
        <v>5837.6605909301243</v>
      </c>
      <c r="K9" s="91">
        <f t="shared" si="0"/>
        <v>6648.8163215665008</v>
      </c>
    </row>
    <row r="10" spans="1:11" x14ac:dyDescent="0.45">
      <c r="A10" s="93" t="s">
        <v>224</v>
      </c>
      <c r="B10" s="94">
        <v>1656</v>
      </c>
      <c r="C10" s="94">
        <v>2064</v>
      </c>
      <c r="D10" s="94">
        <v>2180</v>
      </c>
      <c r="E10" s="94">
        <v>2068</v>
      </c>
      <c r="F10" s="94">
        <v>2671</v>
      </c>
      <c r="G10" s="94">
        <f>'Dự báo tiêu thụ'!G53/10^9</f>
        <v>2599.0842159229969</v>
      </c>
      <c r="H10" s="94">
        <f>'Dự báo tiêu thụ'!H53/10^9</f>
        <v>2899.6142931530103</v>
      </c>
      <c r="I10" s="94">
        <f>'Dự báo tiêu thụ'!I53/10^9</f>
        <v>3234.0752551629639</v>
      </c>
      <c r="J10" s="94">
        <f>'Dự báo tiêu thụ'!J53/10^9</f>
        <v>3588.4300957839405</v>
      </c>
      <c r="K10" s="94">
        <f>'Dự báo tiêu thụ'!K53/10^9</f>
        <v>3997.0202569678318</v>
      </c>
    </row>
    <row r="11" spans="1:11" ht="26.65" x14ac:dyDescent="0.45">
      <c r="A11" s="90" t="s">
        <v>225</v>
      </c>
      <c r="B11" s="91">
        <v>950</v>
      </c>
      <c r="C11" s="91">
        <v>1142</v>
      </c>
      <c r="D11" s="91">
        <v>1718</v>
      </c>
      <c r="E11" s="91">
        <v>1778</v>
      </c>
      <c r="F11" s="91">
        <v>2162</v>
      </c>
      <c r="G11" s="91">
        <f>G9-G10</f>
        <v>1316.1818308533352</v>
      </c>
      <c r="H11" s="91">
        <f t="shared" ref="H11:K11" si="1">H9-H10</f>
        <v>1571.4316934147419</v>
      </c>
      <c r="I11" s="91">
        <f t="shared" si="1"/>
        <v>1881.5337136700346</v>
      </c>
      <c r="J11" s="91">
        <f t="shared" si="1"/>
        <v>2249.2304951461838</v>
      </c>
      <c r="K11" s="91">
        <f t="shared" si="1"/>
        <v>2651.7960645986691</v>
      </c>
    </row>
    <row r="12" spans="1:11" x14ac:dyDescent="0.45">
      <c r="A12" s="93" t="s">
        <v>226</v>
      </c>
      <c r="B12" s="94">
        <v>28</v>
      </c>
      <c r="C12" s="94">
        <v>40</v>
      </c>
      <c r="D12" s="94">
        <v>24</v>
      </c>
      <c r="E12" s="94">
        <v>1941</v>
      </c>
      <c r="F12" s="94">
        <v>418</v>
      </c>
      <c r="G12" s="94">
        <f>'Dự báo tiêu thụ'!G58/10^9</f>
        <v>67.734054369666666</v>
      </c>
      <c r="H12" s="94">
        <f>'Dự báo tiêu thụ'!H58/10^9</f>
        <v>82.329661272222211</v>
      </c>
      <c r="I12" s="94">
        <f>'Dự báo tiêu thụ'!I58/10^9</f>
        <v>76.310348154629622</v>
      </c>
      <c r="J12" s="94">
        <f>'Dự báo tiêu thụ'!J58/10^9</f>
        <v>75.458021265506162</v>
      </c>
      <c r="K12" s="94">
        <f>'Dự báo tiêu thụ'!K58/10^9</f>
        <v>78.032676897452674</v>
      </c>
    </row>
    <row r="13" spans="1:11" x14ac:dyDescent="0.45">
      <c r="A13" s="93" t="s">
        <v>227</v>
      </c>
      <c r="B13" s="94">
        <v>159</v>
      </c>
      <c r="C13" s="94">
        <v>108</v>
      </c>
      <c r="D13" s="94">
        <v>166</v>
      </c>
      <c r="E13" s="94">
        <v>155</v>
      </c>
      <c r="F13" s="94">
        <v>150</v>
      </c>
      <c r="G13" s="94">
        <f>G14</f>
        <v>136.29000000000002</v>
      </c>
      <c r="H13" s="94">
        <f t="shared" ref="H13:K13" si="2">H14</f>
        <v>143.25911238041726</v>
      </c>
      <c r="I13" s="94">
        <f t="shared" si="2"/>
        <v>100.46176750807159</v>
      </c>
      <c r="J13" s="94">
        <f t="shared" si="2"/>
        <v>69.588432134877579</v>
      </c>
      <c r="K13" s="94">
        <f t="shared" si="2"/>
        <v>2.5391736731679724</v>
      </c>
    </row>
    <row r="14" spans="1:11" x14ac:dyDescent="0.45">
      <c r="A14" s="93" t="s">
        <v>228</v>
      </c>
      <c r="B14" s="94">
        <v>147</v>
      </c>
      <c r="C14" s="94">
        <v>119</v>
      </c>
      <c r="D14" s="94">
        <v>131</v>
      </c>
      <c r="E14" s="94">
        <v>135</v>
      </c>
      <c r="F14" s="94">
        <v>139</v>
      </c>
      <c r="G14" s="94">
        <f>Loan!C10+Loan!C11</f>
        <v>136.29000000000002</v>
      </c>
      <c r="H14" s="94">
        <f>Loan!D10+Loan!D11</f>
        <v>143.25911238041726</v>
      </c>
      <c r="I14" s="94">
        <f>Loan!E10+Loan!E11</f>
        <v>100.46176750807159</v>
      </c>
      <c r="J14" s="94">
        <f>Loan!F10+Loan!F11</f>
        <v>69.588432134877579</v>
      </c>
      <c r="K14" s="94">
        <f>Loan!G10+Loan!G11</f>
        <v>2.5391736731679724</v>
      </c>
    </row>
    <row r="15" spans="1:11" ht="26.25" x14ac:dyDescent="0.45">
      <c r="A15" s="93" t="s">
        <v>229</v>
      </c>
      <c r="B15" s="94">
        <v>157</v>
      </c>
      <c r="C15" s="94">
        <v>237</v>
      </c>
      <c r="D15" s="94">
        <v>399</v>
      </c>
      <c r="E15" s="94">
        <v>274</v>
      </c>
      <c r="F15" s="94">
        <v>816</v>
      </c>
      <c r="G15" s="94">
        <f>'Dự báo tiêu thụ'!D69/10^9</f>
        <v>566.66250056522153</v>
      </c>
      <c r="H15" s="94">
        <f>'Dự báo tiêu thụ'!E69/10^9</f>
        <v>690.31663149965084</v>
      </c>
      <c r="I15" s="94">
        <f>'Dự báo tiêu thụ'!F69/10^9</f>
        <v>1035.6484508344379</v>
      </c>
      <c r="J15" s="94">
        <f>'Dự báo tiêu thụ'!G69/10^9</f>
        <v>1509.2153676895214</v>
      </c>
      <c r="K15" s="94">
        <f>'Dự báo tiêu thụ'!H69/10^9</f>
        <v>1751.304702442412</v>
      </c>
    </row>
    <row r="16" spans="1:11" x14ac:dyDescent="0.45">
      <c r="A16" s="93" t="s">
        <v>230</v>
      </c>
      <c r="B16" s="94">
        <v>137</v>
      </c>
      <c r="C16" s="94">
        <v>154</v>
      </c>
      <c r="D16" s="94">
        <v>142</v>
      </c>
      <c r="E16" s="94">
        <v>110</v>
      </c>
      <c r="F16" s="94">
        <v>247</v>
      </c>
      <c r="G16" s="94">
        <f>G9*5%</f>
        <v>195.76330233881663</v>
      </c>
      <c r="H16" s="94">
        <f t="shared" ref="H16:K16" si="3">H9*5%</f>
        <v>223.55229932838762</v>
      </c>
      <c r="I16" s="94">
        <f t="shared" si="3"/>
        <v>255.78044844164992</v>
      </c>
      <c r="J16" s="94">
        <f t="shared" si="3"/>
        <v>291.88302954650624</v>
      </c>
      <c r="K16" s="94">
        <f t="shared" si="3"/>
        <v>332.44081607832504</v>
      </c>
    </row>
    <row r="17" spans="1:11" x14ac:dyDescent="0.45">
      <c r="A17" s="93" t="s">
        <v>231</v>
      </c>
      <c r="B17" s="94">
        <v>341</v>
      </c>
      <c r="C17" s="94">
        <v>295</v>
      </c>
      <c r="D17" s="94">
        <v>524</v>
      </c>
      <c r="E17" s="94">
        <v>552</v>
      </c>
      <c r="F17" s="94">
        <v>569</v>
      </c>
      <c r="G17" s="94">
        <f>G9*12%</f>
        <v>469.83192561315985</v>
      </c>
      <c r="H17" s="94">
        <f t="shared" ref="H17:K17" si="4">H9*12%</f>
        <v>536.52551838813019</v>
      </c>
      <c r="I17" s="94">
        <f t="shared" si="4"/>
        <v>613.87307625995982</v>
      </c>
      <c r="J17" s="94">
        <f t="shared" si="4"/>
        <v>700.51927091161485</v>
      </c>
      <c r="K17" s="94">
        <f t="shared" si="4"/>
        <v>797.85795858798008</v>
      </c>
    </row>
    <row r="18" spans="1:11" ht="26.65" x14ac:dyDescent="0.45">
      <c r="A18" s="90" t="s">
        <v>232</v>
      </c>
      <c r="B18" s="91">
        <v>496</v>
      </c>
      <c r="C18" s="91">
        <v>861</v>
      </c>
      <c r="D18" s="91">
        <v>1309</v>
      </c>
      <c r="E18" s="91">
        <v>3177</v>
      </c>
      <c r="F18" s="91">
        <v>2429</v>
      </c>
      <c r="G18" s="91">
        <f>G11+G12-G13+G15-G16-G17</f>
        <v>1148.6931578362469</v>
      </c>
      <c r="H18" s="91">
        <f t="shared" ref="H18:K18" si="5">H11+H12-H13+H15-H16-H17</f>
        <v>1440.7410560896799</v>
      </c>
      <c r="I18" s="91">
        <f t="shared" si="5"/>
        <v>2023.3772204494207</v>
      </c>
      <c r="J18" s="91">
        <f t="shared" si="5"/>
        <v>2771.9131515082122</v>
      </c>
      <c r="K18" s="91">
        <f t="shared" si="5"/>
        <v>3348.2954955990604</v>
      </c>
    </row>
    <row r="19" spans="1:11" x14ac:dyDescent="0.45">
      <c r="A19" s="93" t="s">
        <v>233</v>
      </c>
      <c r="B19" s="94">
        <v>80</v>
      </c>
      <c r="C19" s="94">
        <v>50</v>
      </c>
      <c r="D19" s="94">
        <v>30</v>
      </c>
      <c r="E19" s="94">
        <v>55</v>
      </c>
      <c r="F19" s="94">
        <v>262</v>
      </c>
      <c r="G19" s="94">
        <f>AVERAGE(B19:E19)</f>
        <v>53.75</v>
      </c>
      <c r="H19" s="94">
        <f t="shared" ref="H19:K20" si="6">AVERAGE(C19:F19)</f>
        <v>99.25</v>
      </c>
      <c r="I19" s="94">
        <f t="shared" si="6"/>
        <v>100.1875</v>
      </c>
      <c r="J19" s="94">
        <f t="shared" si="6"/>
        <v>117.5</v>
      </c>
      <c r="K19" s="94">
        <f t="shared" si="6"/>
        <v>128.796875</v>
      </c>
    </row>
    <row r="20" spans="1:11" x14ac:dyDescent="0.45">
      <c r="A20" s="93" t="s">
        <v>234</v>
      </c>
      <c r="B20" s="94">
        <v>64</v>
      </c>
      <c r="C20" s="94">
        <v>105</v>
      </c>
      <c r="D20" s="94">
        <v>31</v>
      </c>
      <c r="E20" s="94">
        <v>84</v>
      </c>
      <c r="F20" s="94">
        <v>611</v>
      </c>
      <c r="G20" s="94">
        <f>AVERAGE(B20:E20)</f>
        <v>71</v>
      </c>
      <c r="H20" s="94">
        <f t="shared" si="6"/>
        <v>207.75</v>
      </c>
      <c r="I20" s="94">
        <f t="shared" si="6"/>
        <v>199.25</v>
      </c>
      <c r="J20" s="94">
        <f t="shared" si="6"/>
        <v>243.4375</v>
      </c>
      <c r="K20" s="94">
        <f t="shared" si="6"/>
        <v>272.25</v>
      </c>
    </row>
    <row r="21" spans="1:11" x14ac:dyDescent="0.45">
      <c r="A21" s="90" t="s">
        <v>235</v>
      </c>
      <c r="B21" s="91">
        <v>16</v>
      </c>
      <c r="C21" s="91">
        <v>-55</v>
      </c>
      <c r="D21" s="91">
        <v>0</v>
      </c>
      <c r="E21" s="91">
        <v>-30</v>
      </c>
      <c r="F21" s="91">
        <v>-349</v>
      </c>
      <c r="G21" s="91">
        <f>G19-G20</f>
        <v>-17.25</v>
      </c>
      <c r="H21" s="91">
        <f t="shared" ref="H21:K21" si="7">H19-H20</f>
        <v>-108.5</v>
      </c>
      <c r="I21" s="91">
        <f t="shared" si="7"/>
        <v>-99.0625</v>
      </c>
      <c r="J21" s="91">
        <f t="shared" si="7"/>
        <v>-125.9375</v>
      </c>
      <c r="K21" s="91">
        <f t="shared" si="7"/>
        <v>-143.453125</v>
      </c>
    </row>
    <row r="22" spans="1:11" ht="26.65" x14ac:dyDescent="0.45">
      <c r="A22" s="90" t="s">
        <v>236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</row>
    <row r="23" spans="1:11" ht="26.65" x14ac:dyDescent="0.45">
      <c r="A23" s="90" t="s">
        <v>237</v>
      </c>
      <c r="B23" s="91">
        <v>513</v>
      </c>
      <c r="C23" s="91">
        <v>806</v>
      </c>
      <c r="D23" s="91">
        <v>1308</v>
      </c>
      <c r="E23" s="91">
        <v>3147</v>
      </c>
      <c r="F23" s="91">
        <v>2080</v>
      </c>
      <c r="G23" s="91">
        <f>G18+G21</f>
        <v>1131.4431578362469</v>
      </c>
      <c r="H23" s="91">
        <f t="shared" ref="H23:K23" si="8">H18+H21</f>
        <v>1332.2410560896799</v>
      </c>
      <c r="I23" s="91">
        <f t="shared" si="8"/>
        <v>1924.3147204494207</v>
      </c>
      <c r="J23" s="91">
        <f t="shared" si="8"/>
        <v>2645.9756515082122</v>
      </c>
      <c r="K23" s="91">
        <f t="shared" si="8"/>
        <v>3204.8423705990604</v>
      </c>
    </row>
    <row r="24" spans="1:11" x14ac:dyDescent="0.45">
      <c r="A24" s="93" t="s">
        <v>238</v>
      </c>
      <c r="B24" s="94">
        <v>88</v>
      </c>
      <c r="C24" s="94">
        <v>107</v>
      </c>
      <c r="D24" s="94">
        <v>166</v>
      </c>
      <c r="E24" s="94">
        <v>652</v>
      </c>
      <c r="F24" s="94">
        <v>236</v>
      </c>
      <c r="G24" s="94">
        <f>F24*G23/F23</f>
        <v>128.37528136988186</v>
      </c>
      <c r="H24" s="94">
        <f t="shared" ref="H24:K24" si="9">G24*H23/G23</f>
        <v>151.15811982555985</v>
      </c>
      <c r="I24" s="94">
        <f t="shared" si="9"/>
        <v>218.33570866637663</v>
      </c>
      <c r="J24" s="94">
        <f t="shared" si="9"/>
        <v>300.21646815189337</v>
      </c>
      <c r="K24" s="94">
        <f t="shared" si="9"/>
        <v>363.62634589489346</v>
      </c>
    </row>
    <row r="25" spans="1:11" x14ac:dyDescent="0.45">
      <c r="A25" s="93" t="s">
        <v>239</v>
      </c>
      <c r="B25" s="94">
        <v>-16</v>
      </c>
      <c r="C25" s="94">
        <v>-22</v>
      </c>
      <c r="D25" s="94">
        <v>-19</v>
      </c>
      <c r="E25" s="94">
        <v>-38</v>
      </c>
      <c r="F25" s="94">
        <v>-62</v>
      </c>
      <c r="G25" s="94">
        <f>-G24*20%</f>
        <v>-25.675056273976374</v>
      </c>
      <c r="H25" s="94">
        <f t="shared" ref="H25:K25" si="10">-H24*20%</f>
        <v>-30.231623965111972</v>
      </c>
      <c r="I25" s="94">
        <f t="shared" si="10"/>
        <v>-43.667141733275329</v>
      </c>
      <c r="J25" s="94">
        <f t="shared" si="10"/>
        <v>-60.043293630378678</v>
      </c>
      <c r="K25" s="94">
        <f t="shared" si="10"/>
        <v>-72.725269178978692</v>
      </c>
    </row>
    <row r="26" spans="1:11" ht="26.65" x14ac:dyDescent="0.45">
      <c r="A26" s="90" t="s">
        <v>240</v>
      </c>
      <c r="B26" s="91">
        <v>440</v>
      </c>
      <c r="C26" s="91">
        <v>721</v>
      </c>
      <c r="D26" s="91">
        <v>1161</v>
      </c>
      <c r="E26" s="91">
        <v>2534</v>
      </c>
      <c r="F26" s="91">
        <v>1905</v>
      </c>
      <c r="G26" s="91">
        <f>G23-G24-G25</f>
        <v>1028.7429327403415</v>
      </c>
      <c r="H26" s="91">
        <f t="shared" ref="H26:K26" si="11">H23-H24-H25</f>
        <v>1211.314560229232</v>
      </c>
      <c r="I26" s="91">
        <f t="shared" si="11"/>
        <v>1749.6461535163194</v>
      </c>
      <c r="J26" s="91">
        <f t="shared" si="11"/>
        <v>2405.8024769866975</v>
      </c>
      <c r="K26" s="91">
        <f t="shared" si="11"/>
        <v>2913.9412938831456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Assumption</vt:lpstr>
      <vt:lpstr>Macro-US</vt:lpstr>
      <vt:lpstr>Macro - Chin, Kor, Jap</vt:lpstr>
      <vt:lpstr>VN volume</vt:lpstr>
      <vt:lpstr>Global impo - expo TEU volume</vt:lpstr>
      <vt:lpstr>Global throughput TEU volume</vt:lpstr>
      <vt:lpstr>Giá cả</vt:lpstr>
      <vt:lpstr>BS</vt:lpstr>
      <vt:lpstr>IS</vt:lpstr>
      <vt:lpstr>CF</vt:lpstr>
      <vt:lpstr>WC</vt:lpstr>
      <vt:lpstr>Loan</vt:lpstr>
      <vt:lpstr>Kế hoạch đầu tư</vt:lpstr>
      <vt:lpstr>Ratio</vt:lpstr>
      <vt:lpstr>Dự báo tiêu thụ</vt:lpstr>
      <vt:lpstr>WACC</vt:lpstr>
      <vt:lpstr>FCFF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2025-02-26T06:26:52Z</dcterms:modified>
</cp:coreProperties>
</file>