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1790" windowHeight="5070" firstSheet="1" activeTab="1"/>
  </bookViews>
  <sheets>
    <sheet name="Yêu cầu" sheetId="2" r:id="rId1"/>
    <sheet name="Plan + Công" sheetId="3" r:id="rId2"/>
    <sheet name="Mô hình chi phí" sheetId="5" r:id="rId3"/>
    <sheet name="Thành viên - Vị trí" sheetId="4" r:id="rId4"/>
    <sheet name="Khao sat hệ thống" sheetId="1" r:id="rId5"/>
    <sheet name="Quỹ ủng hộ" sheetId="6" r:id="rId6"/>
  </sheets>
  <definedNames>
    <definedName name="_xlnm._FilterDatabase" localSheetId="1" hidden="1">'Plan + Công'!$A$12:$BG$89</definedName>
    <definedName name="MA_VI_TRI">'Thành viên - Vị trí'!$V$4:$V$12</definedName>
    <definedName name="members">'Thành viên - Vị trí'!$C$3:$C$13</definedName>
    <definedName name="thanh_vien">'Thành viên - Vị trí'!$C$3:$C$11</definedName>
    <definedName name="VI_TRI">'Thành viên - Vị trí'!$V$3:$V$10</definedName>
  </definedNames>
  <calcPr calcId="124519"/>
</workbook>
</file>

<file path=xl/calcChain.xml><?xml version="1.0" encoding="utf-8"?>
<calcChain xmlns="http://schemas.openxmlformats.org/spreadsheetml/2006/main">
  <c r="D3" i="3"/>
  <c r="G42" l="1"/>
  <c r="H42"/>
  <c r="G35"/>
  <c r="H35"/>
  <c r="I12"/>
  <c r="D6"/>
  <c r="D7"/>
  <c r="D8"/>
  <c r="D9"/>
  <c r="H86"/>
  <c r="G86"/>
  <c r="H85"/>
  <c r="G85"/>
  <c r="H84"/>
  <c r="G84"/>
  <c r="H83"/>
  <c r="G83"/>
  <c r="H82"/>
  <c r="G82"/>
  <c r="H81"/>
  <c r="G81"/>
  <c r="H80"/>
  <c r="G80"/>
  <c r="H79"/>
  <c r="G79"/>
  <c r="H78"/>
  <c r="G78"/>
  <c r="H77"/>
  <c r="G77"/>
  <c r="H76"/>
  <c r="G76"/>
  <c r="H75"/>
  <c r="G75"/>
  <c r="H74"/>
  <c r="G74"/>
  <c r="H73"/>
  <c r="G73"/>
  <c r="H71"/>
  <c r="G71"/>
  <c r="L10"/>
  <c r="L89"/>
  <c r="G18" s="1"/>
  <c r="M11"/>
  <c r="M89" s="1"/>
  <c r="H66" s="1"/>
  <c r="D5"/>
  <c r="D4"/>
  <c r="D2"/>
  <c r="H2" l="1"/>
  <c r="H3" s="1"/>
  <c r="E4" s="1"/>
  <c r="G16"/>
  <c r="H70"/>
  <c r="G70"/>
  <c r="G15"/>
  <c r="G66"/>
  <c r="M10"/>
  <c r="G13"/>
  <c r="N11"/>
  <c r="O11" s="1"/>
  <c r="O10" s="1"/>
  <c r="E9" l="1"/>
  <c r="E2"/>
  <c r="E8"/>
  <c r="E5"/>
  <c r="E6"/>
  <c r="E7"/>
  <c r="N89"/>
  <c r="N10"/>
  <c r="O89"/>
  <c r="P11"/>
  <c r="P10" s="1"/>
  <c r="G62" l="1"/>
  <c r="G60"/>
  <c r="G61"/>
  <c r="H13"/>
  <c r="H16"/>
  <c r="P89"/>
  <c r="Q11"/>
  <c r="Q10" s="1"/>
  <c r="H61" l="1"/>
  <c r="H62"/>
  <c r="H60"/>
  <c r="H15"/>
  <c r="Q89"/>
  <c r="R11"/>
  <c r="R10" s="1"/>
  <c r="G46" l="1"/>
  <c r="R89"/>
  <c r="S11"/>
  <c r="S10" s="1"/>
  <c r="G45" l="1"/>
  <c r="S89"/>
  <c r="T11"/>
  <c r="T10" s="1"/>
  <c r="T89" l="1"/>
  <c r="H18" s="1"/>
  <c r="U11"/>
  <c r="U10" s="1"/>
  <c r="G67" l="1"/>
  <c r="H67"/>
  <c r="U89"/>
  <c r="V11"/>
  <c r="V10" s="1"/>
  <c r="H68" l="1"/>
  <c r="G68"/>
  <c r="V89"/>
  <c r="W11"/>
  <c r="W10" s="1"/>
  <c r="H45" l="1"/>
  <c r="H20"/>
  <c r="G20"/>
  <c r="G64"/>
  <c r="W89"/>
  <c r="H46" s="1"/>
  <c r="X11"/>
  <c r="X10" s="1"/>
  <c r="G21" l="1"/>
  <c r="H21"/>
  <c r="X89"/>
  <c r="Y11"/>
  <c r="Y10" s="1"/>
  <c r="Y89" l="1"/>
  <c r="G41" s="1"/>
  <c r="Z11"/>
  <c r="Z10" s="1"/>
  <c r="Z89" l="1"/>
  <c r="AA11"/>
  <c r="AA10" s="1"/>
  <c r="G29" l="1"/>
  <c r="AA89"/>
  <c r="AB11"/>
  <c r="AB10" s="1"/>
  <c r="G22" l="1"/>
  <c r="H29"/>
  <c r="H64"/>
  <c r="AB89"/>
  <c r="AC11"/>
  <c r="AC10" s="1"/>
  <c r="G58" l="1"/>
  <c r="G54"/>
  <c r="AC89"/>
  <c r="AD11"/>
  <c r="AD10" s="1"/>
  <c r="H22" l="1"/>
  <c r="AD89"/>
  <c r="AE11"/>
  <c r="AE10" s="1"/>
  <c r="G34" l="1"/>
  <c r="G56"/>
  <c r="AE89"/>
  <c r="AF11"/>
  <c r="AF10" s="1"/>
  <c r="H34" l="1"/>
  <c r="H41"/>
  <c r="AF89"/>
  <c r="AG11"/>
  <c r="AG10" s="1"/>
  <c r="G51" l="1"/>
  <c r="AG89"/>
  <c r="AH11"/>
  <c r="AH10" s="1"/>
  <c r="H58" l="1"/>
  <c r="H54"/>
  <c r="AH89"/>
  <c r="H51" s="1"/>
  <c r="AI11"/>
  <c r="AI10" s="1"/>
  <c r="AI89" l="1"/>
  <c r="AJ11"/>
  <c r="AJ10" s="1"/>
  <c r="H56" l="1"/>
  <c r="AJ89"/>
  <c r="AK11"/>
  <c r="AK10" s="1"/>
  <c r="AK89" l="1"/>
  <c r="G24" s="1"/>
  <c r="AL11"/>
  <c r="AL10" s="1"/>
  <c r="G37" l="1"/>
  <c r="G40"/>
  <c r="AL89"/>
  <c r="AM11"/>
  <c r="AM10" s="1"/>
  <c r="AM89" l="1"/>
  <c r="AN11"/>
  <c r="AN10" s="1"/>
  <c r="AN89" l="1"/>
  <c r="H24" s="1"/>
  <c r="AO11"/>
  <c r="AO10" s="1"/>
  <c r="AO89" l="1"/>
  <c r="AP11"/>
  <c r="AP10" s="1"/>
  <c r="H37" l="1"/>
  <c r="H40"/>
  <c r="AP89"/>
  <c r="AQ11"/>
  <c r="AQ10" s="1"/>
  <c r="AQ89" l="1"/>
  <c r="AR11"/>
  <c r="AR10" s="1"/>
  <c r="AR89" l="1"/>
  <c r="AS11"/>
  <c r="AS10" s="1"/>
  <c r="AS89" l="1"/>
  <c r="AT11"/>
  <c r="AT10" s="1"/>
  <c r="AT89" l="1"/>
  <c r="AU11"/>
  <c r="AU10" s="1"/>
  <c r="AU89" l="1"/>
  <c r="AV11"/>
  <c r="AV10" s="1"/>
  <c r="AV89" l="1"/>
  <c r="AW11"/>
  <c r="AW10" s="1"/>
  <c r="AW89" l="1"/>
  <c r="AX11"/>
  <c r="AX10" s="1"/>
  <c r="AX89" l="1"/>
  <c r="AY11"/>
  <c r="AY10" s="1"/>
  <c r="AY89" l="1"/>
  <c r="AZ11"/>
  <c r="AZ10" s="1"/>
  <c r="AZ89" l="1"/>
  <c r="BA11"/>
  <c r="BA10" s="1"/>
  <c r="BA89" l="1"/>
  <c r="BB11"/>
  <c r="BB10" s="1"/>
  <c r="BB89" l="1"/>
  <c r="BC11"/>
  <c r="BC10" s="1"/>
  <c r="BC89" l="1"/>
  <c r="BD11"/>
  <c r="BD10" s="1"/>
  <c r="BD89" l="1"/>
  <c r="BE11"/>
  <c r="BE10" s="1"/>
  <c r="BE89" l="1"/>
  <c r="BF11"/>
  <c r="BG11" s="1"/>
  <c r="BH11" l="1"/>
  <c r="BG10"/>
  <c r="BF89"/>
  <c r="BF10"/>
  <c r="BI11" l="1"/>
  <c r="BH10"/>
  <c r="BJ11" l="1"/>
  <c r="BI10"/>
  <c r="BK11" l="1"/>
  <c r="BJ10"/>
  <c r="BL11" l="1"/>
  <c r="BK10"/>
  <c r="BM11" l="1"/>
  <c r="BL10"/>
  <c r="BN11" l="1"/>
  <c r="BM10"/>
  <c r="BO11" l="1"/>
  <c r="BN10"/>
  <c r="BO10" l="1"/>
  <c r="BP11"/>
  <c r="BQ11" l="1"/>
  <c r="BP10"/>
  <c r="BR11" l="1"/>
  <c r="BQ10"/>
  <c r="BS11" l="1"/>
  <c r="BR10"/>
  <c r="BT11" l="1"/>
  <c r="BS10"/>
  <c r="BU11" l="1"/>
  <c r="BT10"/>
  <c r="BV11" l="1"/>
  <c r="BU10"/>
  <c r="BW11" l="1"/>
  <c r="BV10"/>
  <c r="BX11" l="1"/>
  <c r="BW10"/>
  <c r="BY11" l="1"/>
  <c r="BX10"/>
  <c r="BZ11" l="1"/>
  <c r="BY10"/>
  <c r="CA11" l="1"/>
  <c r="BZ10"/>
  <c r="CB11" l="1"/>
  <c r="CA10"/>
  <c r="CC11" l="1"/>
  <c r="CB10"/>
  <c r="CD11" l="1"/>
  <c r="CC10"/>
  <c r="CE11" l="1"/>
  <c r="CD10"/>
  <c r="CF11" l="1"/>
  <c r="CE10"/>
  <c r="CG11" l="1"/>
  <c r="CF10"/>
  <c r="CH11" l="1"/>
  <c r="CG10"/>
  <c r="CI11" l="1"/>
  <c r="CH10"/>
  <c r="CJ11" l="1"/>
  <c r="CI10"/>
  <c r="CK11" l="1"/>
  <c r="CJ10"/>
  <c r="CL11" l="1"/>
  <c r="CK10"/>
  <c r="CM11" l="1"/>
  <c r="CL10"/>
  <c r="CN11" l="1"/>
  <c r="CM10"/>
  <c r="CO11" l="1"/>
  <c r="CN10"/>
  <c r="CP11" l="1"/>
  <c r="CO10"/>
  <c r="CQ11" l="1"/>
  <c r="CP10"/>
  <c r="CR11" l="1"/>
  <c r="CQ10"/>
  <c r="CS11" l="1"/>
  <c r="CR10"/>
  <c r="CT11" l="1"/>
  <c r="CS10"/>
  <c r="CT10" l="1"/>
</calcChain>
</file>

<file path=xl/comments1.xml><?xml version="1.0" encoding="utf-8"?>
<comments xmlns="http://schemas.openxmlformats.org/spreadsheetml/2006/main">
  <authors>
    <author>Author</author>
  </authors>
  <commentList>
    <comment ref="E3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Thương có chỉnh sửa</t>
        </r>
      </text>
    </comment>
    <comment ref="E4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Thương có chỉnh sửa</t>
        </r>
      </text>
    </comment>
    <comment ref="C5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Khảo sát bên TOPICA, Giảng viên sẽ dùng tài khoản nào để đăng nhập(mã giảng viên, tạo account mới theo tên,…)</t>
        </r>
      </text>
    </comment>
    <comment ref="D5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Sử dụng Procedure
</t>
        </r>
      </text>
    </comment>
    <comment ref="E5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Sử dụng Procedure
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E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% số tiền về BKI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M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Chức năng này tác động vào những bảng nào? Đọc, ghi,…???</t>
        </r>
      </text>
    </comment>
    <comment ref="V4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DS: Design</t>
        </r>
      </text>
    </comment>
    <comment ref="V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CD: Coder</t>
        </r>
      </text>
    </comment>
    <comment ref="V6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TW: Test + Write</t>
        </r>
      </text>
    </comment>
    <comment ref="V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Import + enter</t>
        </r>
      </text>
    </comment>
  </commentList>
</comments>
</file>

<file path=xl/sharedStrings.xml><?xml version="1.0" encoding="utf-8"?>
<sst xmlns="http://schemas.openxmlformats.org/spreadsheetml/2006/main" count="506" uniqueCount="208">
  <si>
    <t>GVCM</t>
  </si>
  <si>
    <t>GVHD</t>
  </si>
  <si>
    <t>GV Viết</t>
  </si>
  <si>
    <t>GV Duyệt</t>
  </si>
  <si>
    <t>GV Thẩm định</t>
  </si>
  <si>
    <t>GV Hội đồng khoa học</t>
  </si>
  <si>
    <t>GV Khác</t>
  </si>
  <si>
    <t>EDUTOP64</t>
  </si>
  <si>
    <t>ELC</t>
  </si>
  <si>
    <t>..</t>
  </si>
  <si>
    <t>x</t>
  </si>
  <si>
    <t>Phụ trách tổ bộ môn</t>
  </si>
  <si>
    <t>Phụ trách course học (đi dạy)</t>
  </si>
  <si>
    <t xml:space="preserve">Viết học liệu </t>
  </si>
  <si>
    <t>Duyệt học liệu</t>
  </si>
  <si>
    <t>Thẩm định học liệu</t>
  </si>
  <si>
    <t>Thẩm định chương trình khung,,…</t>
  </si>
  <si>
    <t>Hợp đồng thanh toán theo</t>
  </si>
  <si>
    <t>- Tháng</t>
  </si>
  <si>
    <t>- Course học</t>
  </si>
  <si>
    <t>- Học liệu</t>
  </si>
  <si>
    <t>Học liệu</t>
  </si>
  <si>
    <t>Vận hành</t>
  </si>
  <si>
    <t>Những vấn đề cần quan tâm với hợp đồng</t>
  </si>
  <si>
    <t>- Hợp đồng cho những khoản mục nào</t>
  </si>
  <si>
    <t>- Kế hoạch chuyển tiền ra sao</t>
  </si>
  <si>
    <t>- Thanh lý quyết toán như thế nào?</t>
  </si>
  <si>
    <t>- Thực tế chuyển tiền như thế nào?</t>
  </si>
  <si>
    <t>- Kiểm soát các chứng từ thanh toán</t>
  </si>
  <si>
    <t>LỌC ĐƯỢC THÔNG TIN CỦA GiẢNG VIÊN CÁC SỰ KiỆN TRONG NĂM (08/03; 20/11; Ngày sinh nhật, Ngày thành lập cty, … )</t>
  </si>
  <si>
    <t>BiẾT ĐƯỢC THÁNG NÀY THANH TOÁN NHỮNG KHOẢN GÌ, CHO AI, THEO HỢP ĐỒNG KHUNG NÀO?</t>
  </si>
  <si>
    <r>
      <t xml:space="preserve">BiẾT ĐƯỢC THẦY NÀO, CÓ NHỮNG HỢP ĐỒNG NÀO. </t>
    </r>
    <r>
      <rPr>
        <b/>
        <sz val="11"/>
        <color rgb="FFFF0000"/>
        <rFont val="Times New Roman"/>
        <family val="1"/>
      </rPr>
      <t>ỨNG VỚI TỪNG HỢP ĐỒNG THÌ CÒN PHẢI TRẢ BAO NHIÊU TIÊN,..</t>
    </r>
  </si>
  <si>
    <t>Người tham gia</t>
  </si>
  <si>
    <t>Hệ số công việc</t>
  </si>
  <si>
    <t>Trạng thái</t>
  </si>
  <si>
    <t>Đã phân</t>
  </si>
  <si>
    <t>Đang làm</t>
  </si>
  <si>
    <t>Đã xong</t>
  </si>
  <si>
    <t>STT</t>
  </si>
  <si>
    <t>Công việc</t>
  </si>
  <si>
    <t>Hệ số</t>
  </si>
  <si>
    <t>Start Date</t>
  </si>
  <si>
    <t>Deadline</t>
  </si>
  <si>
    <t>Status</t>
  </si>
  <si>
    <t>Output</t>
  </si>
  <si>
    <t>-</t>
  </si>
  <si>
    <t>Báo cáo</t>
  </si>
  <si>
    <t>Quản trị hệ thống</t>
  </si>
  <si>
    <t>Thu thập dữ liệu</t>
  </si>
  <si>
    <t>END LINE</t>
  </si>
  <si>
    <t>LinhDH</t>
  </si>
  <si>
    <t>Training khách hàng</t>
  </si>
  <si>
    <t>Lập file dự án (convention+plan) version 1.0</t>
  </si>
  <si>
    <t>Chuẩn hóa dữ liệu</t>
  </si>
  <si>
    <t>Test chương trình</t>
  </si>
  <si>
    <t>1. Test danh mục</t>
  </si>
  <si>
    <t>2. Test Nghiệp vụ</t>
  </si>
  <si>
    <t>Chỉnh sửa lại CDSL TRM.v2.0</t>
  </si>
  <si>
    <t>Phân quyền hệ thống</t>
  </si>
  <si>
    <t>Thành viên</t>
  </si>
  <si>
    <t>Vị trí</t>
  </si>
  <si>
    <t>Đinh Hồng Lĩnh</t>
  </si>
  <si>
    <t>Nguyễn Quang Thắng</t>
  </si>
  <si>
    <t>Vũ Văn Thương</t>
  </si>
  <si>
    <t>Vũ Hữu Ninh</t>
  </si>
  <si>
    <t>Nguyễn Ngọc Minh</t>
  </si>
  <si>
    <t>Vũ Quốc UY</t>
  </si>
  <si>
    <t>Lê Bình Nguyên</t>
  </si>
  <si>
    <t>Danh sách thành viên</t>
  </si>
  <si>
    <t>Mã vị trí</t>
  </si>
  <si>
    <t>Tên vị trí</t>
  </si>
  <si>
    <t>Thiết kế giao diện + load data vào combo</t>
  </si>
  <si>
    <t>PRO-DS</t>
  </si>
  <si>
    <t>PRO-CD</t>
  </si>
  <si>
    <t>PRO-TW</t>
  </si>
  <si>
    <t>PRO-IE</t>
  </si>
  <si>
    <t>Test và viết tài liệu hướng dẫn</t>
  </si>
  <si>
    <t>Nhập dữ liệu</t>
  </si>
  <si>
    <t>PRO-PM</t>
  </si>
  <si>
    <t>Tên mail</t>
  </si>
  <si>
    <t>ThangNQ</t>
  </si>
  <si>
    <t>ThuongVV</t>
  </si>
  <si>
    <t>NinhVH</t>
  </si>
  <si>
    <t>MinhNN</t>
  </si>
  <si>
    <t>UyVQ</t>
  </si>
  <si>
    <t>NguyenLB</t>
  </si>
  <si>
    <t>Dựng ứng dụng nền (Sourcecode) và Up ứng dụng lên Code.Google</t>
  </si>
  <si>
    <t>Quản lý quá trình, trạng thái hồ sơ giảng viên</t>
  </si>
  <si>
    <t>Cổng thông tin giảng viên mới</t>
  </si>
  <si>
    <t>I. Báo cáo quản lý công việc giảng viên mới</t>
  </si>
  <si>
    <t>III. Báo cáo quản trị mới</t>
  </si>
  <si>
    <t>Cập nhật hồ sơ giảng viên</t>
  </si>
  <si>
    <t>Theo dõi các hợp đồng giảng viên</t>
  </si>
  <si>
    <t>Báo cáo chi tiết thanh toán của từng giảng viên (theo từng lớp môn)</t>
  </si>
  <si>
    <t>Tìm kiếm thông minh giao dịch thanh toán theo Reference code</t>
  </si>
  <si>
    <t>Training nội bộ cho các thành viên IPCore và làm việc nâng cao với DB</t>
  </si>
  <si>
    <t>B</t>
  </si>
  <si>
    <t>E</t>
  </si>
  <si>
    <t>Khảo sát hệ thống</t>
  </si>
  <si>
    <t>Quản lý công việc giảng viên (thêm mới)</t>
  </si>
  <si>
    <t>Quản lý trạng thái hồ sơ GV</t>
  </si>
  <si>
    <t>Quản lý công việc giảng viên</t>
  </si>
  <si>
    <t>Trần Văn Bình</t>
  </si>
  <si>
    <t>BinhTV</t>
  </si>
  <si>
    <t>Buổi 1</t>
  </si>
  <si>
    <t>Buổi 2</t>
  </si>
  <si>
    <t>Lập trình chức năng báo cáo</t>
  </si>
  <si>
    <t>PRO-RP</t>
  </si>
  <si>
    <t>Lập trình chức năng nghiệp vụ ( C# + sql)</t>
  </si>
  <si>
    <t>Quản lý dự án, khảo sát + thiết kế CSDL</t>
  </si>
  <si>
    <t>KhanhNH</t>
  </si>
  <si>
    <t>Nguyễn Hữu Khánh</t>
  </si>
  <si>
    <t>Điều kiện cần</t>
  </si>
  <si>
    <t>Đã học Basic Web</t>
  </si>
  <si>
    <t>Đã học IPCore + lập trình SQL</t>
  </si>
  <si>
    <t>Đã đọc help TRM1.0</t>
  </si>
  <si>
    <t>Đã đọc Help TRM1.0</t>
  </si>
  <si>
    <t>Đã chạy TRM1.0 trên máy</t>
  </si>
  <si>
    <t>All</t>
  </si>
  <si>
    <t>Đã đọc DBDoc</t>
  </si>
  <si>
    <t>CD, RP</t>
  </si>
  <si>
    <t>Trình bày được 1 nghiệp vụ có liên quan đến những bảng nào?</t>
  </si>
  <si>
    <t>CD, RP, TW</t>
  </si>
  <si>
    <t>Làm được 1 form có chức năng view Grid, thêm, sửa, xóa dùng IPCore</t>
  </si>
  <si>
    <t>Buổi 3</t>
  </si>
  <si>
    <t>Nguyễn Văn Trịnh</t>
  </si>
  <si>
    <t>TrinhNV</t>
  </si>
  <si>
    <t>Tìm kiếm lịch sử thanh  toán của GV theo tên và trạng thái đợt thanh toán</t>
  </si>
  <si>
    <t>F702</t>
  </si>
  <si>
    <t>Người phụ trách</t>
  </si>
  <si>
    <t>Người thiết kế</t>
  </si>
  <si>
    <t>Gen ra thanh toán từ công việc giảng viên</t>
  </si>
  <si>
    <t>Đã đọc tài liệu hướng dẫn SVN</t>
  </si>
  <si>
    <t>Viết được 1 Procedure sử dụng Cursor</t>
  </si>
  <si>
    <t>CD, RP, IE</t>
  </si>
  <si>
    <t>Buổi 4</t>
  </si>
  <si>
    <t>Hoàn thiện Code</t>
  </si>
  <si>
    <t xml:space="preserve">Đổi mật khẩu </t>
  </si>
  <si>
    <t>Tự động thêm Account vào bảng người dùng khi thêm 1 giảng viên mới</t>
  </si>
  <si>
    <t>Danh mục sự kiện</t>
  </si>
  <si>
    <t>Assign sự kiện cho giảng viên</t>
  </si>
  <si>
    <t>Assign công việc cho giảng viên</t>
  </si>
  <si>
    <t>3. Báo cáo</t>
  </si>
  <si>
    <t>4. Viết tài liệu hướng dẫn</t>
  </si>
  <si>
    <t>Buổi 5</t>
  </si>
  <si>
    <t>CD, RP, TW, IE</t>
  </si>
  <si>
    <t>Lần họp lần sau, sau ngày 26/05/2012: Đỏ 1 ô, phạt 5K</t>
  </si>
  <si>
    <t>F105</t>
  </si>
  <si>
    <t>Danh mục</t>
  </si>
  <si>
    <t>Chức năng</t>
  </si>
  <si>
    <t>F606</t>
  </si>
  <si>
    <t>F607</t>
  </si>
  <si>
    <t>Số form / Folder</t>
  </si>
  <si>
    <t>F608</t>
  </si>
  <si>
    <t>F106</t>
  </si>
  <si>
    <t>F303</t>
  </si>
  <si>
    <t>Quản lý sự kiện giảng viên tham gia</t>
  </si>
  <si>
    <t>Duyệt chuyển thanh toán công việc</t>
  </si>
  <si>
    <t>Báo cáo chi tiết đợt thanh toán</t>
  </si>
  <si>
    <t>Báo cáo các đợt thanh toán giảng viên</t>
  </si>
  <si>
    <t>Báo cáo chi tiết một thanh toán</t>
  </si>
  <si>
    <t>Duyệt đăng ký công việc GVCM</t>
  </si>
  <si>
    <t>Nghiệm thu công việc giảng viênCM</t>
  </si>
  <si>
    <t>Duyệt nghiệm thu công việc GVCM</t>
  </si>
  <si>
    <t>Chuyển qua thanh toán</t>
  </si>
  <si>
    <t>Báo cáo tổng hợp công việc GVCM</t>
  </si>
  <si>
    <t>Báo cáo đăng ký công việc giảng viên chuyên môn đã đăng ký theo từng hạng mục công việc</t>
  </si>
  <si>
    <t>Báo cáo các công việc giảng viên chuyên môn đã thanh toán theo từng hạng mục công việc</t>
  </si>
  <si>
    <t>Tund</t>
  </si>
  <si>
    <t>Đăng ký công việc giảng viên CM - Thiết kế</t>
  </si>
  <si>
    <t>Đăng ký công việc giảng viên CM - Coding</t>
  </si>
  <si>
    <t>Hồ sơ detail - thiết kế</t>
  </si>
  <si>
    <t>Hồ sơ detail - coding</t>
  </si>
  <si>
    <t>Danh mục các hồ sơ (thêm, cập nhật, xóa, search) - coding</t>
  </si>
  <si>
    <t>Danh mục các hồ sơ (thêm, cập nhật, xóa, search) - thiết kế</t>
  </si>
  <si>
    <t>II. Báo cáo sự kiện giảng viên</t>
  </si>
  <si>
    <t>Báo cáo sự kiện giảng viên</t>
  </si>
  <si>
    <t>Danh mục sự kiện - Thiết kế</t>
  </si>
  <si>
    <t>Danh mục sự kiện - coding</t>
  </si>
  <si>
    <t>Assign sự kiện cho giảng viên - Coding</t>
  </si>
  <si>
    <t>Assign sự kiện cho giảng viên- Thiết kế</t>
  </si>
  <si>
    <t>Trang chủ cổng thông tin giảng viên</t>
  </si>
  <si>
    <t>Số tiền</t>
  </si>
  <si>
    <t>Tổng tiền nhân công</t>
  </si>
  <si>
    <t>Số công</t>
  </si>
  <si>
    <t>Số tiền / Công</t>
  </si>
  <si>
    <t>Danh mục các hồ sơ (thêm, cập nhật, xóa, search) - coding - Chỉnh sửa lần 2</t>
  </si>
  <si>
    <t>%</t>
  </si>
  <si>
    <t>VAT(3T)</t>
  </si>
  <si>
    <t>Quỹ Project</t>
  </si>
  <si>
    <t>Về BKI (sau khi trừ quỹ PRO)</t>
  </si>
  <si>
    <t>Bán hàng</t>
  </si>
  <si>
    <t>TuND</t>
  </si>
  <si>
    <t>Quản lý dự án</t>
  </si>
  <si>
    <t>Chi phí họp</t>
  </si>
  <si>
    <t>Phí Feedback</t>
  </si>
  <si>
    <t>Đàm phán, khảo sát</t>
  </si>
  <si>
    <t>LinhDH + TuND + ThangNQ + ThuongVV</t>
  </si>
  <si>
    <t>Nhân sự</t>
  </si>
  <si>
    <t>Chi phí thưởng nóng</t>
  </si>
  <si>
    <t>được cho vào chi phí liên hoan</t>
  </si>
  <si>
    <t>Tổng thu</t>
  </si>
  <si>
    <t>20% tổng thu</t>
  </si>
  <si>
    <t>60% tổng thu</t>
  </si>
  <si>
    <t>Người thực hiện / ghi chú</t>
  </si>
  <si>
    <t>Ban dự án TRM2.0</t>
  </si>
  <si>
    <t>Khách hàng</t>
  </si>
  <si>
    <t>Training nội bộ cho các thành viên IPCore quay video</t>
  </si>
</sst>
</file>

<file path=xl/styles.xml><?xml version="1.0" encoding="utf-8"?>
<styleSheet xmlns="http://schemas.openxmlformats.org/spreadsheetml/2006/main">
  <numFmts count="5">
    <numFmt numFmtId="43" formatCode="_(* #,##0.00_);_(* \(#,##0.00\);_(* &quot;-&quot;??_);_(@_)"/>
    <numFmt numFmtId="164" formatCode="dd\-mm"/>
    <numFmt numFmtId="165" formatCode="ddd"/>
    <numFmt numFmtId="166" formatCode="_(* #,##0_);_(* \(#,##0\);_(* &quot;-&quot;??_);_(@_)"/>
    <numFmt numFmtId="167" formatCode="_(* #,##0.000_);_(* \(#,##0.000\);_(* &quot;-&quot;??_);_(@_)"/>
  </numFmts>
  <fonts count="15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rgb="FFFF0000"/>
      <name val="Times New Roman"/>
      <family val="1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00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00FF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</cellStyleXfs>
  <cellXfs count="72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quotePrefix="1"/>
    <xf numFmtId="0" fontId="0" fillId="0" borderId="0" xfId="0" applyAlignment="1">
      <alignment horizontal="center" vertical="center"/>
    </xf>
    <xf numFmtId="0" fontId="1" fillId="0" borderId="0" xfId="0" applyFont="1"/>
    <xf numFmtId="0" fontId="1" fillId="0" borderId="0" xfId="0" quotePrefix="1" applyFont="1"/>
    <xf numFmtId="0" fontId="2" fillId="0" borderId="0" xfId="0" applyFont="1"/>
    <xf numFmtId="0" fontId="3" fillId="2" borderId="0" xfId="0" applyFont="1" applyFill="1"/>
    <xf numFmtId="0" fontId="4" fillId="3" borderId="0" xfId="0" applyFont="1" applyFill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5" fillId="2" borderId="1" xfId="0" applyFont="1" applyFill="1" applyBorder="1"/>
    <xf numFmtId="164" fontId="5" fillId="2" borderId="0" xfId="0" applyNumberFormat="1" applyFont="1" applyFill="1"/>
    <xf numFmtId="164" fontId="0" fillId="0" borderId="0" xfId="0" applyNumberFormat="1"/>
    <xf numFmtId="0" fontId="0" fillId="2" borderId="1" xfId="0" applyFill="1" applyBorder="1"/>
    <xf numFmtId="164" fontId="0" fillId="2" borderId="0" xfId="0" applyNumberFormat="1" applyFill="1"/>
    <xf numFmtId="164" fontId="4" fillId="4" borderId="0" xfId="0" applyNumberFormat="1" applyFont="1" applyFill="1" applyAlignment="1">
      <alignment vertical="center" wrapText="1"/>
    </xf>
    <xf numFmtId="164" fontId="4" fillId="4" borderId="1" xfId="0" applyNumberFormat="1" applyFont="1" applyFill="1" applyBorder="1" applyAlignment="1">
      <alignment vertical="center" wrapText="1"/>
    </xf>
    <xf numFmtId="164" fontId="4" fillId="5" borderId="0" xfId="0" applyNumberFormat="1" applyFont="1" applyFill="1"/>
    <xf numFmtId="164" fontId="4" fillId="5" borderId="1" xfId="0" applyNumberFormat="1" applyFont="1" applyFill="1" applyBorder="1"/>
    <xf numFmtId="0" fontId="0" fillId="6" borderId="1" xfId="0" applyFill="1" applyBorder="1"/>
    <xf numFmtId="164" fontId="0" fillId="6" borderId="1" xfId="0" applyNumberFormat="1" applyFill="1" applyBorder="1"/>
    <xf numFmtId="0" fontId="4" fillId="7" borderId="0" xfId="0" applyFont="1" applyFill="1"/>
    <xf numFmtId="164" fontId="4" fillId="7" borderId="0" xfId="0" applyNumberFormat="1" applyFont="1" applyFill="1"/>
    <xf numFmtId="0" fontId="5" fillId="2" borderId="1" xfId="0" applyFont="1" applyFill="1" applyBorder="1" applyAlignment="1">
      <alignment wrapText="1"/>
    </xf>
    <xf numFmtId="0" fontId="0" fillId="6" borderId="1" xfId="0" applyFill="1" applyBorder="1" applyAlignment="1">
      <alignment wrapText="1"/>
    </xf>
    <xf numFmtId="164" fontId="6" fillId="5" borderId="1" xfId="0" applyNumberFormat="1" applyFont="1" applyFill="1" applyBorder="1" applyAlignment="1">
      <alignment wrapText="1"/>
    </xf>
    <xf numFmtId="0" fontId="0" fillId="0" borderId="0" xfId="0" applyAlignment="1">
      <alignment wrapText="1"/>
    </xf>
    <xf numFmtId="0" fontId="4" fillId="7" borderId="0" xfId="0" applyFont="1" applyFill="1" applyAlignment="1">
      <alignment wrapText="1"/>
    </xf>
    <xf numFmtId="165" fontId="0" fillId="0" borderId="0" xfId="0" applyNumberFormat="1"/>
    <xf numFmtId="10" fontId="0" fillId="0" borderId="0" xfId="1" applyNumberFormat="1" applyFont="1"/>
    <xf numFmtId="0" fontId="0" fillId="6" borderId="1" xfId="0" quotePrefix="1" applyFill="1" applyBorder="1" applyAlignment="1">
      <alignment wrapText="1"/>
    </xf>
    <xf numFmtId="0" fontId="5" fillId="6" borderId="1" xfId="0" applyFont="1" applyFill="1" applyBorder="1" applyAlignment="1">
      <alignment wrapText="1"/>
    </xf>
    <xf numFmtId="1" fontId="0" fillId="0" borderId="0" xfId="0" applyNumberFormat="1"/>
    <xf numFmtId="166" fontId="0" fillId="0" borderId="0" xfId="2" applyNumberFormat="1" applyFont="1"/>
    <xf numFmtId="43" fontId="0" fillId="0" borderId="0" xfId="0" applyNumberFormat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vertical="center"/>
    </xf>
    <xf numFmtId="165" fontId="0" fillId="0" borderId="0" xfId="0" applyNumberFormat="1" applyFill="1" applyAlignment="1">
      <alignment wrapText="1"/>
    </xf>
    <xf numFmtId="2" fontId="0" fillId="0" borderId="0" xfId="0" applyNumberFormat="1" applyFill="1"/>
    <xf numFmtId="165" fontId="0" fillId="0" borderId="0" xfId="0" applyNumberFormat="1" applyFill="1"/>
    <xf numFmtId="164" fontId="0" fillId="6" borderId="1" xfId="0" applyNumberFormat="1" applyFill="1" applyBorder="1" applyAlignment="1">
      <alignment vertic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2" borderId="3" xfId="0" applyFill="1" applyBorder="1" applyAlignment="1">
      <alignment horizontal="center"/>
    </xf>
    <xf numFmtId="0" fontId="6" fillId="8" borderId="1" xfId="0" applyFont="1" applyFill="1" applyBorder="1" applyAlignment="1">
      <alignment horizontal="center" vertical="center" wrapText="1"/>
    </xf>
    <xf numFmtId="0" fontId="6" fillId="8" borderId="1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wrapText="1"/>
    </xf>
    <xf numFmtId="0" fontId="0" fillId="0" borderId="0" xfId="0" applyAlignment="1">
      <alignment horizontal="center"/>
    </xf>
    <xf numFmtId="0" fontId="11" fillId="0" borderId="0" xfId="0" applyFont="1"/>
    <xf numFmtId="164" fontId="0" fillId="0" borderId="0" xfId="0" applyNumberFormat="1" applyFill="1"/>
    <xf numFmtId="0" fontId="5" fillId="2" borderId="1" xfId="0" applyFont="1" applyFill="1" applyBorder="1" applyAlignment="1">
      <alignment horizontal="center"/>
    </xf>
    <xf numFmtId="9" fontId="4" fillId="5" borderId="1" xfId="1" applyNumberFormat="1" applyFont="1" applyFill="1" applyBorder="1" applyAlignment="1">
      <alignment horizontal="center"/>
    </xf>
    <xf numFmtId="164" fontId="12" fillId="5" borderId="1" xfId="0" applyNumberFormat="1" applyFont="1" applyFill="1" applyBorder="1"/>
    <xf numFmtId="0" fontId="5" fillId="0" borderId="0" xfId="0" applyFont="1"/>
    <xf numFmtId="166" fontId="0" fillId="0" borderId="1" xfId="2" applyNumberFormat="1" applyFont="1" applyBorder="1" applyAlignment="1">
      <alignment horizontal="right"/>
    </xf>
    <xf numFmtId="167" fontId="0" fillId="0" borderId="0" xfId="2" applyNumberFormat="1" applyFont="1"/>
    <xf numFmtId="0" fontId="0" fillId="6" borderId="0" xfId="0" applyFill="1" applyBorder="1"/>
    <xf numFmtId="166" fontId="0" fillId="2" borderId="1" xfId="0" applyNumberFormat="1" applyFill="1" applyBorder="1" applyAlignment="1">
      <alignment horizontal="center"/>
    </xf>
    <xf numFmtId="166" fontId="0" fillId="0" borderId="0" xfId="0" applyNumberFormat="1"/>
    <xf numFmtId="9" fontId="0" fillId="0" borderId="0" xfId="1" applyFont="1"/>
    <xf numFmtId="166" fontId="5" fillId="2" borderId="0" xfId="2" applyNumberFormat="1" applyFont="1" applyFill="1"/>
    <xf numFmtId="0" fontId="13" fillId="2" borderId="0" xfId="0" applyFont="1" applyFill="1"/>
    <xf numFmtId="0" fontId="13" fillId="0" borderId="0" xfId="0" applyFont="1"/>
    <xf numFmtId="0" fontId="14" fillId="0" borderId="0" xfId="0" applyFont="1"/>
    <xf numFmtId="9" fontId="0" fillId="0" borderId="0" xfId="1" applyFont="1" applyAlignment="1">
      <alignment horizontal="center"/>
    </xf>
    <xf numFmtId="0" fontId="8" fillId="0" borderId="1" xfId="0" applyFont="1" applyBorder="1" applyAlignment="1">
      <alignment horizontal="center"/>
    </xf>
    <xf numFmtId="0" fontId="0" fillId="0" borderId="0" xfId="0" quotePrefix="1" applyAlignment="1">
      <alignment horizontal="left" wrapText="1"/>
    </xf>
    <xf numFmtId="0" fontId="0" fillId="0" borderId="2" xfId="0" applyBorder="1" applyAlignment="1">
      <alignment horizontal="center" vertical="center"/>
    </xf>
  </cellXfs>
  <cellStyles count="3">
    <cellStyle name="Comma" xfId="2" builtinId="3"/>
    <cellStyle name="Normal" xfId="0" builtinId="0"/>
    <cellStyle name="Percent" xfId="1" builtinId="5"/>
  </cellStyles>
  <dxfs count="19"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0000CC"/>
        </patternFill>
      </fill>
    </dxf>
    <dxf>
      <font>
        <color theme="0"/>
      </font>
      <fill>
        <gradientFill>
          <stop position="0">
            <color rgb="FF0000CC"/>
          </stop>
          <stop position="1">
            <color rgb="FFFF0000"/>
          </stop>
        </gradientFill>
      </fill>
    </dxf>
    <dxf>
      <font>
        <color theme="0"/>
      </font>
      <fill>
        <patternFill>
          <bgColor rgb="FF0000CC"/>
        </patternFill>
      </fill>
    </dxf>
    <dxf>
      <fill>
        <patternFill>
          <bgColor rgb="FFFF000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</dxfs>
  <tableStyles count="0" defaultTableStyle="TableStyleMedium9" defaultPivotStyle="PivotStyleLight16"/>
  <colors>
    <mruColors>
      <color rgb="FF0000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17"/>
  <sheetViews>
    <sheetView workbookViewId="0">
      <selection activeCell="A10" sqref="A10"/>
    </sheetView>
  </sheetViews>
  <sheetFormatPr defaultRowHeight="15"/>
  <cols>
    <col min="1" max="16384" width="9.140625" style="6"/>
  </cols>
  <sheetData>
    <row r="1" spans="1:1" s="8" customFormat="1" ht="14.25">
      <c r="A1" s="8" t="s">
        <v>29</v>
      </c>
    </row>
    <row r="3" spans="1:1" s="9" customFormat="1" ht="14.25">
      <c r="A3" s="9" t="s">
        <v>30</v>
      </c>
    </row>
    <row r="6" spans="1:1" s="8" customFormat="1" ht="14.25">
      <c r="A6" s="8" t="s">
        <v>31</v>
      </c>
    </row>
    <row r="9" spans="1:1">
      <c r="A9" s="7"/>
    </row>
    <row r="10" spans="1:1">
      <c r="A10" s="7"/>
    </row>
    <row r="11" spans="1:1">
      <c r="A11" s="7"/>
    </row>
    <row r="12" spans="1:1">
      <c r="A12" s="7"/>
    </row>
    <row r="15" spans="1:1">
      <c r="A15" s="7"/>
    </row>
    <row r="16" spans="1:1">
      <c r="A16" s="7"/>
    </row>
    <row r="17" spans="1:1">
      <c r="A17" s="7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CT89"/>
  <sheetViews>
    <sheetView tabSelected="1" topLeftCell="B1" workbookViewId="0">
      <selection activeCell="C7" sqref="C7"/>
    </sheetView>
  </sheetViews>
  <sheetFormatPr defaultRowHeight="15"/>
  <cols>
    <col min="1" max="1" width="3" bestFit="1" customWidth="1"/>
    <col min="2" max="2" width="5.85546875" customWidth="1"/>
    <col min="3" max="3" width="48" style="29" customWidth="1"/>
    <col min="4" max="4" width="14.5703125" customWidth="1"/>
    <col min="5" max="5" width="13.28515625" bestFit="1" customWidth="1"/>
    <col min="6" max="6" width="15.85546875" bestFit="1" customWidth="1"/>
    <col min="7" max="7" width="19" style="15" bestFit="1" customWidth="1"/>
    <col min="8" max="8" width="15.42578125" style="15" customWidth="1"/>
    <col min="9" max="9" width="15.85546875" style="15" bestFit="1" customWidth="1"/>
    <col min="11" max="11" width="14.28515625" bestFit="1" customWidth="1"/>
    <col min="12" max="98" width="5.7109375" bestFit="1" customWidth="1"/>
  </cols>
  <sheetData>
    <row r="1" spans="1:98">
      <c r="C1" s="26" t="s">
        <v>32</v>
      </c>
      <c r="D1" s="13" t="s">
        <v>33</v>
      </c>
      <c r="E1" s="54" t="s">
        <v>182</v>
      </c>
      <c r="F1" s="14" t="s">
        <v>34</v>
      </c>
      <c r="G1" s="15" t="s">
        <v>183</v>
      </c>
      <c r="H1" s="58">
        <v>11617000</v>
      </c>
      <c r="I1"/>
    </row>
    <row r="2" spans="1:98">
      <c r="A2" s="37"/>
      <c r="B2" s="37"/>
      <c r="C2" s="16" t="s">
        <v>50</v>
      </c>
      <c r="D2" s="39">
        <f t="shared" ref="D2:D9" si="0">SUMIF($E$12:$E$87,C2,$F$12:$F$87)</f>
        <v>37</v>
      </c>
      <c r="E2" s="61">
        <f>D2*$H$3+76500</f>
        <v>7684092.9203539817</v>
      </c>
      <c r="F2" s="17" t="s">
        <v>35</v>
      </c>
      <c r="G2" s="15" t="s">
        <v>184</v>
      </c>
      <c r="H2" s="35">
        <f>SUM(D2:D9)</f>
        <v>56.5</v>
      </c>
      <c r="I2"/>
      <c r="K2" s="35"/>
      <c r="N2" s="36"/>
    </row>
    <row r="3" spans="1:98">
      <c r="A3" s="37"/>
      <c r="B3" s="37"/>
      <c r="C3" s="16" t="s">
        <v>80</v>
      </c>
      <c r="D3" s="39">
        <f t="shared" si="0"/>
        <v>0</v>
      </c>
      <c r="E3" s="61">
        <v>76500</v>
      </c>
      <c r="F3" s="17" t="s">
        <v>36</v>
      </c>
      <c r="G3" s="15" t="s">
        <v>185</v>
      </c>
      <c r="H3" s="59">
        <f>H1/H2</f>
        <v>205610.61946902654</v>
      </c>
      <c r="I3"/>
      <c r="L3" s="32"/>
    </row>
    <row r="4" spans="1:98">
      <c r="B4" s="37"/>
      <c r="C4" s="16" t="s">
        <v>81</v>
      </c>
      <c r="D4" s="39">
        <f t="shared" si="0"/>
        <v>3</v>
      </c>
      <c r="E4" s="61">
        <f>D4*$H$3+76500</f>
        <v>693331.85840707959</v>
      </c>
      <c r="F4" s="17" t="s">
        <v>136</v>
      </c>
      <c r="G4" s="36"/>
      <c r="I4"/>
    </row>
    <row r="5" spans="1:98">
      <c r="A5" s="37"/>
      <c r="B5" s="37"/>
      <c r="C5" s="16" t="s">
        <v>82</v>
      </c>
      <c r="D5" s="39">
        <f t="shared" si="0"/>
        <v>6</v>
      </c>
      <c r="E5" s="61">
        <f t="shared" ref="E5:E8" si="1">D5*$H$3</f>
        <v>1233663.7168141592</v>
      </c>
      <c r="F5" s="17" t="s">
        <v>37</v>
      </c>
      <c r="I5"/>
    </row>
    <row r="6" spans="1:98">
      <c r="A6" s="37"/>
      <c r="B6" s="37"/>
      <c r="C6" s="16" t="s">
        <v>83</v>
      </c>
      <c r="D6" s="39">
        <f t="shared" si="0"/>
        <v>4.0999999999999996</v>
      </c>
      <c r="E6" s="61">
        <f t="shared" si="1"/>
        <v>843003.5398230087</v>
      </c>
      <c r="F6" s="53"/>
      <c r="H6" s="58"/>
      <c r="I6" s="62"/>
    </row>
    <row r="7" spans="1:98">
      <c r="A7" s="37"/>
      <c r="B7" s="37"/>
      <c r="C7" s="16" t="s">
        <v>110</v>
      </c>
      <c r="D7" s="39">
        <f t="shared" si="0"/>
        <v>1.6</v>
      </c>
      <c r="E7" s="61">
        <f t="shared" si="1"/>
        <v>328976.99115044251</v>
      </c>
      <c r="F7" s="53"/>
      <c r="I7"/>
    </row>
    <row r="8" spans="1:98">
      <c r="A8" s="37"/>
      <c r="B8" s="37"/>
      <c r="C8" s="16" t="s">
        <v>84</v>
      </c>
      <c r="D8" s="39">
        <f t="shared" si="0"/>
        <v>1.8</v>
      </c>
      <c r="E8" s="61">
        <f t="shared" si="1"/>
        <v>370099.11504424777</v>
      </c>
      <c r="F8" s="53"/>
      <c r="I8"/>
    </row>
    <row r="9" spans="1:98">
      <c r="A9" s="37"/>
      <c r="B9" s="37"/>
      <c r="C9" s="16" t="s">
        <v>168</v>
      </c>
      <c r="D9" s="39">
        <f t="shared" si="0"/>
        <v>3</v>
      </c>
      <c r="E9" s="61">
        <f>D9*$H$3</f>
        <v>616831.85840707959</v>
      </c>
      <c r="F9" s="53"/>
      <c r="I9"/>
    </row>
    <row r="10" spans="1:98" s="31" customFormat="1">
      <c r="C10" s="41"/>
      <c r="D10" s="42"/>
      <c r="E10" s="42"/>
      <c r="F10" s="43"/>
      <c r="L10" s="31">
        <f>L11</f>
        <v>41030</v>
      </c>
      <c r="M10" s="31">
        <f t="shared" ref="M10:BX10" si="2">M11</f>
        <v>41031</v>
      </c>
      <c r="N10" s="31">
        <f t="shared" si="2"/>
        <v>41032</v>
      </c>
      <c r="O10" s="31">
        <f t="shared" si="2"/>
        <v>41033</v>
      </c>
      <c r="P10" s="31">
        <f t="shared" si="2"/>
        <v>41034</v>
      </c>
      <c r="Q10" s="31">
        <f t="shared" si="2"/>
        <v>41035</v>
      </c>
      <c r="R10" s="31">
        <f t="shared" si="2"/>
        <v>41036</v>
      </c>
      <c r="S10" s="31">
        <f t="shared" si="2"/>
        <v>41037</v>
      </c>
      <c r="T10" s="31">
        <f t="shared" si="2"/>
        <v>41038</v>
      </c>
      <c r="U10" s="31">
        <f t="shared" si="2"/>
        <v>41039</v>
      </c>
      <c r="V10" s="31">
        <f t="shared" si="2"/>
        <v>41040</v>
      </c>
      <c r="W10" s="31">
        <f t="shared" si="2"/>
        <v>41041</v>
      </c>
      <c r="X10" s="31">
        <f t="shared" si="2"/>
        <v>41042</v>
      </c>
      <c r="Y10" s="31">
        <f t="shared" si="2"/>
        <v>41043</v>
      </c>
      <c r="Z10" s="31">
        <f t="shared" si="2"/>
        <v>41044</v>
      </c>
      <c r="AA10" s="31">
        <f t="shared" si="2"/>
        <v>41045</v>
      </c>
      <c r="AB10" s="31">
        <f t="shared" si="2"/>
        <v>41046</v>
      </c>
      <c r="AC10" s="31">
        <f t="shared" si="2"/>
        <v>41047</v>
      </c>
      <c r="AD10" s="31">
        <f t="shared" si="2"/>
        <v>41048</v>
      </c>
      <c r="AE10" s="31">
        <f t="shared" si="2"/>
        <v>41049</v>
      </c>
      <c r="AF10" s="31">
        <f t="shared" si="2"/>
        <v>41050</v>
      </c>
      <c r="AG10" s="31">
        <f t="shared" si="2"/>
        <v>41051</v>
      </c>
      <c r="AH10" s="31">
        <f t="shared" si="2"/>
        <v>41052</v>
      </c>
      <c r="AI10" s="31">
        <f t="shared" si="2"/>
        <v>41053</v>
      </c>
      <c r="AJ10" s="31">
        <f t="shared" si="2"/>
        <v>41054</v>
      </c>
      <c r="AK10" s="31">
        <f t="shared" si="2"/>
        <v>41055</v>
      </c>
      <c r="AL10" s="31">
        <f t="shared" si="2"/>
        <v>41056</v>
      </c>
      <c r="AM10" s="31">
        <f t="shared" si="2"/>
        <v>41057</v>
      </c>
      <c r="AN10" s="31">
        <f t="shared" si="2"/>
        <v>41058</v>
      </c>
      <c r="AO10" s="31">
        <f t="shared" si="2"/>
        <v>41059</v>
      </c>
      <c r="AP10" s="31">
        <f t="shared" si="2"/>
        <v>41060</v>
      </c>
      <c r="AQ10" s="31">
        <f t="shared" si="2"/>
        <v>41061</v>
      </c>
      <c r="AR10" s="31">
        <f t="shared" si="2"/>
        <v>41062</v>
      </c>
      <c r="AS10" s="31">
        <f t="shared" si="2"/>
        <v>41063</v>
      </c>
      <c r="AT10" s="31">
        <f t="shared" si="2"/>
        <v>41064</v>
      </c>
      <c r="AU10" s="31">
        <f t="shared" si="2"/>
        <v>41065</v>
      </c>
      <c r="AV10" s="31">
        <f t="shared" si="2"/>
        <v>41066</v>
      </c>
      <c r="AW10" s="31">
        <f t="shared" si="2"/>
        <v>41067</v>
      </c>
      <c r="AX10" s="31">
        <f t="shared" si="2"/>
        <v>41068</v>
      </c>
      <c r="AY10" s="31">
        <f t="shared" si="2"/>
        <v>41069</v>
      </c>
      <c r="AZ10" s="31">
        <f t="shared" si="2"/>
        <v>41070</v>
      </c>
      <c r="BA10" s="31">
        <f t="shared" si="2"/>
        <v>41071</v>
      </c>
      <c r="BB10" s="31">
        <f t="shared" si="2"/>
        <v>41072</v>
      </c>
      <c r="BC10" s="31">
        <f t="shared" si="2"/>
        <v>41073</v>
      </c>
      <c r="BD10" s="31">
        <f t="shared" si="2"/>
        <v>41074</v>
      </c>
      <c r="BE10" s="31">
        <f t="shared" si="2"/>
        <v>41075</v>
      </c>
      <c r="BF10" s="31">
        <f t="shared" si="2"/>
        <v>41076</v>
      </c>
      <c r="BG10" s="31">
        <f t="shared" si="2"/>
        <v>41077</v>
      </c>
      <c r="BH10" s="31">
        <f t="shared" si="2"/>
        <v>41078</v>
      </c>
      <c r="BI10" s="31">
        <f t="shared" si="2"/>
        <v>41079</v>
      </c>
      <c r="BJ10" s="31">
        <f t="shared" si="2"/>
        <v>41080</v>
      </c>
      <c r="BK10" s="31">
        <f t="shared" si="2"/>
        <v>41081</v>
      </c>
      <c r="BL10" s="31">
        <f t="shared" si="2"/>
        <v>41082</v>
      </c>
      <c r="BM10" s="31">
        <f t="shared" si="2"/>
        <v>41083</v>
      </c>
      <c r="BN10" s="31">
        <f t="shared" si="2"/>
        <v>41084</v>
      </c>
      <c r="BO10" s="31">
        <f t="shared" si="2"/>
        <v>41085</v>
      </c>
      <c r="BP10" s="31">
        <f t="shared" si="2"/>
        <v>41086</v>
      </c>
      <c r="BQ10" s="31">
        <f t="shared" si="2"/>
        <v>41087</v>
      </c>
      <c r="BR10" s="31">
        <f t="shared" si="2"/>
        <v>41088</v>
      </c>
      <c r="BS10" s="31">
        <f t="shared" si="2"/>
        <v>41089</v>
      </c>
      <c r="BT10" s="31">
        <f t="shared" si="2"/>
        <v>41090</v>
      </c>
      <c r="BU10" s="31">
        <f t="shared" si="2"/>
        <v>41091</v>
      </c>
      <c r="BV10" s="31">
        <f t="shared" si="2"/>
        <v>41092</v>
      </c>
      <c r="BW10" s="31">
        <f t="shared" si="2"/>
        <v>41093</v>
      </c>
      <c r="BX10" s="31">
        <f t="shared" si="2"/>
        <v>41094</v>
      </c>
      <c r="BY10" s="31">
        <f t="shared" ref="BY10:CT10" si="3">BY11</f>
        <v>41095</v>
      </c>
      <c r="BZ10" s="31">
        <f t="shared" si="3"/>
        <v>41096</v>
      </c>
      <c r="CA10" s="31">
        <f t="shared" si="3"/>
        <v>41097</v>
      </c>
      <c r="CB10" s="31">
        <f t="shared" si="3"/>
        <v>41098</v>
      </c>
      <c r="CC10" s="31">
        <f t="shared" si="3"/>
        <v>41099</v>
      </c>
      <c r="CD10" s="31">
        <f t="shared" si="3"/>
        <v>41100</v>
      </c>
      <c r="CE10" s="31">
        <f t="shared" si="3"/>
        <v>41101</v>
      </c>
      <c r="CF10" s="31">
        <f t="shared" si="3"/>
        <v>41102</v>
      </c>
      <c r="CG10" s="31">
        <f t="shared" si="3"/>
        <v>41103</v>
      </c>
      <c r="CH10" s="31">
        <f t="shared" si="3"/>
        <v>41104</v>
      </c>
      <c r="CI10" s="31">
        <f t="shared" si="3"/>
        <v>41105</v>
      </c>
      <c r="CJ10" s="31">
        <f t="shared" si="3"/>
        <v>41106</v>
      </c>
      <c r="CK10" s="31">
        <f t="shared" si="3"/>
        <v>41107</v>
      </c>
      <c r="CL10" s="31">
        <f t="shared" si="3"/>
        <v>41108</v>
      </c>
      <c r="CM10" s="31">
        <f t="shared" si="3"/>
        <v>41109</v>
      </c>
      <c r="CN10" s="31">
        <f t="shared" si="3"/>
        <v>41110</v>
      </c>
      <c r="CO10" s="31">
        <f t="shared" si="3"/>
        <v>41111</v>
      </c>
      <c r="CP10" s="31">
        <f t="shared" si="3"/>
        <v>41112</v>
      </c>
      <c r="CQ10" s="31">
        <f t="shared" si="3"/>
        <v>41113</v>
      </c>
      <c r="CR10" s="31">
        <f t="shared" si="3"/>
        <v>41114</v>
      </c>
      <c r="CS10" s="31">
        <f t="shared" si="3"/>
        <v>41115</v>
      </c>
      <c r="CT10" s="31">
        <f t="shared" si="3"/>
        <v>41116</v>
      </c>
    </row>
    <row r="11" spans="1:98" s="18" customFormat="1" ht="30">
      <c r="B11" s="19" t="s">
        <v>38</v>
      </c>
      <c r="C11" s="19" t="s">
        <v>39</v>
      </c>
      <c r="D11" s="19" t="s">
        <v>130</v>
      </c>
      <c r="E11" s="19" t="s">
        <v>129</v>
      </c>
      <c r="F11" s="19" t="s">
        <v>40</v>
      </c>
      <c r="G11" s="19" t="s">
        <v>41</v>
      </c>
      <c r="H11" s="19" t="s">
        <v>42</v>
      </c>
      <c r="I11" s="19" t="s">
        <v>43</v>
      </c>
      <c r="J11" s="19" t="s">
        <v>44</v>
      </c>
      <c r="K11" s="19" t="s">
        <v>152</v>
      </c>
      <c r="L11" s="19">
        <v>41030</v>
      </c>
      <c r="M11" s="19">
        <f>L11+1</f>
        <v>41031</v>
      </c>
      <c r="N11" s="19">
        <f t="shared" ref="N11:BF11" si="4">M11+1</f>
        <v>41032</v>
      </c>
      <c r="O11" s="19">
        <f t="shared" si="4"/>
        <v>41033</v>
      </c>
      <c r="P11" s="19">
        <f t="shared" si="4"/>
        <v>41034</v>
      </c>
      <c r="Q11" s="19">
        <f t="shared" si="4"/>
        <v>41035</v>
      </c>
      <c r="R11" s="19">
        <f t="shared" si="4"/>
        <v>41036</v>
      </c>
      <c r="S11" s="19">
        <f t="shared" si="4"/>
        <v>41037</v>
      </c>
      <c r="T11" s="19">
        <f t="shared" si="4"/>
        <v>41038</v>
      </c>
      <c r="U11" s="19">
        <f t="shared" si="4"/>
        <v>41039</v>
      </c>
      <c r="V11" s="19">
        <f t="shared" si="4"/>
        <v>41040</v>
      </c>
      <c r="W11" s="19">
        <f t="shared" si="4"/>
        <v>41041</v>
      </c>
      <c r="X11" s="19">
        <f t="shared" si="4"/>
        <v>41042</v>
      </c>
      <c r="Y11" s="19">
        <f t="shared" si="4"/>
        <v>41043</v>
      </c>
      <c r="Z11" s="19">
        <f t="shared" si="4"/>
        <v>41044</v>
      </c>
      <c r="AA11" s="19">
        <f t="shared" si="4"/>
        <v>41045</v>
      </c>
      <c r="AB11" s="19">
        <f t="shared" si="4"/>
        <v>41046</v>
      </c>
      <c r="AC11" s="19">
        <f t="shared" si="4"/>
        <v>41047</v>
      </c>
      <c r="AD11" s="19">
        <f t="shared" si="4"/>
        <v>41048</v>
      </c>
      <c r="AE11" s="19">
        <f t="shared" si="4"/>
        <v>41049</v>
      </c>
      <c r="AF11" s="19">
        <f t="shared" si="4"/>
        <v>41050</v>
      </c>
      <c r="AG11" s="19">
        <f t="shared" si="4"/>
        <v>41051</v>
      </c>
      <c r="AH11" s="19">
        <f t="shared" si="4"/>
        <v>41052</v>
      </c>
      <c r="AI11" s="19">
        <f t="shared" si="4"/>
        <v>41053</v>
      </c>
      <c r="AJ11" s="19">
        <f t="shared" si="4"/>
        <v>41054</v>
      </c>
      <c r="AK11" s="19">
        <f t="shared" si="4"/>
        <v>41055</v>
      </c>
      <c r="AL11" s="19">
        <f t="shared" si="4"/>
        <v>41056</v>
      </c>
      <c r="AM11" s="19">
        <f t="shared" si="4"/>
        <v>41057</v>
      </c>
      <c r="AN11" s="19">
        <f t="shared" si="4"/>
        <v>41058</v>
      </c>
      <c r="AO11" s="19">
        <f t="shared" si="4"/>
        <v>41059</v>
      </c>
      <c r="AP11" s="19">
        <f t="shared" si="4"/>
        <v>41060</v>
      </c>
      <c r="AQ11" s="19">
        <f t="shared" si="4"/>
        <v>41061</v>
      </c>
      <c r="AR11" s="19">
        <f t="shared" si="4"/>
        <v>41062</v>
      </c>
      <c r="AS11" s="19">
        <f t="shared" si="4"/>
        <v>41063</v>
      </c>
      <c r="AT11" s="19">
        <f t="shared" si="4"/>
        <v>41064</v>
      </c>
      <c r="AU11" s="19">
        <f t="shared" si="4"/>
        <v>41065</v>
      </c>
      <c r="AV11" s="19">
        <f t="shared" si="4"/>
        <v>41066</v>
      </c>
      <c r="AW11" s="19">
        <f t="shared" si="4"/>
        <v>41067</v>
      </c>
      <c r="AX11" s="19">
        <f t="shared" si="4"/>
        <v>41068</v>
      </c>
      <c r="AY11" s="19">
        <f t="shared" si="4"/>
        <v>41069</v>
      </c>
      <c r="AZ11" s="19">
        <f t="shared" si="4"/>
        <v>41070</v>
      </c>
      <c r="BA11" s="19">
        <f t="shared" si="4"/>
        <v>41071</v>
      </c>
      <c r="BB11" s="19">
        <f t="shared" si="4"/>
        <v>41072</v>
      </c>
      <c r="BC11" s="19">
        <f t="shared" si="4"/>
        <v>41073</v>
      </c>
      <c r="BD11" s="19">
        <f t="shared" si="4"/>
        <v>41074</v>
      </c>
      <c r="BE11" s="19">
        <f t="shared" si="4"/>
        <v>41075</v>
      </c>
      <c r="BF11" s="19">
        <f t="shared" si="4"/>
        <v>41076</v>
      </c>
      <c r="BG11" s="19">
        <f t="shared" ref="BG11" si="5">BF11+1</f>
        <v>41077</v>
      </c>
      <c r="BH11" s="19">
        <f t="shared" ref="BH11" si="6">BG11+1</f>
        <v>41078</v>
      </c>
      <c r="BI11" s="19">
        <f t="shared" ref="BI11" si="7">BH11+1</f>
        <v>41079</v>
      </c>
      <c r="BJ11" s="19">
        <f t="shared" ref="BJ11" si="8">BI11+1</f>
        <v>41080</v>
      </c>
      <c r="BK11" s="19">
        <f t="shared" ref="BK11" si="9">BJ11+1</f>
        <v>41081</v>
      </c>
      <c r="BL11" s="19">
        <f t="shared" ref="BL11" si="10">BK11+1</f>
        <v>41082</v>
      </c>
      <c r="BM11" s="19">
        <f t="shared" ref="BM11" si="11">BL11+1</f>
        <v>41083</v>
      </c>
      <c r="BN11" s="19">
        <f t="shared" ref="BN11" si="12">BM11+1</f>
        <v>41084</v>
      </c>
      <c r="BO11" s="19">
        <f t="shared" ref="BO11" si="13">BN11+1</f>
        <v>41085</v>
      </c>
      <c r="BP11" s="19">
        <f t="shared" ref="BP11" si="14">BO11+1</f>
        <v>41086</v>
      </c>
      <c r="BQ11" s="19">
        <f t="shared" ref="BQ11" si="15">BP11+1</f>
        <v>41087</v>
      </c>
      <c r="BR11" s="19">
        <f t="shared" ref="BR11" si="16">BQ11+1</f>
        <v>41088</v>
      </c>
      <c r="BS11" s="19">
        <f t="shared" ref="BS11" si="17">BR11+1</f>
        <v>41089</v>
      </c>
      <c r="BT11" s="19">
        <f t="shared" ref="BT11" si="18">BS11+1</f>
        <v>41090</v>
      </c>
      <c r="BU11" s="19">
        <f t="shared" ref="BU11" si="19">BT11+1</f>
        <v>41091</v>
      </c>
      <c r="BV11" s="19">
        <f t="shared" ref="BV11" si="20">BU11+1</f>
        <v>41092</v>
      </c>
      <c r="BW11" s="19">
        <f t="shared" ref="BW11" si="21">BV11+1</f>
        <v>41093</v>
      </c>
      <c r="BX11" s="19">
        <f t="shared" ref="BX11" si="22">BW11+1</f>
        <v>41094</v>
      </c>
      <c r="BY11" s="19">
        <f t="shared" ref="BY11" si="23">BX11+1</f>
        <v>41095</v>
      </c>
      <c r="BZ11" s="19">
        <f t="shared" ref="BZ11" si="24">BY11+1</f>
        <v>41096</v>
      </c>
      <c r="CA11" s="19">
        <f t="shared" ref="CA11" si="25">BZ11+1</f>
        <v>41097</v>
      </c>
      <c r="CB11" s="19">
        <f t="shared" ref="CB11" si="26">CA11+1</f>
        <v>41098</v>
      </c>
      <c r="CC11" s="19">
        <f t="shared" ref="CC11" si="27">CB11+1</f>
        <v>41099</v>
      </c>
      <c r="CD11" s="19">
        <f t="shared" ref="CD11" si="28">CC11+1</f>
        <v>41100</v>
      </c>
      <c r="CE11" s="19">
        <f t="shared" ref="CE11" si="29">CD11+1</f>
        <v>41101</v>
      </c>
      <c r="CF11" s="19">
        <f t="shared" ref="CF11" si="30">CE11+1</f>
        <v>41102</v>
      </c>
      <c r="CG11" s="19">
        <f t="shared" ref="CG11" si="31">CF11+1</f>
        <v>41103</v>
      </c>
      <c r="CH11" s="19">
        <f t="shared" ref="CH11" si="32">CG11+1</f>
        <v>41104</v>
      </c>
      <c r="CI11" s="19">
        <f t="shared" ref="CI11" si="33">CH11+1</f>
        <v>41105</v>
      </c>
      <c r="CJ11" s="19">
        <f t="shared" ref="CJ11" si="34">CI11+1</f>
        <v>41106</v>
      </c>
      <c r="CK11" s="19">
        <f t="shared" ref="CK11" si="35">CJ11+1</f>
        <v>41107</v>
      </c>
      <c r="CL11" s="19">
        <f t="shared" ref="CL11" si="36">CK11+1</f>
        <v>41108</v>
      </c>
      <c r="CM11" s="19">
        <f t="shared" ref="CM11" si="37">CL11+1</f>
        <v>41109</v>
      </c>
      <c r="CN11" s="19">
        <f t="shared" ref="CN11" si="38">CM11+1</f>
        <v>41110</v>
      </c>
      <c r="CO11" s="19">
        <f t="shared" ref="CO11" si="39">CN11+1</f>
        <v>41111</v>
      </c>
      <c r="CP11" s="19">
        <f t="shared" ref="CP11" si="40">CO11+1</f>
        <v>41112</v>
      </c>
      <c r="CQ11" s="19">
        <f t="shared" ref="CQ11" si="41">CP11+1</f>
        <v>41113</v>
      </c>
      <c r="CR11" s="19">
        <f t="shared" ref="CR11" si="42">CQ11+1</f>
        <v>41114</v>
      </c>
      <c r="CS11" s="19">
        <f t="shared" ref="CS11" si="43">CR11+1</f>
        <v>41115</v>
      </c>
      <c r="CT11" s="19">
        <f t="shared" ref="CT11" si="44">CS11+1</f>
        <v>41116</v>
      </c>
    </row>
    <row r="12" spans="1:98" s="20" customFormat="1">
      <c r="B12" s="21"/>
      <c r="C12" s="28"/>
      <c r="D12" s="21"/>
      <c r="E12" s="21"/>
      <c r="F12" s="21"/>
      <c r="G12" s="21"/>
      <c r="H12" s="21"/>
      <c r="I12" s="55">
        <f>COUNTIF(I13:I86,"Đã xong")/COUNTA(I13:I86) * 100%</f>
        <v>0.97560975609756095</v>
      </c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21"/>
      <c r="AZ12" s="21"/>
      <c r="BA12" s="21"/>
      <c r="BB12" s="21"/>
      <c r="BC12" s="21"/>
      <c r="BD12" s="21"/>
      <c r="BE12" s="21"/>
      <c r="BF12" s="21"/>
      <c r="BG12" s="21"/>
      <c r="BH12" s="21"/>
      <c r="BI12" s="21"/>
      <c r="BJ12" s="21"/>
      <c r="BK12" s="21"/>
      <c r="BL12" s="21"/>
      <c r="BM12" s="21"/>
      <c r="BN12" s="21"/>
      <c r="BO12" s="21"/>
      <c r="BP12" s="21"/>
      <c r="BQ12" s="21"/>
      <c r="BR12" s="21"/>
      <c r="BS12" s="21"/>
      <c r="BT12" s="21"/>
      <c r="BU12" s="21"/>
      <c r="BV12" s="21"/>
      <c r="BW12" s="21"/>
      <c r="BX12" s="21"/>
      <c r="BY12" s="21"/>
      <c r="BZ12" s="21"/>
      <c r="CA12" s="21"/>
      <c r="CB12" s="21"/>
      <c r="CC12" s="21"/>
      <c r="CD12" s="21"/>
      <c r="CE12" s="21"/>
      <c r="CF12" s="21"/>
      <c r="CG12" s="21"/>
      <c r="CH12" s="21"/>
      <c r="CI12" s="21"/>
      <c r="CJ12" s="21"/>
      <c r="CK12" s="21"/>
      <c r="CL12" s="21"/>
      <c r="CM12" s="21"/>
      <c r="CN12" s="21"/>
      <c r="CO12" s="21"/>
      <c r="CP12" s="21"/>
      <c r="CQ12" s="21"/>
      <c r="CR12" s="21"/>
      <c r="CS12" s="21"/>
      <c r="CT12" s="21"/>
    </row>
    <row r="13" spans="1:98">
      <c r="A13">
        <v>1</v>
      </c>
      <c r="B13" s="22">
        <v>1</v>
      </c>
      <c r="C13" s="27" t="s">
        <v>52</v>
      </c>
      <c r="D13" s="22"/>
      <c r="E13" s="22" t="s">
        <v>50</v>
      </c>
      <c r="F13" s="22">
        <v>1</v>
      </c>
      <c r="G13" s="23">
        <f>IFERROR( HLOOKUP("BE",L13:BF$89,$A$89-$A13+1,FALSE),0)+ IFERROR( HLOOKUP("B",L13:BF$89,$A$89-$A13+1,FALSE),0)</f>
        <v>0</v>
      </c>
      <c r="H13" s="23">
        <f>IFERROR( HLOOKUP("BE",L13:BF$89,$A$89-$A13+1,FALSE),0)+ IFERROR( HLOOKUP("E",L13:BF$89,$A$89-$A13+1,FALSE),0)</f>
        <v>0</v>
      </c>
      <c r="I13" s="23" t="s">
        <v>37</v>
      </c>
      <c r="J13" s="22"/>
      <c r="K13" s="22"/>
      <c r="L13" s="1" t="s">
        <v>96</v>
      </c>
      <c r="M13" s="1" t="s">
        <v>45</v>
      </c>
      <c r="N13" s="1" t="s">
        <v>97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</row>
    <row r="14" spans="1:98">
      <c r="B14" s="22"/>
      <c r="C14" s="27" t="s">
        <v>57</v>
      </c>
      <c r="D14" s="22"/>
      <c r="E14" s="22" t="s">
        <v>50</v>
      </c>
      <c r="F14" s="22">
        <v>3</v>
      </c>
      <c r="G14" s="23"/>
      <c r="H14" s="23"/>
      <c r="I14" s="23" t="s">
        <v>37</v>
      </c>
      <c r="J14" s="22"/>
      <c r="K14" s="22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</row>
    <row r="15" spans="1:98">
      <c r="A15">
        <v>2</v>
      </c>
      <c r="B15" s="22">
        <v>2</v>
      </c>
      <c r="C15" s="27" t="s">
        <v>57</v>
      </c>
      <c r="D15" s="22"/>
      <c r="E15" s="22" t="s">
        <v>168</v>
      </c>
      <c r="F15" s="22">
        <v>3</v>
      </c>
      <c r="G15" s="23">
        <f>IFERROR( HLOOKUP("BE",L15:BF$89,$A$89-$A15+1,FALSE),0)+ IFERROR( HLOOKUP("B",L15:BF$89,$A$89-$A15+1,FALSE),0)</f>
        <v>0</v>
      </c>
      <c r="H15" s="23">
        <f>IFERROR( HLOOKUP("BE",L15:BF$89,$A$89-$A15+1,FALSE),0)+ IFERROR( HLOOKUP("E",L15:BF$89,$A$89-$A15+1,FALSE),0)</f>
        <v>0</v>
      </c>
      <c r="I15" s="23" t="s">
        <v>37</v>
      </c>
      <c r="J15" s="22"/>
      <c r="K15" s="22"/>
      <c r="L15" s="1"/>
      <c r="M15" s="1" t="s">
        <v>96</v>
      </c>
      <c r="N15" s="1" t="s">
        <v>45</v>
      </c>
      <c r="O15" s="1" t="s">
        <v>45</v>
      </c>
      <c r="P15" s="1" t="s">
        <v>97</v>
      </c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</row>
    <row r="16" spans="1:98" ht="30">
      <c r="A16">
        <v>3</v>
      </c>
      <c r="B16" s="22">
        <v>3</v>
      </c>
      <c r="C16" s="27" t="s">
        <v>86</v>
      </c>
      <c r="D16" s="22"/>
      <c r="E16" s="22" t="s">
        <v>50</v>
      </c>
      <c r="F16" s="22">
        <v>0.5</v>
      </c>
      <c r="G16" s="23">
        <f>IFERROR( HLOOKUP("BE",L16:BF$89,$A$89-$A16+1,FALSE),0)+ IFERROR( HLOOKUP("B",L16:BF$89,$A$89-$A16+1,FALSE),0)</f>
        <v>0</v>
      </c>
      <c r="H16" s="23">
        <f>IFERROR( HLOOKUP("BE",L16:BF$89,$A$89-$A16+1,FALSE),0)+ IFERROR( HLOOKUP("E",L16:BF$89,$A$89-$A16+1,FALSE),0)</f>
        <v>0</v>
      </c>
      <c r="I16" s="23" t="s">
        <v>37</v>
      </c>
      <c r="J16" s="22"/>
      <c r="K16" s="22"/>
      <c r="L16" s="1"/>
      <c r="M16" s="1" t="s">
        <v>96</v>
      </c>
      <c r="N16" s="1" t="s">
        <v>97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</row>
    <row r="17" spans="1:98" ht="30">
      <c r="B17" s="22"/>
      <c r="C17" s="27" t="s">
        <v>207</v>
      </c>
      <c r="D17" s="22"/>
      <c r="E17" s="22" t="s">
        <v>81</v>
      </c>
      <c r="F17" s="22">
        <v>0.5</v>
      </c>
      <c r="G17" s="23"/>
      <c r="H17" s="23"/>
      <c r="I17" s="23"/>
      <c r="J17" s="22"/>
      <c r="K17" s="22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</row>
    <row r="18" spans="1:98" ht="30">
      <c r="B18" s="22">
        <v>4</v>
      </c>
      <c r="C18" s="27" t="s">
        <v>95</v>
      </c>
      <c r="D18" s="22"/>
      <c r="E18" s="22" t="s">
        <v>50</v>
      </c>
      <c r="F18" s="22">
        <v>0.5</v>
      </c>
      <c r="G18" s="23">
        <f>IFERROR( HLOOKUP("BE",L18:BF$89,$A$89-$A18+1,FALSE),0)+ IFERROR( HLOOKUP("B",L18:BF$89,$A$89-$A18+1,FALSE),0)</f>
        <v>0</v>
      </c>
      <c r="H18" s="23">
        <f>IFERROR( HLOOKUP("BE",L18:BF$89,$A$89-$A18+1,FALSE),0)+ IFERROR( HLOOKUP("E",L18:BF$89,$A$89-$A18+1,FALSE),0)</f>
        <v>0</v>
      </c>
      <c r="I18" s="44" t="s">
        <v>37</v>
      </c>
      <c r="J18" s="22"/>
      <c r="K18" s="22"/>
      <c r="L18" s="1" t="s">
        <v>96</v>
      </c>
      <c r="M18" s="1" t="s">
        <v>45</v>
      </c>
      <c r="N18" s="1" t="s">
        <v>45</v>
      </c>
      <c r="O18" s="1" t="s">
        <v>45</v>
      </c>
      <c r="P18" s="1" t="s">
        <v>45</v>
      </c>
      <c r="Q18" s="1" t="s">
        <v>45</v>
      </c>
      <c r="R18" s="1" t="s">
        <v>45</v>
      </c>
      <c r="S18" s="1" t="s">
        <v>45</v>
      </c>
      <c r="T18" s="1" t="s">
        <v>97</v>
      </c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</row>
    <row r="19" spans="1:98" s="20" customFormat="1">
      <c r="A19">
        <v>4</v>
      </c>
      <c r="B19" s="21"/>
      <c r="C19" s="28" t="s">
        <v>98</v>
      </c>
      <c r="D19" s="56"/>
      <c r="E19" s="56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1"/>
      <c r="BA19" s="21"/>
      <c r="BB19" s="21"/>
      <c r="BC19" s="21"/>
      <c r="BD19" s="21"/>
      <c r="BE19" s="21"/>
      <c r="BF19" s="21"/>
      <c r="BG19" s="21"/>
      <c r="BH19" s="21"/>
      <c r="BI19" s="21"/>
      <c r="BJ19" s="21"/>
      <c r="BK19" s="21"/>
      <c r="BL19" s="21"/>
      <c r="BM19" s="21"/>
      <c r="BN19" s="21"/>
      <c r="BO19" s="21"/>
      <c r="BP19" s="21"/>
      <c r="BQ19" s="21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</row>
    <row r="20" spans="1:98">
      <c r="A20">
        <v>5</v>
      </c>
      <c r="B20" s="22">
        <v>5</v>
      </c>
      <c r="C20" s="27" t="s">
        <v>100</v>
      </c>
      <c r="D20" s="22"/>
      <c r="E20" s="22"/>
      <c r="F20" s="22"/>
      <c r="G20" s="23">
        <f>IFERROR( HLOOKUP("BE",L20:BF$89,$A$89-$A20+1,FALSE),0)+ IFERROR( HLOOKUP("B",L20:BF$89,$A$89-$A20+1,FALSE),0)</f>
        <v>0</v>
      </c>
      <c r="H20" s="23">
        <f>IFERROR( HLOOKUP("BE",L20:BF$89,$A$89-$A20+1,FALSE),0)+ IFERROR( HLOOKUP("E",L20:BF$89,$A$89-$A20+1,FALSE),0)</f>
        <v>0</v>
      </c>
      <c r="I20" s="23" t="s">
        <v>37</v>
      </c>
      <c r="J20" s="22"/>
      <c r="K20" s="22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</row>
    <row r="21" spans="1:98">
      <c r="B21" s="22">
        <v>6</v>
      </c>
      <c r="C21" s="27" t="s">
        <v>88</v>
      </c>
      <c r="D21" s="22"/>
      <c r="E21" s="22"/>
      <c r="F21" s="22"/>
      <c r="G21" s="23">
        <f>IFERROR( HLOOKUP("BE",L21:BF$89,$A$89-$A21+1,FALSE),0)+ IFERROR( HLOOKUP("B",L21:BF$89,$A$89-$A21+1,FALSE),0)</f>
        <v>0</v>
      </c>
      <c r="H21" s="23">
        <f>IFERROR( HLOOKUP("BE",L21:BF$89,$A$89-$A21+1,FALSE),0)+ IFERROR( HLOOKUP("E",L21:BF$89,$A$89-$A21+1,FALSE),0)</f>
        <v>0</v>
      </c>
      <c r="I21" s="23" t="s">
        <v>37</v>
      </c>
      <c r="J21" s="22"/>
      <c r="K21" s="22"/>
      <c r="L21" s="1"/>
      <c r="M21" s="1"/>
      <c r="N21" s="1"/>
      <c r="O21" s="1"/>
      <c r="P21" s="1"/>
      <c r="Q21" s="1" t="s">
        <v>96</v>
      </c>
      <c r="R21" s="1" t="s">
        <v>45</v>
      </c>
      <c r="S21" s="1" t="s">
        <v>97</v>
      </c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</row>
    <row r="22" spans="1:98">
      <c r="A22">
        <v>6</v>
      </c>
      <c r="B22" s="22">
        <v>7</v>
      </c>
      <c r="C22" s="27" t="s">
        <v>101</v>
      </c>
      <c r="D22" s="22"/>
      <c r="E22" s="22"/>
      <c r="F22" s="22"/>
      <c r="G22" s="23">
        <f>IFERROR( HLOOKUP("BE",L22:BF$89,$A$89-$A22+1,FALSE),0)+ IFERROR( HLOOKUP("B",L22:BF$89,$A$89-$A22+1,FALSE),0)</f>
        <v>0</v>
      </c>
      <c r="H22" s="23">
        <f>IFERROR( HLOOKUP("BE",L22:BF$89,$A$89-$A22+1,FALSE),0)+ IFERROR( HLOOKUP("E",L22:BF$89,$A$89-$A22+1,FALSE),0)</f>
        <v>0</v>
      </c>
      <c r="I22" s="23" t="s">
        <v>37</v>
      </c>
      <c r="J22" s="22"/>
      <c r="K22" s="22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</row>
    <row r="23" spans="1:98" s="20" customFormat="1">
      <c r="A23">
        <v>7</v>
      </c>
      <c r="B23" s="21"/>
      <c r="C23" s="28" t="s">
        <v>99</v>
      </c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1"/>
      <c r="BA23" s="21"/>
      <c r="BB23" s="21"/>
      <c r="BC23" s="21"/>
      <c r="BD23" s="21"/>
      <c r="BE23" s="21"/>
      <c r="BF23" s="21"/>
      <c r="BG23" s="21"/>
      <c r="BH23" s="2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</row>
    <row r="24" spans="1:98">
      <c r="B24" s="22">
        <v>8</v>
      </c>
      <c r="C24" s="27" t="s">
        <v>169</v>
      </c>
      <c r="D24" s="22"/>
      <c r="E24" s="22" t="s">
        <v>84</v>
      </c>
      <c r="F24" s="22">
        <v>0.8</v>
      </c>
      <c r="G24" s="23">
        <f>IFERROR( HLOOKUP("BE",L24:BF$89,$A$89-$A24+1,FALSE),0)+ IFERROR( HLOOKUP("B",L24:BF$89,$A$89-$A24+1,FALSE),0)</f>
        <v>0</v>
      </c>
      <c r="H24" s="23">
        <f>IFERROR( HLOOKUP("BE",L24:BF$89,$A$89-$A24+1,FALSE),0)+ IFERROR( HLOOKUP("E",L24:BF$89,$A$89-$A24+1,FALSE),0)</f>
        <v>0</v>
      </c>
      <c r="I24" s="23" t="s">
        <v>37</v>
      </c>
      <c r="J24" s="22" t="s">
        <v>150</v>
      </c>
      <c r="K24" s="22" t="s">
        <v>149</v>
      </c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 t="s">
        <v>96</v>
      </c>
      <c r="AL24" s="1" t="s">
        <v>45</v>
      </c>
      <c r="AM24" s="1" t="s">
        <v>45</v>
      </c>
      <c r="AN24" s="1" t="s">
        <v>97</v>
      </c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</row>
    <row r="25" spans="1:98">
      <c r="A25">
        <v>8</v>
      </c>
      <c r="B25" s="22">
        <v>8</v>
      </c>
      <c r="C25" s="27" t="s">
        <v>170</v>
      </c>
      <c r="D25" s="22"/>
      <c r="E25" s="22" t="s">
        <v>81</v>
      </c>
      <c r="F25" s="22">
        <v>1.2</v>
      </c>
      <c r="G25" s="23"/>
      <c r="H25" s="23"/>
      <c r="I25" s="23" t="s">
        <v>37</v>
      </c>
      <c r="J25" s="22"/>
      <c r="K25" s="22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</row>
    <row r="26" spans="1:98">
      <c r="A26">
        <v>9</v>
      </c>
      <c r="B26" s="22">
        <v>9</v>
      </c>
      <c r="C26" s="27" t="s">
        <v>161</v>
      </c>
      <c r="D26" s="22"/>
      <c r="E26" s="22" t="s">
        <v>50</v>
      </c>
      <c r="F26" s="22">
        <v>2</v>
      </c>
      <c r="G26" s="23"/>
      <c r="H26" s="23"/>
      <c r="I26" s="23" t="s">
        <v>37</v>
      </c>
      <c r="J26" s="22"/>
      <c r="K26" s="22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</row>
    <row r="27" spans="1:98">
      <c r="B27" s="22">
        <v>10</v>
      </c>
      <c r="C27" s="27" t="s">
        <v>162</v>
      </c>
      <c r="D27" s="22"/>
      <c r="E27" s="22" t="s">
        <v>50</v>
      </c>
      <c r="F27" s="22">
        <v>3</v>
      </c>
      <c r="G27" s="23"/>
      <c r="H27" s="23"/>
      <c r="I27" s="23" t="s">
        <v>37</v>
      </c>
      <c r="J27" s="22"/>
      <c r="K27" s="22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</row>
    <row r="28" spans="1:98">
      <c r="A28">
        <v>10</v>
      </c>
      <c r="B28" s="22">
        <v>11</v>
      </c>
      <c r="C28" s="27" t="s">
        <v>163</v>
      </c>
      <c r="D28" s="22"/>
      <c r="E28" s="22" t="s">
        <v>50</v>
      </c>
      <c r="F28" s="22">
        <v>2</v>
      </c>
      <c r="G28" s="23"/>
      <c r="H28" s="23"/>
      <c r="I28" s="23" t="s">
        <v>37</v>
      </c>
      <c r="J28" s="22"/>
      <c r="K28" s="22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</row>
    <row r="29" spans="1:98">
      <c r="A29">
        <v>11</v>
      </c>
      <c r="B29" s="22">
        <v>12</v>
      </c>
      <c r="C29" s="27" t="s">
        <v>157</v>
      </c>
      <c r="D29" s="22"/>
      <c r="E29" s="22" t="s">
        <v>50</v>
      </c>
      <c r="F29" s="22">
        <v>2</v>
      </c>
      <c r="G29" s="23">
        <f>IFERROR( HLOOKUP("BE",L29:BF$89,$A$89-$A29+1,FALSE),0)+ IFERROR( HLOOKUP("B",L29:BF$89,$A$89-$A29+1,FALSE),0)</f>
        <v>0</v>
      </c>
      <c r="H29" s="23">
        <f>IFERROR( HLOOKUP("BE",L29:BF$89,$A$89-$A29+1,FALSE),0)+ IFERROR( HLOOKUP("E",L29:BF$89,$A$89-$A29+1,FALSE),0)</f>
        <v>0</v>
      </c>
      <c r="I29" s="23" t="s">
        <v>37</v>
      </c>
      <c r="J29" s="22" t="s">
        <v>153</v>
      </c>
      <c r="K29" s="22" t="s">
        <v>149</v>
      </c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</row>
    <row r="30" spans="1:98">
      <c r="B30" s="22">
        <v>13</v>
      </c>
      <c r="C30" s="27" t="s">
        <v>164</v>
      </c>
      <c r="D30" s="22"/>
      <c r="E30" s="22" t="s">
        <v>50</v>
      </c>
      <c r="F30" s="22">
        <v>3</v>
      </c>
      <c r="G30" s="23"/>
      <c r="H30" s="23"/>
      <c r="I30" s="23" t="s">
        <v>37</v>
      </c>
      <c r="J30" s="22"/>
      <c r="K30" s="2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</row>
    <row r="31" spans="1:98" s="20" customFormat="1">
      <c r="A31">
        <v>12</v>
      </c>
      <c r="B31" s="21"/>
      <c r="C31" s="28" t="s">
        <v>156</v>
      </c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21"/>
      <c r="AV31" s="21"/>
      <c r="AW31" s="21"/>
      <c r="AX31" s="21"/>
      <c r="AY31" s="21"/>
      <c r="AZ31" s="21"/>
      <c r="BA31" s="21"/>
      <c r="BB31" s="21"/>
      <c r="BC31" s="21"/>
      <c r="BD31" s="21"/>
      <c r="BE31" s="21"/>
      <c r="BF31" s="21"/>
      <c r="BG31" s="21"/>
      <c r="BH31" s="2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</row>
    <row r="32" spans="1:98">
      <c r="A32">
        <v>13</v>
      </c>
      <c r="B32" s="22">
        <v>13</v>
      </c>
      <c r="C32" s="27" t="s">
        <v>177</v>
      </c>
      <c r="D32" s="22"/>
      <c r="E32" s="22" t="s">
        <v>83</v>
      </c>
      <c r="F32" s="22">
        <v>0.5</v>
      </c>
      <c r="G32" s="23"/>
      <c r="H32" s="23"/>
      <c r="I32" s="23" t="s">
        <v>37</v>
      </c>
      <c r="J32" s="22" t="s">
        <v>147</v>
      </c>
      <c r="K32" s="22" t="s">
        <v>148</v>
      </c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 t="s">
        <v>96</v>
      </c>
      <c r="AK32" s="1" t="s">
        <v>45</v>
      </c>
      <c r="AL32" s="1" t="s">
        <v>45</v>
      </c>
      <c r="AM32" s="1" t="s">
        <v>97</v>
      </c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</row>
    <row r="33" spans="1:98">
      <c r="B33" s="22"/>
      <c r="C33" s="27" t="s">
        <v>178</v>
      </c>
      <c r="D33" s="22"/>
      <c r="E33" s="22" t="s">
        <v>83</v>
      </c>
      <c r="F33" s="22">
        <v>1.5</v>
      </c>
      <c r="G33" s="23"/>
      <c r="H33" s="23"/>
      <c r="I33" s="23" t="s">
        <v>37</v>
      </c>
      <c r="J33" s="22"/>
      <c r="K33" s="2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</row>
    <row r="34" spans="1:98">
      <c r="A34">
        <v>14</v>
      </c>
      <c r="B34" s="22">
        <v>14</v>
      </c>
      <c r="C34" s="27" t="s">
        <v>179</v>
      </c>
      <c r="D34" s="22"/>
      <c r="E34" s="22" t="s">
        <v>84</v>
      </c>
      <c r="F34" s="22">
        <v>1</v>
      </c>
      <c r="G34" s="23">
        <f>IFERROR( HLOOKUP("BE",L29:BF$89,$A$89-$A34+1,FALSE),0)+ IFERROR( HLOOKUP("B",L29:BF$89,$A$89-$A34+1,FALSE),0)</f>
        <v>0</v>
      </c>
      <c r="H34" s="23">
        <f>IFERROR( HLOOKUP("BE",L29:BF$89,$A$89-$A34+1,FALSE),0)+ IFERROR( HLOOKUP("E",L29:BF$89,$A$89-$A34+1,FALSE),0)</f>
        <v>0</v>
      </c>
      <c r="I34" s="23" t="s">
        <v>37</v>
      </c>
      <c r="J34" s="22" t="s">
        <v>151</v>
      </c>
      <c r="K34" s="22" t="s">
        <v>149</v>
      </c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 t="s">
        <v>96</v>
      </c>
      <c r="AL34" s="1" t="s">
        <v>45</v>
      </c>
      <c r="AM34" s="1" t="s">
        <v>45</v>
      </c>
      <c r="AN34" s="1" t="s">
        <v>45</v>
      </c>
      <c r="AO34" s="1" t="s">
        <v>97</v>
      </c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</row>
    <row r="35" spans="1:98">
      <c r="A35">
        <v>15</v>
      </c>
      <c r="B35" s="22"/>
      <c r="C35" s="27" t="s">
        <v>180</v>
      </c>
      <c r="D35" s="22"/>
      <c r="E35" s="22" t="s">
        <v>81</v>
      </c>
      <c r="F35" s="22">
        <v>1</v>
      </c>
      <c r="G35" s="23">
        <f>IFERROR( HLOOKUP("BE",L35:BF$89,$A$89-$A35+1,FALSE),0)+ IFERROR( HLOOKUP("B",L35:BF$89,$A$89-$A35+1,FALSE),0)</f>
        <v>0</v>
      </c>
      <c r="H35" s="23">
        <f>IFERROR( HLOOKUP("BE",L35:BF$89,$A$89-$A35+1,FALSE),0)+ IFERROR( HLOOKUP("E",L35:BF$89,$A$89-$A35+1,FALSE),0)</f>
        <v>0</v>
      </c>
      <c r="I35" s="23" t="s">
        <v>37</v>
      </c>
      <c r="J35" s="22"/>
      <c r="K35" s="2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</row>
    <row r="36" spans="1:98" s="20" customFormat="1">
      <c r="A36"/>
      <c r="B36" s="21"/>
      <c r="C36" s="28" t="s">
        <v>87</v>
      </c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21"/>
      <c r="BA36" s="21"/>
      <c r="BB36" s="21"/>
      <c r="BC36" s="21"/>
      <c r="BD36" s="21"/>
      <c r="BE36" s="21"/>
      <c r="BF36" s="21"/>
      <c r="BG36" s="21"/>
      <c r="BH36" s="2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</row>
    <row r="37" spans="1:98" ht="30">
      <c r="A37">
        <v>16</v>
      </c>
      <c r="B37" s="22"/>
      <c r="C37" s="27" t="s">
        <v>174</v>
      </c>
      <c r="D37" s="22"/>
      <c r="E37" s="22" t="s">
        <v>110</v>
      </c>
      <c r="F37" s="22">
        <v>0.8</v>
      </c>
      <c r="G37" s="23">
        <f>IFERROR( HLOOKUP("BE",L37:BF$89,$A$89-$A37+1,FALSE),0)+ IFERROR( HLOOKUP("B",L37:BF$89,$A$89-$A37+1,FALSE),0)</f>
        <v>0</v>
      </c>
      <c r="H37" s="23">
        <f>IFERROR( HLOOKUP("BE",L37:BF$89,$A$89-$A37+1,FALSE),0)+ IFERROR( HLOOKUP("E",L37:BF$89,$A$89-$A37+1,FALSE),0)</f>
        <v>0</v>
      </c>
      <c r="I37" s="23" t="s">
        <v>37</v>
      </c>
      <c r="J37" s="22" t="s">
        <v>154</v>
      </c>
      <c r="K37" s="22" t="s">
        <v>148</v>
      </c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 t="s">
        <v>96</v>
      </c>
      <c r="AL37" s="1" t="s">
        <v>45</v>
      </c>
      <c r="AM37" s="1" t="s">
        <v>45</v>
      </c>
      <c r="AN37" s="1" t="s">
        <v>45</v>
      </c>
      <c r="AO37" s="1" t="s">
        <v>97</v>
      </c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</row>
    <row r="38" spans="1:98" ht="30">
      <c r="A38">
        <v>17</v>
      </c>
      <c r="B38" s="22"/>
      <c r="C38" s="27" t="s">
        <v>173</v>
      </c>
      <c r="D38" s="22"/>
      <c r="E38" s="22" t="s">
        <v>83</v>
      </c>
      <c r="F38" s="22">
        <v>0.9</v>
      </c>
      <c r="G38" s="23"/>
      <c r="H38" s="23"/>
      <c r="I38" s="23" t="s">
        <v>37</v>
      </c>
      <c r="J38" s="22"/>
      <c r="K38" s="22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</row>
    <row r="39" spans="1:98" ht="30">
      <c r="B39" s="22"/>
      <c r="C39" s="27" t="s">
        <v>186</v>
      </c>
      <c r="D39" s="60"/>
      <c r="E39" s="22" t="s">
        <v>81</v>
      </c>
      <c r="F39" s="22">
        <v>0.3</v>
      </c>
      <c r="G39" s="23"/>
      <c r="H39" s="23"/>
      <c r="I39" s="23" t="s">
        <v>37</v>
      </c>
      <c r="J39" s="22"/>
      <c r="K39" s="22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</row>
    <row r="40" spans="1:98">
      <c r="A40">
        <v>18</v>
      </c>
      <c r="B40" s="22"/>
      <c r="C40" s="27" t="s">
        <v>171</v>
      </c>
      <c r="D40" s="22"/>
      <c r="E40" s="22" t="s">
        <v>110</v>
      </c>
      <c r="F40" s="22">
        <v>0.8</v>
      </c>
      <c r="G40" s="23">
        <f>IFERROR( HLOOKUP("BE",L40:BF$89,$A$89-$A40+1,FALSE),0)+ IFERROR( HLOOKUP("B",L40:BF$89,$A$89-$A40+1,FALSE),0)</f>
        <v>0</v>
      </c>
      <c r="H40" s="23">
        <f>IFERROR( HLOOKUP("BE",L40:BF$89,$A$89-$A40+1,FALSE),0)+ IFERROR( HLOOKUP("E",L40:BF$89,$A$89-$A40+1,FALSE),0)</f>
        <v>0</v>
      </c>
      <c r="I40" s="23" t="s">
        <v>37</v>
      </c>
      <c r="J40" s="22" t="s">
        <v>155</v>
      </c>
      <c r="K40" s="22" t="s">
        <v>149</v>
      </c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 t="s">
        <v>96</v>
      </c>
      <c r="AL40" s="1" t="s">
        <v>45</v>
      </c>
      <c r="AM40" s="1" t="s">
        <v>45</v>
      </c>
      <c r="AN40" s="1" t="s">
        <v>45</v>
      </c>
      <c r="AO40" s="1" t="s">
        <v>97</v>
      </c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</row>
    <row r="41" spans="1:98">
      <c r="A41">
        <v>19</v>
      </c>
      <c r="B41" s="22"/>
      <c r="C41" s="27" t="s">
        <v>172</v>
      </c>
      <c r="D41" s="22"/>
      <c r="E41" s="22" t="s">
        <v>83</v>
      </c>
      <c r="F41" s="22">
        <v>1.2</v>
      </c>
      <c r="G41" s="23">
        <f>IFERROR( HLOOKUP("BE",L41:BF$89,$A$89-$A41+1,FALSE),0)+ IFERROR( HLOOKUP("B",L41:BF$89,$A$89-$A41+1,FALSE),0)</f>
        <v>0</v>
      </c>
      <c r="H41" s="23">
        <f>IFERROR( HLOOKUP("BE",L41:BF$89,$A$89-$A41+1,FALSE),0)+ IFERROR( HLOOKUP("E",L41:BF$89,$A$89-$A41+1,FALSE),0)</f>
        <v>0</v>
      </c>
      <c r="I41" s="23" t="s">
        <v>37</v>
      </c>
      <c r="J41" s="22"/>
      <c r="K41" s="22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 t="s">
        <v>96</v>
      </c>
      <c r="Z41" s="1" t="s">
        <v>45</v>
      </c>
      <c r="AA41" s="1" t="s">
        <v>45</v>
      </c>
      <c r="AB41" s="1" t="s">
        <v>45</v>
      </c>
      <c r="AC41" s="1" t="s">
        <v>45</v>
      </c>
      <c r="AD41" s="1" t="s">
        <v>45</v>
      </c>
      <c r="AE41" s="1" t="s">
        <v>97</v>
      </c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</row>
    <row r="42" spans="1:98">
      <c r="B42" s="22"/>
      <c r="C42" s="27"/>
      <c r="D42" s="22"/>
      <c r="E42" s="22"/>
      <c r="F42" s="22"/>
      <c r="G42" s="23">
        <f>IFERROR( HLOOKUP("BE",L42:BF$89,$A$89-$A42+1,FALSE),0)+ IFERROR( HLOOKUP("B",L42:BF$89,$A$89-$A42+1,FALSE),0)</f>
        <v>0</v>
      </c>
      <c r="H42" s="23">
        <f>IFERROR( HLOOKUP("BE",L42:BF$89,$A$89-$A42+1,FALSE),0)+ IFERROR( HLOOKUP("E",L42:BF$89,$A$89-$A42+1,FALSE),0)</f>
        <v>0</v>
      </c>
      <c r="I42" s="23" t="s">
        <v>37</v>
      </c>
      <c r="J42" s="22"/>
      <c r="K42" s="22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</row>
    <row r="43" spans="1:98" s="20" customFormat="1">
      <c r="A43">
        <v>20</v>
      </c>
      <c r="B43" s="21"/>
      <c r="C43" s="28" t="s">
        <v>88</v>
      </c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/>
      <c r="AS43" s="21"/>
      <c r="AT43" s="21"/>
      <c r="AU43" s="21"/>
      <c r="AV43" s="21"/>
      <c r="AW43" s="21"/>
      <c r="AX43" s="21"/>
      <c r="AY43" s="21"/>
      <c r="AZ43" s="21"/>
      <c r="BA43" s="21"/>
      <c r="BB43" s="21"/>
      <c r="BC43" s="21"/>
      <c r="BD43" s="21"/>
      <c r="BE43" s="21"/>
      <c r="BF43" s="21"/>
      <c r="BG43" s="21"/>
      <c r="BH43" s="2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</row>
    <row r="44" spans="1:98">
      <c r="A44">
        <v>21</v>
      </c>
      <c r="B44" s="22"/>
      <c r="C44" s="27" t="s">
        <v>181</v>
      </c>
      <c r="D44" s="22"/>
      <c r="E44" s="22" t="s">
        <v>50</v>
      </c>
      <c r="F44" s="22" t="s">
        <v>45</v>
      </c>
      <c r="G44" s="23"/>
      <c r="H44" s="23"/>
      <c r="I44" s="23" t="s">
        <v>37</v>
      </c>
      <c r="J44" s="22"/>
      <c r="K44" s="22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</row>
    <row r="45" spans="1:98">
      <c r="B45" s="22"/>
      <c r="C45" s="27" t="s">
        <v>91</v>
      </c>
      <c r="D45" s="22"/>
      <c r="E45" s="22" t="s">
        <v>50</v>
      </c>
      <c r="F45" s="22">
        <v>2</v>
      </c>
      <c r="G45" s="23">
        <f>IFERROR( HLOOKUP("BE",L45:BF$89,$A$89-$A45+1,FALSE),0)+ IFERROR( HLOOKUP("B",L45:BF$89,$A$89-$A45+1,FALSE),0)</f>
        <v>0</v>
      </c>
      <c r="H45" s="23">
        <f>IFERROR( HLOOKUP("BE",L45:BF$89,$A$89-$A45+1,FALSE),0)+ IFERROR( HLOOKUP("E",L45:BF$89,$A$89-$A45+1,FALSE),0)</f>
        <v>0</v>
      </c>
      <c r="I45" s="23" t="s">
        <v>37</v>
      </c>
      <c r="J45" s="22"/>
      <c r="K45" s="22"/>
      <c r="L45" s="1"/>
      <c r="M45" s="1"/>
      <c r="N45" s="1"/>
      <c r="O45" s="1"/>
      <c r="P45" s="1"/>
      <c r="Q45" s="1"/>
      <c r="R45" s="1" t="s">
        <v>96</v>
      </c>
      <c r="S45" s="1" t="s">
        <v>45</v>
      </c>
      <c r="T45" s="1" t="s">
        <v>45</v>
      </c>
      <c r="U45" s="1" t="s">
        <v>45</v>
      </c>
      <c r="V45" s="1" t="s">
        <v>97</v>
      </c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</row>
    <row r="46" spans="1:98">
      <c r="A46">
        <v>22</v>
      </c>
      <c r="B46" s="22"/>
      <c r="C46" s="27" t="s">
        <v>92</v>
      </c>
      <c r="D46" s="22"/>
      <c r="E46" s="22" t="s">
        <v>50</v>
      </c>
      <c r="F46" s="22">
        <v>2</v>
      </c>
      <c r="G46" s="23">
        <f>IFERROR( HLOOKUP("BE",L46:BF$89,$A$89-$A46+1,FALSE),0)+ IFERROR( HLOOKUP("B",L46:BF$89,$A$89-$A46+1,FALSE),0)</f>
        <v>0</v>
      </c>
      <c r="H46" s="23">
        <f>IFERROR( HLOOKUP("BE",L46:BF$89,$A$89-$A46+1,FALSE),0)+ IFERROR( HLOOKUP("E",L46:BF$89,$A$89-$A46+1,FALSE),0)</f>
        <v>0</v>
      </c>
      <c r="I46" s="23" t="s">
        <v>37</v>
      </c>
      <c r="J46" s="22"/>
      <c r="K46" s="22"/>
      <c r="L46" s="1"/>
      <c r="M46" s="1"/>
      <c r="N46" s="1"/>
      <c r="O46" s="1"/>
      <c r="P46" s="1"/>
      <c r="Q46" s="1" t="s">
        <v>96</v>
      </c>
      <c r="R46" s="1" t="s">
        <v>45</v>
      </c>
      <c r="S46" s="1" t="s">
        <v>45</v>
      </c>
      <c r="T46" s="1" t="s">
        <v>45</v>
      </c>
      <c r="U46" s="1" t="s">
        <v>45</v>
      </c>
      <c r="V46" s="1" t="s">
        <v>45</v>
      </c>
      <c r="W46" s="1" t="s">
        <v>97</v>
      </c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</row>
    <row r="47" spans="1:98">
      <c r="A47">
        <v>23</v>
      </c>
      <c r="B47" s="22"/>
      <c r="C47" s="27" t="s">
        <v>137</v>
      </c>
      <c r="D47" s="22"/>
      <c r="E47" s="22" t="s">
        <v>50</v>
      </c>
      <c r="F47" s="22">
        <v>1</v>
      </c>
      <c r="G47" s="23"/>
      <c r="H47" s="23"/>
      <c r="I47" s="23" t="s">
        <v>37</v>
      </c>
      <c r="J47" s="22"/>
      <c r="K47" s="22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</row>
    <row r="48" spans="1:98" ht="30">
      <c r="B48" s="22"/>
      <c r="C48" s="27" t="s">
        <v>138</v>
      </c>
      <c r="D48" s="22"/>
      <c r="E48" s="22" t="s">
        <v>50</v>
      </c>
      <c r="F48" s="22">
        <v>1</v>
      </c>
      <c r="G48" s="23"/>
      <c r="H48" s="23"/>
      <c r="I48" s="23" t="s">
        <v>37</v>
      </c>
      <c r="J48" s="22"/>
      <c r="K48" s="22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</row>
    <row r="49" spans="1:98">
      <c r="A49">
        <v>24</v>
      </c>
      <c r="B49" s="22"/>
      <c r="C49" s="27" t="s">
        <v>160</v>
      </c>
      <c r="D49" s="22"/>
      <c r="E49" s="22" t="s">
        <v>82</v>
      </c>
      <c r="F49" s="22">
        <v>2</v>
      </c>
      <c r="G49" s="23"/>
      <c r="H49" s="23"/>
      <c r="I49" s="23" t="s">
        <v>37</v>
      </c>
      <c r="J49" s="22"/>
      <c r="K49" s="22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</row>
    <row r="50" spans="1:98">
      <c r="A50">
        <v>25</v>
      </c>
      <c r="B50" s="22"/>
      <c r="C50" s="27" t="s">
        <v>158</v>
      </c>
      <c r="D50" s="22"/>
      <c r="E50" s="22" t="s">
        <v>82</v>
      </c>
      <c r="F50" s="22">
        <v>2</v>
      </c>
      <c r="G50" s="23"/>
      <c r="H50" s="23"/>
      <c r="I50" s="23" t="s">
        <v>37</v>
      </c>
      <c r="J50" s="22"/>
      <c r="K50" s="22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</row>
    <row r="51" spans="1:98">
      <c r="B51" s="22"/>
      <c r="C51" s="27" t="s">
        <v>159</v>
      </c>
      <c r="D51" s="22"/>
      <c r="E51" s="22" t="s">
        <v>82</v>
      </c>
      <c r="F51" s="22">
        <v>2</v>
      </c>
      <c r="G51" s="23">
        <f>IFERROR( HLOOKUP("BE",L51:BF$89,$A$89-$A51+1,FALSE),0)+ IFERROR( HLOOKUP("B",L51:BF$89,$A$89-$A51+1,FALSE),0)</f>
        <v>0</v>
      </c>
      <c r="H51" s="23">
        <f>IFERROR( HLOOKUP("BE",L51:BF$89,$A$89-$A51+1,FALSE),0)+ IFERROR( HLOOKUP("E",L51:BF$89,$A$89-$A51+1,FALSE),0)</f>
        <v>0</v>
      </c>
      <c r="I51" s="23" t="s">
        <v>37</v>
      </c>
      <c r="J51" s="22"/>
      <c r="K51" s="22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 t="s">
        <v>96</v>
      </c>
      <c r="X51" s="1" t="s">
        <v>45</v>
      </c>
      <c r="Y51" s="1" t="s">
        <v>45</v>
      </c>
      <c r="Z51" s="1" t="s">
        <v>45</v>
      </c>
      <c r="AA51" s="1" t="s">
        <v>97</v>
      </c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</row>
    <row r="52" spans="1:98" s="20" customFormat="1">
      <c r="A52">
        <v>26</v>
      </c>
      <c r="B52" s="21"/>
      <c r="C52" s="28" t="s">
        <v>46</v>
      </c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1"/>
      <c r="AT52" s="21"/>
      <c r="AU52" s="21"/>
      <c r="AV52" s="21"/>
      <c r="AW52" s="21"/>
      <c r="AX52" s="21"/>
      <c r="AY52" s="21"/>
      <c r="AZ52" s="21"/>
      <c r="BA52" s="21"/>
      <c r="BB52" s="21"/>
      <c r="BC52" s="21"/>
      <c r="BD52" s="21"/>
      <c r="BE52" s="21"/>
      <c r="BF52" s="21"/>
      <c r="BG52" s="21"/>
      <c r="BH52" s="2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</row>
    <row r="53" spans="1:98">
      <c r="A53">
        <v>27</v>
      </c>
      <c r="B53" s="22"/>
      <c r="C53" s="34" t="s">
        <v>89</v>
      </c>
      <c r="D53" s="22"/>
      <c r="E53" s="22"/>
      <c r="F53" s="22"/>
      <c r="G53" s="23"/>
      <c r="H53" s="23"/>
      <c r="I53" s="23"/>
      <c r="J53" s="22"/>
      <c r="K53" s="22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</row>
    <row r="54" spans="1:98">
      <c r="B54" s="22"/>
      <c r="C54" s="27" t="s">
        <v>165</v>
      </c>
      <c r="D54" s="22"/>
      <c r="E54" s="22" t="s">
        <v>50</v>
      </c>
      <c r="F54" s="22">
        <v>2</v>
      </c>
      <c r="G54" s="23">
        <f>IFERROR( HLOOKUP("BE",L54:BF$89,$A$89-$A54+1,FALSE),0)+ IFERROR( HLOOKUP("B",L54:BF$89,$A$89-$A54+1,FALSE),0)</f>
        <v>0</v>
      </c>
      <c r="H54" s="23">
        <f>IFERROR( HLOOKUP("BE",L54:BF$89,$A$89-$A54+1,FALSE),0)+ IFERROR( HLOOKUP("E",L54:BF$89,$A$89-$A54+1,FALSE),0)</f>
        <v>0</v>
      </c>
      <c r="I54" s="23" t="s">
        <v>37</v>
      </c>
      <c r="J54" s="22"/>
      <c r="K54" s="22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 t="s">
        <v>96</v>
      </c>
      <c r="AC54" s="1" t="s">
        <v>45</v>
      </c>
      <c r="AD54" s="1" t="s">
        <v>45</v>
      </c>
      <c r="AE54" s="1" t="s">
        <v>45</v>
      </c>
      <c r="AF54" s="1" t="s">
        <v>45</v>
      </c>
      <c r="AG54" s="1" t="s">
        <v>97</v>
      </c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</row>
    <row r="55" spans="1:98" ht="30">
      <c r="A55">
        <v>28</v>
      </c>
      <c r="B55" s="22"/>
      <c r="C55" s="27" t="s">
        <v>166</v>
      </c>
      <c r="D55" s="22"/>
      <c r="E55" s="22" t="s">
        <v>50</v>
      </c>
      <c r="F55" s="22">
        <v>2</v>
      </c>
      <c r="G55" s="23"/>
      <c r="H55" s="23"/>
      <c r="I55" s="23" t="s">
        <v>37</v>
      </c>
      <c r="J55" s="22"/>
      <c r="K55" s="22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</row>
    <row r="56" spans="1:98" ht="30">
      <c r="A56">
        <v>29</v>
      </c>
      <c r="B56" s="22"/>
      <c r="C56" s="27" t="s">
        <v>167</v>
      </c>
      <c r="D56" s="22"/>
      <c r="E56" s="22" t="s">
        <v>50</v>
      </c>
      <c r="F56" s="22">
        <v>2</v>
      </c>
      <c r="G56" s="23">
        <f>IFERROR( HLOOKUP("BE",L56:BF$89,$A$89-$A56+1,FALSE),0)+ IFERROR( HLOOKUP("B",L56:BF$89,$A$89-$A56+1,FALSE),0)</f>
        <v>0</v>
      </c>
      <c r="H56" s="23">
        <f>IFERROR( HLOOKUP("BE",L56:BF$89,$A$89-$A56+1,FALSE),0)+ IFERROR( HLOOKUP("E",L56:BF$89,$A$89-$A56+1,FALSE),0)</f>
        <v>0</v>
      </c>
      <c r="I56" s="23" t="s">
        <v>37</v>
      </c>
      <c r="J56" s="22"/>
      <c r="K56" s="22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 t="s">
        <v>96</v>
      </c>
      <c r="AE56" s="1" t="s">
        <v>45</v>
      </c>
      <c r="AF56" s="1" t="s">
        <v>45</v>
      </c>
      <c r="AG56" s="1" t="s">
        <v>45</v>
      </c>
      <c r="AH56" s="1" t="s">
        <v>45</v>
      </c>
      <c r="AI56" s="1" t="s">
        <v>97</v>
      </c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</row>
    <row r="57" spans="1:98">
      <c r="B57" s="22"/>
      <c r="C57" s="28" t="s">
        <v>175</v>
      </c>
      <c r="D57" s="28"/>
      <c r="E57" s="28"/>
      <c r="F57" s="28"/>
      <c r="G57" s="28"/>
      <c r="H57" s="28"/>
      <c r="I57" s="28"/>
      <c r="J57" s="22"/>
      <c r="K57" s="22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</row>
    <row r="58" spans="1:98">
      <c r="A58">
        <v>30</v>
      </c>
      <c r="B58" s="22"/>
      <c r="C58" s="27" t="s">
        <v>176</v>
      </c>
      <c r="D58" s="22"/>
      <c r="E58" s="22" t="s">
        <v>50</v>
      </c>
      <c r="F58" s="22">
        <v>2</v>
      </c>
      <c r="G58" s="23">
        <f>IFERROR( HLOOKUP("BE",L58:BF$89,$A$89-$A58+1,FALSE),0)+ IFERROR( HLOOKUP("B",L58:BF$89,$A$89-$A58+1,FALSE),0)</f>
        <v>0</v>
      </c>
      <c r="H58" s="23">
        <f>IFERROR( HLOOKUP("BE",L58:BF$89,$A$89-$A58+1,FALSE),0)+ IFERROR( HLOOKUP("E",L58:BF$89,$A$89-$A58+1,FALSE),0)</f>
        <v>0</v>
      </c>
      <c r="I58" s="23" t="s">
        <v>37</v>
      </c>
      <c r="J58" s="22"/>
      <c r="K58" s="22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 t="s">
        <v>96</v>
      </c>
      <c r="AC58" s="1" t="s">
        <v>45</v>
      </c>
      <c r="AD58" s="1" t="s">
        <v>45</v>
      </c>
      <c r="AE58" s="1" t="s">
        <v>45</v>
      </c>
      <c r="AF58" s="1" t="s">
        <v>45</v>
      </c>
      <c r="AG58" s="1" t="s">
        <v>97</v>
      </c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</row>
    <row r="59" spans="1:98">
      <c r="A59">
        <v>31</v>
      </c>
      <c r="B59" s="22"/>
      <c r="C59" s="28" t="s">
        <v>90</v>
      </c>
      <c r="D59" s="21"/>
      <c r="E59" s="21"/>
      <c r="F59" s="21"/>
      <c r="G59" s="21"/>
      <c r="H59" s="21"/>
      <c r="I59" s="21"/>
      <c r="J59" s="22"/>
      <c r="K59" s="22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</row>
    <row r="60" spans="1:98" ht="30">
      <c r="B60" s="22"/>
      <c r="C60" s="27" t="s">
        <v>93</v>
      </c>
      <c r="D60" s="22"/>
      <c r="E60" s="22" t="s">
        <v>50</v>
      </c>
      <c r="F60" s="22">
        <v>2</v>
      </c>
      <c r="G60" s="23">
        <f>IFERROR( HLOOKUP("BE",L60:BF$89,$A$89-$A60+1,FALSE),0)+ IFERROR( HLOOKUP("B",L60:BF$89,$A$89-$A60+1,FALSE),0)</f>
        <v>0</v>
      </c>
      <c r="H60" s="23">
        <f>IFERROR( HLOOKUP("BE",L60:BF$89,$A$89-$A60+1,FALSE),0)+ IFERROR( HLOOKUP("E",L60:BF$89,$A$89-$A60+1,FALSE),0)</f>
        <v>0</v>
      </c>
      <c r="I60" s="23" t="s">
        <v>37</v>
      </c>
      <c r="J60" s="22" t="s">
        <v>128</v>
      </c>
      <c r="K60" s="22" t="s">
        <v>128</v>
      </c>
      <c r="L60" s="1"/>
      <c r="M60" s="1"/>
      <c r="N60" s="1" t="s">
        <v>96</v>
      </c>
      <c r="O60" s="1" t="s">
        <v>45</v>
      </c>
      <c r="P60" s="1" t="s">
        <v>97</v>
      </c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</row>
    <row r="61" spans="1:98" ht="30">
      <c r="A61">
        <v>32</v>
      </c>
      <c r="B61" s="22"/>
      <c r="C61" s="27" t="s">
        <v>94</v>
      </c>
      <c r="D61" s="22"/>
      <c r="E61" s="22" t="s">
        <v>50</v>
      </c>
      <c r="F61" s="22">
        <v>2</v>
      </c>
      <c r="G61" s="23">
        <f>IFERROR( HLOOKUP("BE",L61:BF$89,$A$89-$A61+1,FALSE),0)+ IFERROR( HLOOKUP("B",L61:BF$89,$A$89-$A61+1,FALSE),0)</f>
        <v>0</v>
      </c>
      <c r="H61" s="23">
        <f>IFERROR( HLOOKUP("BE",L61:BF$89,$A$89-$A61+1,FALSE),0)+ IFERROR( HLOOKUP("E",L61:BF$89,$A$89-$A61+1,FALSE),0)</f>
        <v>0</v>
      </c>
      <c r="I61" s="23" t="s">
        <v>37</v>
      </c>
      <c r="J61" s="22" t="s">
        <v>128</v>
      </c>
      <c r="K61" s="22" t="s">
        <v>128</v>
      </c>
      <c r="L61" s="1"/>
      <c r="M61" s="1"/>
      <c r="N61" s="1" t="s">
        <v>96</v>
      </c>
      <c r="O61" s="1" t="s">
        <v>45</v>
      </c>
      <c r="P61" s="1" t="s">
        <v>97</v>
      </c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</row>
    <row r="62" spans="1:98" ht="30">
      <c r="A62">
        <v>33</v>
      </c>
      <c r="B62" s="22"/>
      <c r="C62" s="27" t="s">
        <v>127</v>
      </c>
      <c r="D62" s="22"/>
      <c r="E62" s="22" t="s">
        <v>50</v>
      </c>
      <c r="F62" s="22">
        <v>2</v>
      </c>
      <c r="G62" s="23">
        <f>IFERROR( HLOOKUP("BE",L62:BF$89,$A$89-$A62+1,FALSE),0)+ IFERROR( HLOOKUP("B",L62:BF$89,$A$89-$A62+1,FALSE),0)</f>
        <v>0</v>
      </c>
      <c r="H62" s="23">
        <f>IFERROR( HLOOKUP("BE",L62:BF$89,$A$89-$A62+1,FALSE),0)+ IFERROR( HLOOKUP("E",L62:BF$89,$A$89-$A62+1,FALSE),0)</f>
        <v>0</v>
      </c>
      <c r="I62" s="23" t="s">
        <v>37</v>
      </c>
      <c r="J62" s="22" t="s">
        <v>128</v>
      </c>
      <c r="K62" s="22" t="s">
        <v>128</v>
      </c>
      <c r="L62" s="1"/>
      <c r="M62" s="1"/>
      <c r="N62" s="1" t="s">
        <v>96</v>
      </c>
      <c r="O62" s="1" t="s">
        <v>45</v>
      </c>
      <c r="P62" s="1" t="s">
        <v>97</v>
      </c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</row>
    <row r="63" spans="1:98" s="20" customFormat="1" hidden="1">
      <c r="A63"/>
      <c r="B63" s="21"/>
      <c r="C63" s="28" t="s">
        <v>47</v>
      </c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  <c r="AD63" s="21"/>
      <c r="AE63" s="21"/>
      <c r="AF63" s="21"/>
      <c r="AG63" s="21"/>
      <c r="AH63" s="21"/>
      <c r="AI63" s="21"/>
      <c r="AJ63" s="21"/>
      <c r="AK63" s="21"/>
      <c r="AL63" s="21"/>
      <c r="AM63" s="21"/>
      <c r="AN63" s="21"/>
      <c r="AO63" s="21"/>
      <c r="AP63" s="21"/>
      <c r="AQ63" s="21"/>
      <c r="AR63" s="21"/>
      <c r="AS63" s="21"/>
      <c r="AT63" s="21"/>
      <c r="AU63" s="21"/>
      <c r="AV63" s="21"/>
      <c r="AW63" s="21"/>
      <c r="AX63" s="21"/>
      <c r="AY63" s="21"/>
      <c r="AZ63" s="21"/>
      <c r="BA63" s="21"/>
      <c r="BB63" s="21"/>
      <c r="BC63" s="21"/>
      <c r="BD63" s="21"/>
      <c r="BE63" s="21"/>
      <c r="BF63" s="21"/>
      <c r="BG63" s="21"/>
      <c r="BH63" s="2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</row>
    <row r="64" spans="1:98" hidden="1">
      <c r="A64">
        <v>34</v>
      </c>
      <c r="B64" s="22"/>
      <c r="C64" s="27" t="s">
        <v>58</v>
      </c>
      <c r="D64" s="22"/>
      <c r="E64" s="22"/>
      <c r="F64" s="22"/>
      <c r="G64" s="23">
        <f>IFERROR( HLOOKUP("BE",L64:BF$89,$A$89-$A64+1,FALSE),0)+ IFERROR( HLOOKUP("B",L64:BF$89,$A$89-$A64+1,FALSE),0)</f>
        <v>0</v>
      </c>
      <c r="H64" s="23">
        <f>IFERROR( HLOOKUP("BE",L64:BF$89,$A$89-$A64+1,FALSE),0)+ IFERROR( HLOOKUP("E",L64:BF$89,$A$89-$A64+1,FALSE),0)</f>
        <v>0</v>
      </c>
      <c r="I64" s="23" t="s">
        <v>35</v>
      </c>
      <c r="J64" s="22"/>
      <c r="K64" s="22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</row>
    <row r="65" spans="1:98" s="20" customFormat="1" hidden="1">
      <c r="A65">
        <v>35</v>
      </c>
      <c r="B65" s="21"/>
      <c r="C65" s="28" t="s">
        <v>48</v>
      </c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  <c r="AC65" s="21"/>
      <c r="AD65" s="21"/>
      <c r="AE65" s="21"/>
      <c r="AF65" s="21"/>
      <c r="AG65" s="21"/>
      <c r="AH65" s="21"/>
      <c r="AI65" s="21"/>
      <c r="AJ65" s="21"/>
      <c r="AK65" s="21"/>
      <c r="AL65" s="21"/>
      <c r="AM65" s="21"/>
      <c r="AN65" s="21"/>
      <c r="AO65" s="21"/>
      <c r="AP65" s="21"/>
      <c r="AQ65" s="21"/>
      <c r="AR65" s="21"/>
      <c r="AS65" s="21"/>
      <c r="AT65" s="21"/>
      <c r="AU65" s="21"/>
      <c r="AV65" s="21"/>
      <c r="AW65" s="21"/>
      <c r="AX65" s="21"/>
      <c r="AY65" s="21"/>
      <c r="AZ65" s="21"/>
      <c r="BA65" s="21"/>
      <c r="BB65" s="21"/>
      <c r="BC65" s="21"/>
      <c r="BD65" s="21"/>
      <c r="BE65" s="21"/>
      <c r="BF65" s="21"/>
      <c r="BG65" s="21"/>
      <c r="BH65" s="2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</row>
    <row r="66" spans="1:98" hidden="1">
      <c r="B66" s="22"/>
      <c r="C66" s="33"/>
      <c r="D66" s="22"/>
      <c r="E66" s="22"/>
      <c r="F66" s="22"/>
      <c r="G66" s="23">
        <f>IFERROR( HLOOKUP("BE",L66:BF$89,$A$89-$A66+1,FALSE),0)+ IFERROR( HLOOKUP("B",L66:BF$89,$A$89-$A66+1,FALSE),0)</f>
        <v>0</v>
      </c>
      <c r="H66" s="23">
        <f>IFERROR( HLOOKUP("BE",L66:BF$89,$A$89-$A66+1,FALSE),0)+ IFERROR( HLOOKUP("E",L66:BF$89,$A$89-$A66+1,FALSE),0)</f>
        <v>0</v>
      </c>
      <c r="I66" s="23"/>
      <c r="J66" s="22"/>
      <c r="K66" s="22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</row>
    <row r="67" spans="1:98" hidden="1">
      <c r="A67">
        <v>36</v>
      </c>
      <c r="B67" s="22"/>
      <c r="C67" s="27"/>
      <c r="D67" s="22"/>
      <c r="E67" s="22"/>
      <c r="F67" s="22"/>
      <c r="G67" s="23">
        <f>IFERROR( HLOOKUP("BE",L67:BF$89,$A$89-$A67+1,FALSE),0)+ IFERROR( HLOOKUP("B",L67:BF$89,$A$89-$A67+1,FALSE),0)</f>
        <v>0</v>
      </c>
      <c r="H67" s="23">
        <f>IFERROR( HLOOKUP("BE",L67:BF$89,$A$89-$A67+1,FALSE),0)+ IFERROR( HLOOKUP("E",L67:BF$89,$A$89-$A67+1,FALSE),0)</f>
        <v>0</v>
      </c>
      <c r="I67" s="23"/>
      <c r="J67" s="22"/>
      <c r="K67" s="22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</row>
    <row r="68" spans="1:98" hidden="1">
      <c r="A68">
        <v>37</v>
      </c>
      <c r="B68" s="22"/>
      <c r="C68" s="27"/>
      <c r="D68" s="22"/>
      <c r="E68" s="22"/>
      <c r="F68" s="22"/>
      <c r="G68" s="23">
        <f>IFERROR( HLOOKUP("BE",L68:BF$89,$A$89-$A68+1,FALSE),0)+ IFERROR( HLOOKUP("B",L68:BF$89,$A$89-$A68+1,FALSE),0)</f>
        <v>0</v>
      </c>
      <c r="H68" s="23">
        <f>IFERROR( HLOOKUP("BE",L68:BF$89,$A$89-$A68+1,FALSE),0)+ IFERROR( HLOOKUP("E",L68:BF$89,$A$89-$A68+1,FALSE),0)</f>
        <v>0</v>
      </c>
      <c r="I68" s="23"/>
      <c r="J68" s="22"/>
      <c r="K68" s="22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</row>
    <row r="69" spans="1:98" s="20" customFormat="1" hidden="1">
      <c r="A69"/>
      <c r="B69" s="21"/>
      <c r="C69" s="28" t="s">
        <v>53</v>
      </c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21"/>
      <c r="AF69" s="21"/>
      <c r="AG69" s="21"/>
      <c r="AH69" s="21"/>
      <c r="AI69" s="21"/>
      <c r="AJ69" s="21"/>
      <c r="AK69" s="21"/>
      <c r="AL69" s="21"/>
      <c r="AM69" s="21"/>
      <c r="AN69" s="21"/>
      <c r="AO69" s="21"/>
      <c r="AP69" s="21"/>
      <c r="AQ69" s="21"/>
      <c r="AR69" s="21"/>
      <c r="AS69" s="21"/>
      <c r="AT69" s="21"/>
      <c r="AU69" s="21"/>
      <c r="AV69" s="21"/>
      <c r="AW69" s="21"/>
      <c r="AX69" s="21"/>
      <c r="AY69" s="21"/>
      <c r="AZ69" s="21"/>
      <c r="BA69" s="21"/>
      <c r="BB69" s="21"/>
      <c r="BC69" s="21"/>
      <c r="BD69" s="21"/>
      <c r="BE69" s="21"/>
      <c r="BF69" s="21"/>
      <c r="BG69" s="21"/>
      <c r="BH69" s="2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</row>
    <row r="70" spans="1:98" hidden="1">
      <c r="A70">
        <v>38</v>
      </c>
      <c r="B70" s="22"/>
      <c r="C70" s="50"/>
      <c r="D70" s="22"/>
      <c r="E70" s="22"/>
      <c r="F70" s="22"/>
      <c r="G70" s="23">
        <f>IFERROR( HLOOKUP("BE",L70:BF$89,$A$89-$A70+1,FALSE),0)+ IFERROR( HLOOKUP("B",L70:BF$89,$A$89-$A70+1,FALSE),0)</f>
        <v>0</v>
      </c>
      <c r="H70" s="23">
        <f>IFERROR( HLOOKUP("BE",L70:BF$89,$A$89-$A70+1,FALSE),0)+ IFERROR( HLOOKUP("E",L70:BF$89,$A$89-$A70+1,FALSE),0)</f>
        <v>0</v>
      </c>
      <c r="I70" s="23"/>
      <c r="J70" s="22"/>
      <c r="K70" s="22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</row>
    <row r="71" spans="1:98" hidden="1">
      <c r="A71">
        <v>39</v>
      </c>
      <c r="B71" s="22"/>
      <c r="C71" s="27"/>
      <c r="D71" s="22"/>
      <c r="E71" s="22"/>
      <c r="F71" s="22"/>
      <c r="G71" s="23">
        <f>IFERROR( HLOOKUP("BE",L71:BF$89,$A$89-$A71+1,FALSE),0)+ IFERROR( HLOOKUP("B",L71:BF$89,$A$89-$A71+1,FALSE),0)</f>
        <v>0</v>
      </c>
      <c r="H71" s="23">
        <f>IFERROR( HLOOKUP("BE",L71:BF$89,$A$89-$A71+1,FALSE),0)+ IFERROR( HLOOKUP("E",L71:BF$89,$A$89-$A71+1,FALSE),0)</f>
        <v>0</v>
      </c>
      <c r="I71" s="23"/>
      <c r="J71" s="22"/>
      <c r="K71" s="22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</row>
    <row r="72" spans="1:98" s="20" customFormat="1" hidden="1">
      <c r="A72"/>
      <c r="B72" s="21"/>
      <c r="C72" s="28" t="s">
        <v>54</v>
      </c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  <c r="AE72" s="21"/>
      <c r="AF72" s="21"/>
      <c r="AG72" s="21"/>
      <c r="AH72" s="21"/>
      <c r="AI72" s="21"/>
      <c r="AJ72" s="21"/>
      <c r="AK72" s="21"/>
      <c r="AL72" s="21"/>
      <c r="AM72" s="21"/>
      <c r="AN72" s="21"/>
      <c r="AO72" s="21"/>
      <c r="AP72" s="21"/>
      <c r="AQ72" s="21"/>
      <c r="AR72" s="21"/>
      <c r="AS72" s="21"/>
      <c r="AT72" s="21"/>
      <c r="AU72" s="21"/>
      <c r="AV72" s="21"/>
      <c r="AW72" s="21"/>
      <c r="AX72" s="21"/>
      <c r="AY72" s="21"/>
      <c r="AZ72" s="21"/>
      <c r="BA72" s="21"/>
      <c r="BB72" s="21"/>
      <c r="BC72" s="21"/>
      <c r="BD72" s="21"/>
      <c r="BE72" s="21"/>
      <c r="BF72" s="21"/>
      <c r="BG72" s="21"/>
      <c r="BH72" s="2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</row>
    <row r="73" spans="1:98" hidden="1">
      <c r="A73">
        <v>40</v>
      </c>
      <c r="B73" s="22"/>
      <c r="C73" s="34" t="s">
        <v>55</v>
      </c>
      <c r="D73" s="22"/>
      <c r="E73" s="22"/>
      <c r="F73" s="22"/>
      <c r="G73" s="23">
        <f>IFERROR( HLOOKUP("BE",L73:BF$89,$A$89-$A73+1,FALSE),0)+ IFERROR( HLOOKUP("B",L73:BF$89,$A$89-$A73+1,FALSE),0)</f>
        <v>0</v>
      </c>
      <c r="H73" s="23">
        <f>IFERROR( HLOOKUP("BE",L73:BF$89,$A$89-$A73+1,FALSE),0)+ IFERROR( HLOOKUP("E",L73:BF$89,$A$89-$A73+1,FALSE),0)</f>
        <v>0</v>
      </c>
      <c r="I73" s="23"/>
      <c r="J73" s="22"/>
      <c r="K73" s="22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</row>
    <row r="74" spans="1:98" hidden="1">
      <c r="A74">
        <v>41</v>
      </c>
      <c r="B74" s="22"/>
      <c r="C74" s="50" t="s">
        <v>139</v>
      </c>
      <c r="D74" s="22"/>
      <c r="E74" s="22"/>
      <c r="F74" s="22"/>
      <c r="G74" s="23">
        <f>IFERROR( HLOOKUP("BE",L74:BF$89,$A$89-$A74+1,FALSE),0)+ IFERROR( HLOOKUP("B",L74:BF$89,$A$89-$A74+1,FALSE),0)</f>
        <v>0</v>
      </c>
      <c r="H74" s="23">
        <f>IFERROR( HLOOKUP("BE",L74:BF$89,$A$89-$A74+1,FALSE),0)+ IFERROR( HLOOKUP("E",L74:BF$89,$A$89-$A74+1,FALSE),0)</f>
        <v>0</v>
      </c>
      <c r="I74" s="23"/>
      <c r="J74" s="22"/>
      <c r="K74" s="22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</row>
    <row r="75" spans="1:98" hidden="1">
      <c r="B75" s="22"/>
      <c r="C75" s="34" t="s">
        <v>56</v>
      </c>
      <c r="D75" s="22"/>
      <c r="E75" s="22"/>
      <c r="F75" s="22"/>
      <c r="G75" s="23">
        <f>IFERROR( HLOOKUP("BE",L75:BF$89,$A$89-$A75+1,FALSE),0)+ IFERROR( HLOOKUP("B",L75:BF$89,$A$89-$A75+1,FALSE),0)</f>
        <v>0</v>
      </c>
      <c r="H75" s="23">
        <f>IFERROR( HLOOKUP("BE",L75:BF$89,$A$89-$A75+1,FALSE),0)+ IFERROR( HLOOKUP("E",L75:BF$89,$A$89-$A75+1,FALSE),0)</f>
        <v>0</v>
      </c>
      <c r="I75" s="23"/>
      <c r="J75" s="22"/>
      <c r="K75" s="22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</row>
    <row r="76" spans="1:98" hidden="1">
      <c r="A76">
        <v>42</v>
      </c>
      <c r="B76" s="22"/>
      <c r="C76" s="27" t="s">
        <v>141</v>
      </c>
      <c r="D76" s="22"/>
      <c r="E76" s="22"/>
      <c r="F76" s="22"/>
      <c r="G76" s="23">
        <f>IFERROR( HLOOKUP("BE",L76:BF$89,$A$89-$A76+1,FALSE),0)+ IFERROR( HLOOKUP("B",L76:BF$89,$A$89-$A76+1,FALSE),0)</f>
        <v>0</v>
      </c>
      <c r="H76" s="23">
        <f>IFERROR( HLOOKUP("BE",L76:BF$89,$A$89-$A76+1,FALSE),0)+ IFERROR( HLOOKUP("E",L76:BF$89,$A$89-$A76+1,FALSE),0)</f>
        <v>0</v>
      </c>
      <c r="I76" s="23"/>
      <c r="J76" s="22"/>
      <c r="K76" s="22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</row>
    <row r="77" spans="1:98" hidden="1">
      <c r="A77">
        <v>43</v>
      </c>
      <c r="B77" s="22"/>
      <c r="C77" s="27" t="s">
        <v>140</v>
      </c>
      <c r="D77" s="22"/>
      <c r="E77" s="22"/>
      <c r="F77" s="22"/>
      <c r="G77" s="23">
        <f>IFERROR( HLOOKUP("BE",L77:BF$89,$A$89-$A77+1,FALSE),0)+ IFERROR( HLOOKUP("B",L77:BF$89,$A$89-$A77+1,FALSE),0)</f>
        <v>0</v>
      </c>
      <c r="H77" s="23">
        <f>IFERROR( HLOOKUP("BE",L77:BF$89,$A$89-$A77+1,FALSE),0)+ IFERROR( HLOOKUP("E",L77:BF$89,$A$89-$A77+1,FALSE),0)</f>
        <v>0</v>
      </c>
      <c r="I77" s="23"/>
      <c r="J77" s="22"/>
      <c r="K77" s="22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</row>
    <row r="78" spans="1:98" hidden="1">
      <c r="B78" s="22"/>
      <c r="C78" s="27" t="s">
        <v>131</v>
      </c>
      <c r="D78" s="22"/>
      <c r="E78" s="22"/>
      <c r="F78" s="22"/>
      <c r="G78" s="23">
        <f>IFERROR( HLOOKUP("BE",L78:BF$89,$A$89-$A78+1,FALSE),0)+ IFERROR( HLOOKUP("B",L78:BF$89,$A$89-$A78+1,FALSE),0)</f>
        <v>0</v>
      </c>
      <c r="H78" s="23">
        <f>IFERROR( HLOOKUP("BE",L78:BF$89,$A$89-$A78+1,FALSE),0)+ IFERROR( HLOOKUP("E",L78:BF$89,$A$89-$A78+1,FALSE),0)</f>
        <v>0</v>
      </c>
      <c r="I78" s="23"/>
      <c r="J78" s="22"/>
      <c r="K78" s="22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</row>
    <row r="79" spans="1:98" hidden="1">
      <c r="A79">
        <v>44</v>
      </c>
      <c r="B79" s="22"/>
      <c r="C79" s="34" t="s">
        <v>142</v>
      </c>
      <c r="D79" s="22"/>
      <c r="E79" s="22"/>
      <c r="F79" s="22"/>
      <c r="G79" s="23">
        <f>IFERROR( HLOOKUP("BE",L79:BF$89,$A$89-$A79+1,FALSE),0)+ IFERROR( HLOOKUP("B",L79:BF$89,$A$89-$A79+1,FALSE),0)</f>
        <v>0</v>
      </c>
      <c r="H79" s="23">
        <f>IFERROR( HLOOKUP("BE",L79:BF$89,$A$89-$A79+1,FALSE),0)+ IFERROR( HLOOKUP("E",L79:BF$89,$A$89-$A79+1,FALSE),0)</f>
        <v>0</v>
      </c>
      <c r="I79" s="23"/>
      <c r="J79" s="22"/>
      <c r="K79" s="22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</row>
    <row r="80" spans="1:98" hidden="1">
      <c r="A80">
        <v>45</v>
      </c>
      <c r="B80" s="22"/>
      <c r="C80" s="34"/>
      <c r="D80" s="22"/>
      <c r="E80" s="22"/>
      <c r="F80" s="22"/>
      <c r="G80" s="23">
        <f>IFERROR( HLOOKUP("BE",L80:BF$89,$A$89-$A80+1,FALSE),0)+ IFERROR( HLOOKUP("B",L80:BF$89,$A$89-$A80+1,FALSE),0)</f>
        <v>0</v>
      </c>
      <c r="H80" s="23">
        <f>IFERROR( HLOOKUP("BE",L80:BF$89,$A$89-$A80+1,FALSE),0)+ IFERROR( HLOOKUP("E",L80:BF$89,$A$89-$A80+1,FALSE),0)</f>
        <v>0</v>
      </c>
      <c r="I80" s="23"/>
      <c r="J80" s="22"/>
      <c r="K80" s="22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</row>
    <row r="81" spans="1:98" hidden="1">
      <c r="B81" s="22"/>
      <c r="C81" s="33"/>
      <c r="D81" s="22"/>
      <c r="E81" s="22"/>
      <c r="F81" s="22"/>
      <c r="G81" s="23">
        <f>IFERROR( HLOOKUP("BE",L81:BF$89,$A$89-$A81+1,FALSE),0)+ IFERROR( HLOOKUP("B",L81:BF$89,$A$89-$A81+1,FALSE),0)</f>
        <v>0</v>
      </c>
      <c r="H81" s="23">
        <f>IFERROR( HLOOKUP("BE",L81:BF$89,$A$89-$A81+1,FALSE),0)+ IFERROR( HLOOKUP("E",L81:BF$89,$A$89-$A81+1,FALSE),0)</f>
        <v>0</v>
      </c>
      <c r="I81" s="23"/>
      <c r="J81" s="22"/>
      <c r="K81" s="22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</row>
    <row r="82" spans="1:98" hidden="1">
      <c r="A82">
        <v>46</v>
      </c>
      <c r="B82" s="22"/>
      <c r="C82" s="33"/>
      <c r="D82" s="22"/>
      <c r="E82" s="22"/>
      <c r="F82" s="22"/>
      <c r="G82" s="23">
        <f>IFERROR( HLOOKUP("BE",L82:BF$89,$A$89-$A82+1,FALSE),0)+ IFERROR( HLOOKUP("B",L82:BF$89,$A$89-$A82+1,FALSE),0)</f>
        <v>0</v>
      </c>
      <c r="H82" s="23">
        <f>IFERROR( HLOOKUP("BE",L82:BF$89,$A$89-$A82+1,FALSE),0)+ IFERROR( HLOOKUP("E",L82:BF$89,$A$89-$A82+1,FALSE),0)</f>
        <v>0</v>
      </c>
      <c r="I82" s="23"/>
      <c r="J82" s="22"/>
      <c r="K82" s="22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</row>
    <row r="83" spans="1:98" hidden="1">
      <c r="A83">
        <v>47</v>
      </c>
      <c r="B83" s="22"/>
      <c r="C83" s="34" t="s">
        <v>143</v>
      </c>
      <c r="D83" s="22"/>
      <c r="E83" s="22"/>
      <c r="F83" s="22"/>
      <c r="G83" s="23">
        <f>IFERROR( HLOOKUP("BE",L83:BF$89,$A$89-$A83+1,FALSE),0)+ IFERROR( HLOOKUP("B",L83:BF$89,$A$89-$A83+1,FALSE),0)</f>
        <v>0</v>
      </c>
      <c r="H83" s="23">
        <f>IFERROR( HLOOKUP("BE",L83:BF$89,$A$89-$A83+1,FALSE),0)+ IFERROR( HLOOKUP("E",L83:BF$89,$A$89-$A83+1,FALSE),0)</f>
        <v>0</v>
      </c>
      <c r="I83" s="23"/>
      <c r="J83" s="22"/>
      <c r="K83" s="22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</row>
    <row r="84" spans="1:98" hidden="1">
      <c r="B84" s="22"/>
      <c r="C84" s="27"/>
      <c r="D84" s="22"/>
      <c r="E84" s="22"/>
      <c r="F84" s="22"/>
      <c r="G84" s="23">
        <f>IFERROR( HLOOKUP("BE",L84:BF$89,$A$89-$A84+1,FALSE),0)+ IFERROR( HLOOKUP("B",L84:BF$89,$A$89-$A84+1,FALSE),0)</f>
        <v>0</v>
      </c>
      <c r="H84" s="23">
        <f>IFERROR( HLOOKUP("BE",L84:BF$89,$A$89-$A84+1,FALSE),0)+ IFERROR( HLOOKUP("E",L84:BF$89,$A$89-$A84+1,FALSE),0)</f>
        <v>0</v>
      </c>
      <c r="I84" s="23"/>
      <c r="J84" s="22"/>
      <c r="K84" s="22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</row>
    <row r="85" spans="1:98" hidden="1">
      <c r="A85">
        <v>48</v>
      </c>
      <c r="B85" s="22"/>
      <c r="C85" s="27"/>
      <c r="D85" s="22"/>
      <c r="E85" s="22"/>
      <c r="F85" s="22"/>
      <c r="G85" s="23">
        <f>IFERROR( HLOOKUP("BE",L85:BF$89,$A$89-$A85+1,FALSE),0)+ IFERROR( HLOOKUP("B",L85:BF$89,$A$89-$A85+1,FALSE),0)</f>
        <v>0</v>
      </c>
      <c r="H85" s="23">
        <f>IFERROR( HLOOKUP("BE",L85:BF$89,$A$89-$A85+1,FALSE),0)+ IFERROR( HLOOKUP("E",L85:BF$89,$A$89-$A85+1,FALSE),0)</f>
        <v>0</v>
      </c>
      <c r="I85" s="23"/>
      <c r="J85" s="22"/>
      <c r="K85" s="22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</row>
    <row r="86" spans="1:98" hidden="1">
      <c r="A86">
        <v>49</v>
      </c>
      <c r="B86" s="22"/>
      <c r="C86" s="27"/>
      <c r="D86" s="22"/>
      <c r="E86" s="22"/>
      <c r="F86" s="22"/>
      <c r="G86" s="23">
        <f>IFERROR( HLOOKUP("BE",L86:BF$89,$A$89-$A86+1,FALSE),0)+ IFERROR( HLOOKUP("B",L86:BF$89,$A$89-$A86+1,FALSE),0)</f>
        <v>0</v>
      </c>
      <c r="H86" s="23">
        <f>IFERROR( HLOOKUP("BE",L86:BF$89,$A$89-$A86+1,FALSE),0)+ IFERROR( HLOOKUP("E",L86:BF$89,$A$89-$A86+1,FALSE),0)</f>
        <v>0</v>
      </c>
      <c r="I86" s="23"/>
      <c r="J86" s="22"/>
      <c r="K86" s="22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</row>
    <row r="87" spans="1:98" s="20" customFormat="1">
      <c r="A87"/>
      <c r="B87" s="21"/>
      <c r="C87" s="28" t="s">
        <v>51</v>
      </c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  <c r="AE87" s="21"/>
      <c r="AF87" s="21"/>
      <c r="AG87" s="21"/>
      <c r="AH87" s="21"/>
      <c r="AI87" s="21"/>
      <c r="AJ87" s="21"/>
      <c r="AK87" s="21"/>
      <c r="AL87" s="21"/>
      <c r="AM87" s="21"/>
      <c r="AN87" s="21"/>
      <c r="AO87" s="21"/>
      <c r="AP87" s="21"/>
      <c r="AQ87" s="21"/>
      <c r="AR87" s="21"/>
      <c r="AS87" s="21"/>
      <c r="AT87" s="21"/>
      <c r="AU87" s="21"/>
      <c r="AV87" s="21"/>
      <c r="AW87" s="21"/>
      <c r="AX87" s="21"/>
      <c r="AY87" s="21"/>
      <c r="AZ87" s="21"/>
      <c r="BA87" s="21"/>
      <c r="BB87" s="21"/>
      <c r="BC87" s="21"/>
      <c r="BD87" s="21"/>
      <c r="BE87" s="21"/>
      <c r="BF87" s="21"/>
      <c r="BG87" s="21"/>
      <c r="BH87" s="21"/>
      <c r="BI87" s="21"/>
      <c r="BJ87" s="21"/>
      <c r="BK87" s="21"/>
      <c r="BL87" s="21"/>
      <c r="BM87" s="21"/>
      <c r="BN87" s="21"/>
      <c r="BO87" s="21"/>
      <c r="BP87" s="21"/>
      <c r="BQ87" s="21"/>
      <c r="BR87" s="21"/>
      <c r="BS87" s="21"/>
      <c r="BT87" s="21"/>
      <c r="BU87" s="21"/>
      <c r="BV87" s="21"/>
      <c r="BW87" s="21"/>
      <c r="BX87" s="21"/>
      <c r="BY87" s="21"/>
      <c r="BZ87" s="21"/>
      <c r="CA87" s="21"/>
      <c r="CB87" s="21"/>
      <c r="CC87" s="21"/>
      <c r="CD87" s="21"/>
      <c r="CE87" s="21"/>
      <c r="CF87" s="21"/>
      <c r="CG87" s="21"/>
      <c r="CH87" s="21"/>
      <c r="CI87" s="21"/>
      <c r="CJ87" s="21"/>
      <c r="CK87" s="21"/>
      <c r="CL87" s="21"/>
      <c r="CM87" s="21"/>
      <c r="CN87" s="21"/>
      <c r="CO87" s="21"/>
      <c r="CP87" s="21"/>
      <c r="CQ87" s="21"/>
      <c r="CR87" s="21"/>
      <c r="CS87" s="21"/>
      <c r="CT87" s="21"/>
    </row>
    <row r="88" spans="1:98">
      <c r="A88">
        <v>50</v>
      </c>
    </row>
    <row r="89" spans="1:98" s="24" customFormat="1">
      <c r="A89">
        <v>51</v>
      </c>
      <c r="C89" s="30" t="s">
        <v>49</v>
      </c>
      <c r="G89" s="25"/>
      <c r="H89" s="25"/>
      <c r="I89" s="25"/>
      <c r="L89" s="25">
        <f>L11</f>
        <v>41030</v>
      </c>
      <c r="M89" s="25">
        <f t="shared" ref="M89:BF89" si="45">M11</f>
        <v>41031</v>
      </c>
      <c r="N89" s="25">
        <f t="shared" si="45"/>
        <v>41032</v>
      </c>
      <c r="O89" s="25">
        <f t="shared" si="45"/>
        <v>41033</v>
      </c>
      <c r="P89" s="25">
        <f t="shared" si="45"/>
        <v>41034</v>
      </c>
      <c r="Q89" s="25">
        <f t="shared" si="45"/>
        <v>41035</v>
      </c>
      <c r="R89" s="25">
        <f t="shared" si="45"/>
        <v>41036</v>
      </c>
      <c r="S89" s="25">
        <f t="shared" si="45"/>
        <v>41037</v>
      </c>
      <c r="T89" s="25">
        <f t="shared" si="45"/>
        <v>41038</v>
      </c>
      <c r="U89" s="25">
        <f t="shared" si="45"/>
        <v>41039</v>
      </c>
      <c r="V89" s="25">
        <f t="shared" si="45"/>
        <v>41040</v>
      </c>
      <c r="W89" s="25">
        <f t="shared" si="45"/>
        <v>41041</v>
      </c>
      <c r="X89" s="25">
        <f t="shared" si="45"/>
        <v>41042</v>
      </c>
      <c r="Y89" s="25">
        <f t="shared" si="45"/>
        <v>41043</v>
      </c>
      <c r="Z89" s="25">
        <f t="shared" si="45"/>
        <v>41044</v>
      </c>
      <c r="AA89" s="25">
        <f t="shared" si="45"/>
        <v>41045</v>
      </c>
      <c r="AB89" s="25">
        <f t="shared" si="45"/>
        <v>41046</v>
      </c>
      <c r="AC89" s="25">
        <f t="shared" si="45"/>
        <v>41047</v>
      </c>
      <c r="AD89" s="25">
        <f t="shared" si="45"/>
        <v>41048</v>
      </c>
      <c r="AE89" s="25">
        <f t="shared" si="45"/>
        <v>41049</v>
      </c>
      <c r="AF89" s="25">
        <f t="shared" si="45"/>
        <v>41050</v>
      </c>
      <c r="AG89" s="25">
        <f t="shared" si="45"/>
        <v>41051</v>
      </c>
      <c r="AH89" s="25">
        <f t="shared" si="45"/>
        <v>41052</v>
      </c>
      <c r="AI89" s="25">
        <f t="shared" si="45"/>
        <v>41053</v>
      </c>
      <c r="AJ89" s="25">
        <f t="shared" si="45"/>
        <v>41054</v>
      </c>
      <c r="AK89" s="25">
        <f t="shared" si="45"/>
        <v>41055</v>
      </c>
      <c r="AL89" s="25">
        <f t="shared" si="45"/>
        <v>41056</v>
      </c>
      <c r="AM89" s="25">
        <f t="shared" si="45"/>
        <v>41057</v>
      </c>
      <c r="AN89" s="25">
        <f t="shared" si="45"/>
        <v>41058</v>
      </c>
      <c r="AO89" s="25">
        <f t="shared" si="45"/>
        <v>41059</v>
      </c>
      <c r="AP89" s="25">
        <f t="shared" si="45"/>
        <v>41060</v>
      </c>
      <c r="AQ89" s="25">
        <f t="shared" si="45"/>
        <v>41061</v>
      </c>
      <c r="AR89" s="25">
        <f t="shared" si="45"/>
        <v>41062</v>
      </c>
      <c r="AS89" s="25">
        <f t="shared" si="45"/>
        <v>41063</v>
      </c>
      <c r="AT89" s="25">
        <f t="shared" si="45"/>
        <v>41064</v>
      </c>
      <c r="AU89" s="25">
        <f t="shared" si="45"/>
        <v>41065</v>
      </c>
      <c r="AV89" s="25">
        <f t="shared" si="45"/>
        <v>41066</v>
      </c>
      <c r="AW89" s="25">
        <f t="shared" si="45"/>
        <v>41067</v>
      </c>
      <c r="AX89" s="25">
        <f t="shared" si="45"/>
        <v>41068</v>
      </c>
      <c r="AY89" s="25">
        <f t="shared" si="45"/>
        <v>41069</v>
      </c>
      <c r="AZ89" s="25">
        <f t="shared" si="45"/>
        <v>41070</v>
      </c>
      <c r="BA89" s="25">
        <f t="shared" si="45"/>
        <v>41071</v>
      </c>
      <c r="BB89" s="25">
        <f t="shared" si="45"/>
        <v>41072</v>
      </c>
      <c r="BC89" s="25">
        <f t="shared" si="45"/>
        <v>41073</v>
      </c>
      <c r="BD89" s="25">
        <f t="shared" si="45"/>
        <v>41074</v>
      </c>
      <c r="BE89" s="25">
        <f t="shared" si="45"/>
        <v>41075</v>
      </c>
      <c r="BF89" s="25">
        <f t="shared" si="45"/>
        <v>41076</v>
      </c>
    </row>
  </sheetData>
  <autoFilter ref="A12:BG89">
    <filterColumn colId="3"/>
    <filterColumn colId="4"/>
  </autoFilter>
  <conditionalFormatting sqref="L88:AY88 L64:BF64 L66:BF86 L53:BF62 L13:BF18 L20:BF22 BI20:CT86 L24:BF51">
    <cfRule type="cellIs" dxfId="18" priority="47" operator="equal">
      <formula>"-"</formula>
    </cfRule>
    <cfRule type="cellIs" dxfId="17" priority="48" operator="equal">
      <formula>"E"</formula>
    </cfRule>
    <cfRule type="cellIs" dxfId="16" priority="49" operator="equal">
      <formula>"B"</formula>
    </cfRule>
  </conditionalFormatting>
  <conditionalFormatting sqref="L64:BF64 L66:BF86 L53:BF62 L13:BF18 L20:BF22 BI20:CT86 L24:BF51">
    <cfRule type="cellIs" dxfId="15" priority="46" operator="equal">
      <formula>"BE"</formula>
    </cfRule>
  </conditionalFormatting>
  <conditionalFormatting sqref="I64 I66:I86 I20:I22 I13:I18 I24:I30 I32:I35 I37:I42 I44:I51 I53:I56 I58 I60:I62">
    <cfRule type="cellIs" dxfId="14" priority="122" operator="equal">
      <formula>$F$5</formula>
    </cfRule>
  </conditionalFormatting>
  <conditionalFormatting sqref="I20:I22 I64 I66:I86 I13:I18 I24:I30 I32:I35 I37:I42 I44:I51 I53:I56 I58 I60:I62">
    <cfRule type="expression" dxfId="13" priority="131">
      <formula>AND(I13&lt;&gt;$F$5,$H13&lt;TODAY())</formula>
    </cfRule>
  </conditionalFormatting>
  <dataValidations count="3">
    <dataValidation type="list" allowBlank="1" showInputMessage="1" showErrorMessage="1" sqref="D87:E87">
      <formula1>thanh_vien</formula1>
    </dataValidation>
    <dataValidation type="list" allowBlank="1" showInputMessage="1" showErrorMessage="1" sqref="I70:I71 I37:I42 I24:I30 I13:I22 I73:I86 I32:I35 I44:I51 I66:I68 I64 I53:I62">
      <formula1>$F$2:$F$5</formula1>
    </dataValidation>
    <dataValidation type="list" allowBlank="1" showInputMessage="1" showErrorMessage="1" sqref="D13:D31 D41:D86 E13:E86 D33:D39">
      <formula1>members</formula1>
    </dataValidation>
  </dataValidations>
  <pageMargins left="0.70866141732283472" right="0.70866141732283472" top="0.74803149606299213" bottom="0.74803149606299213" header="0.31496062992125984" footer="0.31496062992125984"/>
  <pageSetup paperSize="9" scale="33" orientation="landscape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B2:G13"/>
  <sheetViews>
    <sheetView workbookViewId="0">
      <selection activeCell="C15" sqref="C15"/>
    </sheetView>
  </sheetViews>
  <sheetFormatPr defaultRowHeight="15"/>
  <cols>
    <col min="2" max="2" width="11.42578125" bestFit="1" customWidth="1"/>
    <col min="3" max="3" width="26.28515625" bestFit="1" customWidth="1"/>
    <col min="4" max="4" width="13.85546875" customWidth="1"/>
    <col min="5" max="5" width="12.42578125" bestFit="1" customWidth="1"/>
    <col min="6" max="6" width="35.85546875" bestFit="1" customWidth="1"/>
    <col min="7" max="7" width="21.5703125" bestFit="1" customWidth="1"/>
  </cols>
  <sheetData>
    <row r="2" spans="2:7">
      <c r="B2" s="65" t="s">
        <v>201</v>
      </c>
      <c r="C2" s="64">
        <v>25500000</v>
      </c>
      <c r="E2" s="68" t="s">
        <v>187</v>
      </c>
      <c r="F2" t="s">
        <v>204</v>
      </c>
    </row>
    <row r="3" spans="2:7">
      <c r="B3" t="s">
        <v>10</v>
      </c>
      <c r="C3" s="57" t="s">
        <v>188</v>
      </c>
      <c r="D3" s="36">
        <v>5100000</v>
      </c>
      <c r="E3" t="s">
        <v>202</v>
      </c>
    </row>
    <row r="4" spans="2:7">
      <c r="B4" t="s">
        <v>10</v>
      </c>
      <c r="C4" s="57" t="s">
        <v>189</v>
      </c>
      <c r="D4" s="36">
        <v>5100000</v>
      </c>
      <c r="E4" t="s">
        <v>202</v>
      </c>
    </row>
    <row r="5" spans="2:7">
      <c r="C5" s="57"/>
      <c r="D5" s="36"/>
    </row>
    <row r="6" spans="2:7">
      <c r="B6" s="66"/>
      <c r="C6" s="57" t="s">
        <v>190</v>
      </c>
      <c r="D6" s="36">
        <v>15300000</v>
      </c>
      <c r="E6" t="s">
        <v>203</v>
      </c>
    </row>
    <row r="7" spans="2:7">
      <c r="B7" t="s">
        <v>10</v>
      </c>
      <c r="C7" s="67" t="s">
        <v>191</v>
      </c>
      <c r="D7" s="36">
        <v>459000</v>
      </c>
      <c r="E7" s="63">
        <v>0.03</v>
      </c>
      <c r="F7" t="s">
        <v>192</v>
      </c>
      <c r="G7" s="51"/>
    </row>
    <row r="8" spans="2:7">
      <c r="C8" s="67" t="s">
        <v>193</v>
      </c>
      <c r="D8" s="36">
        <v>459000</v>
      </c>
      <c r="E8" s="63">
        <v>0.03</v>
      </c>
      <c r="F8" t="s">
        <v>50</v>
      </c>
      <c r="G8" s="51"/>
    </row>
    <row r="9" spans="2:7">
      <c r="C9" s="67" t="s">
        <v>194</v>
      </c>
      <c r="D9" s="36">
        <v>153000</v>
      </c>
      <c r="E9" s="63">
        <v>0.01</v>
      </c>
      <c r="F9" t="s">
        <v>200</v>
      </c>
      <c r="G9" s="51"/>
    </row>
    <row r="10" spans="2:7">
      <c r="B10" t="s">
        <v>10</v>
      </c>
      <c r="C10" s="67" t="s">
        <v>195</v>
      </c>
      <c r="D10" s="36">
        <v>2000000</v>
      </c>
      <c r="E10" s="63">
        <v>0.13071895424836602</v>
      </c>
      <c r="F10" t="s">
        <v>206</v>
      </c>
      <c r="G10" s="51"/>
    </row>
    <row r="11" spans="2:7">
      <c r="B11" t="s">
        <v>168</v>
      </c>
      <c r="C11" s="67" t="s">
        <v>196</v>
      </c>
      <c r="D11" s="36">
        <v>306000</v>
      </c>
      <c r="E11" s="63">
        <v>0.02</v>
      </c>
      <c r="F11" t="s">
        <v>197</v>
      </c>
      <c r="G11" s="51"/>
    </row>
    <row r="12" spans="2:7">
      <c r="C12" s="67" t="s">
        <v>198</v>
      </c>
      <c r="D12" s="36">
        <v>11617000</v>
      </c>
      <c r="E12" s="63">
        <v>0.75928104575163402</v>
      </c>
      <c r="F12" t="s">
        <v>205</v>
      </c>
    </row>
    <row r="13" spans="2:7">
      <c r="C13" s="67" t="s">
        <v>199</v>
      </c>
      <c r="D13" s="36">
        <v>306000</v>
      </c>
      <c r="E13" s="63">
        <v>0.02</v>
      </c>
      <c r="F13" t="s">
        <v>200</v>
      </c>
      <c r="G13" s="52"/>
    </row>
  </sheetData>
  <sheetProtection password="E34C" sheet="1" objects="1" scenarios="1"/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X14"/>
  <sheetViews>
    <sheetView workbookViewId="0">
      <pane xSplit="4" ySplit="2" topLeftCell="I3" activePane="bottomRight" state="frozen"/>
      <selection pane="topRight" activeCell="E1" sqref="E1"/>
      <selection pane="bottomLeft" activeCell="A3" sqref="A3"/>
      <selection pane="bottomRight" activeCell="J8" sqref="J8"/>
    </sheetView>
  </sheetViews>
  <sheetFormatPr defaultRowHeight="15"/>
  <cols>
    <col min="1" max="1" width="4" bestFit="1" customWidth="1"/>
    <col min="2" max="2" width="20" bestFit="1" customWidth="1"/>
    <col min="3" max="3" width="11" customWidth="1"/>
    <col min="4" max="4" width="13.140625" customWidth="1"/>
    <col min="10" max="10" width="11.5703125" customWidth="1"/>
    <col min="11" max="11" width="13.42578125" customWidth="1"/>
    <col min="12" max="12" width="13.28515625" bestFit="1" customWidth="1"/>
    <col min="13" max="13" width="21" customWidth="1"/>
    <col min="14" max="14" width="18" customWidth="1"/>
    <col min="15" max="15" width="10.28515625" customWidth="1"/>
    <col min="16" max="16" width="13.28515625" customWidth="1"/>
    <col min="17" max="19" width="10.28515625" customWidth="1"/>
    <col min="22" max="22" width="17.7109375" customWidth="1"/>
    <col min="23" max="23" width="37.5703125" bestFit="1" customWidth="1"/>
    <col min="24" max="24" width="20.42578125" customWidth="1"/>
  </cols>
  <sheetData>
    <row r="1" spans="1:24" ht="15.75">
      <c r="A1" s="69" t="s">
        <v>68</v>
      </c>
      <c r="B1" s="69"/>
      <c r="C1" s="69"/>
      <c r="D1" s="69"/>
      <c r="J1" t="s">
        <v>118</v>
      </c>
      <c r="K1" t="s">
        <v>118</v>
      </c>
      <c r="L1" t="s">
        <v>145</v>
      </c>
      <c r="M1" t="s">
        <v>122</v>
      </c>
      <c r="N1" t="s">
        <v>120</v>
      </c>
      <c r="O1" t="s">
        <v>118</v>
      </c>
      <c r="P1" t="s">
        <v>134</v>
      </c>
    </row>
    <row r="2" spans="1:24" ht="60">
      <c r="A2" s="49" t="s">
        <v>38</v>
      </c>
      <c r="B2" s="49" t="s">
        <v>59</v>
      </c>
      <c r="C2" s="49" t="s">
        <v>79</v>
      </c>
      <c r="D2" s="49" t="s">
        <v>60</v>
      </c>
      <c r="E2" s="49" t="s">
        <v>104</v>
      </c>
      <c r="F2" s="49" t="s">
        <v>105</v>
      </c>
      <c r="G2" s="49" t="s">
        <v>124</v>
      </c>
      <c r="H2" s="49" t="s">
        <v>135</v>
      </c>
      <c r="I2" s="49" t="s">
        <v>144</v>
      </c>
      <c r="J2" s="48" t="s">
        <v>116</v>
      </c>
      <c r="K2" s="48" t="s">
        <v>117</v>
      </c>
      <c r="L2" s="48" t="s">
        <v>119</v>
      </c>
      <c r="M2" s="48" t="s">
        <v>121</v>
      </c>
      <c r="N2" s="48" t="s">
        <v>123</v>
      </c>
      <c r="O2" s="48" t="s">
        <v>132</v>
      </c>
      <c r="P2" s="48" t="s">
        <v>133</v>
      </c>
      <c r="Q2" s="48"/>
      <c r="R2" s="48"/>
      <c r="S2" s="48"/>
      <c r="U2" s="39" t="s">
        <v>38</v>
      </c>
      <c r="V2" s="39" t="s">
        <v>69</v>
      </c>
      <c r="W2" s="39" t="s">
        <v>70</v>
      </c>
      <c r="X2" s="47" t="s">
        <v>112</v>
      </c>
    </row>
    <row r="3" spans="1:24">
      <c r="A3" s="38">
        <v>1</v>
      </c>
      <c r="B3" s="1" t="s">
        <v>61</v>
      </c>
      <c r="C3" s="1" t="s">
        <v>50</v>
      </c>
      <c r="D3" s="38" t="s">
        <v>78</v>
      </c>
      <c r="E3" s="38" t="s">
        <v>10</v>
      </c>
      <c r="F3" s="38" t="s">
        <v>10</v>
      </c>
      <c r="G3" s="38" t="s">
        <v>10</v>
      </c>
      <c r="H3" s="38" t="s">
        <v>10</v>
      </c>
      <c r="I3" s="38" t="s">
        <v>10</v>
      </c>
      <c r="J3" s="38" t="s">
        <v>10</v>
      </c>
      <c r="K3" s="38" t="s">
        <v>10</v>
      </c>
      <c r="L3" s="38" t="s">
        <v>10</v>
      </c>
      <c r="M3" s="38" t="s">
        <v>10</v>
      </c>
      <c r="N3" s="38"/>
      <c r="O3" s="38" t="s">
        <v>10</v>
      </c>
      <c r="P3" s="1"/>
      <c r="Q3" s="1"/>
      <c r="R3" s="1"/>
      <c r="S3" s="1"/>
      <c r="U3" s="39">
        <v>1</v>
      </c>
      <c r="V3" s="16" t="s">
        <v>78</v>
      </c>
      <c r="W3" s="16" t="s">
        <v>109</v>
      </c>
    </row>
    <row r="4" spans="1:24">
      <c r="A4" s="38">
        <v>2</v>
      </c>
      <c r="B4" s="1" t="s">
        <v>62</v>
      </c>
      <c r="C4" s="1" t="s">
        <v>80</v>
      </c>
      <c r="D4" s="38" t="s">
        <v>74</v>
      </c>
      <c r="E4" s="38" t="s">
        <v>10</v>
      </c>
      <c r="F4" s="38"/>
      <c r="G4" s="38"/>
      <c r="H4" s="38" t="s">
        <v>10</v>
      </c>
      <c r="I4" s="38"/>
      <c r="J4" s="38" t="s">
        <v>10</v>
      </c>
      <c r="K4" s="38"/>
      <c r="L4" s="38"/>
      <c r="M4" s="38"/>
      <c r="N4" s="38"/>
      <c r="O4" s="38" t="s">
        <v>10</v>
      </c>
      <c r="P4" s="1"/>
      <c r="Q4" s="1"/>
      <c r="R4" s="1"/>
      <c r="S4" s="1"/>
      <c r="U4" s="39">
        <v>2</v>
      </c>
      <c r="V4" s="16" t="s">
        <v>72</v>
      </c>
      <c r="W4" s="16" t="s">
        <v>71</v>
      </c>
      <c r="X4" t="s">
        <v>113</v>
      </c>
    </row>
    <row r="5" spans="1:24">
      <c r="A5" s="38">
        <v>3</v>
      </c>
      <c r="B5" s="1" t="s">
        <v>63</v>
      </c>
      <c r="C5" s="1" t="s">
        <v>81</v>
      </c>
      <c r="D5" s="38" t="s">
        <v>73</v>
      </c>
      <c r="E5" s="38" t="s">
        <v>10</v>
      </c>
      <c r="F5" s="38" t="s">
        <v>10</v>
      </c>
      <c r="G5" s="38" t="s">
        <v>10</v>
      </c>
      <c r="H5" s="38" t="s">
        <v>10</v>
      </c>
      <c r="I5" s="38" t="s">
        <v>10</v>
      </c>
      <c r="J5" s="38" t="s">
        <v>10</v>
      </c>
      <c r="K5" s="38" t="s">
        <v>10</v>
      </c>
      <c r="L5" s="38" t="s">
        <v>10</v>
      </c>
      <c r="M5" s="38"/>
      <c r="N5" s="38" t="s">
        <v>10</v>
      </c>
      <c r="O5" s="38"/>
      <c r="P5" s="38"/>
      <c r="Q5" s="1"/>
      <c r="R5" s="1"/>
      <c r="S5" s="1"/>
      <c r="U5" s="39">
        <v>3</v>
      </c>
      <c r="V5" s="16" t="s">
        <v>73</v>
      </c>
      <c r="W5" s="16" t="s">
        <v>108</v>
      </c>
      <c r="X5" t="s">
        <v>114</v>
      </c>
    </row>
    <row r="6" spans="1:24">
      <c r="A6" s="38">
        <v>4</v>
      </c>
      <c r="B6" s="1" t="s">
        <v>64</v>
      </c>
      <c r="C6" s="1" t="s">
        <v>82</v>
      </c>
      <c r="D6" s="38" t="s">
        <v>107</v>
      </c>
      <c r="E6" s="38" t="s">
        <v>10</v>
      </c>
      <c r="F6" s="38" t="s">
        <v>10</v>
      </c>
      <c r="G6" s="38" t="s">
        <v>10</v>
      </c>
      <c r="H6" s="38" t="s">
        <v>10</v>
      </c>
      <c r="I6" s="38" t="s">
        <v>10</v>
      </c>
      <c r="J6" s="38" t="s">
        <v>10</v>
      </c>
      <c r="K6" s="38" t="s">
        <v>10</v>
      </c>
      <c r="L6" s="38"/>
      <c r="M6" s="38"/>
      <c r="N6" s="38"/>
      <c r="O6" s="38"/>
      <c r="P6" s="38"/>
      <c r="Q6" s="1"/>
      <c r="R6" s="1"/>
      <c r="S6" s="1"/>
      <c r="U6" s="39">
        <v>4</v>
      </c>
      <c r="V6" s="16" t="s">
        <v>74</v>
      </c>
      <c r="W6" s="16" t="s">
        <v>76</v>
      </c>
      <c r="X6" t="s">
        <v>115</v>
      </c>
    </row>
    <row r="7" spans="1:24">
      <c r="A7" s="38">
        <v>5</v>
      </c>
      <c r="B7" s="1" t="s">
        <v>65</v>
      </c>
      <c r="C7" s="1" t="s">
        <v>83</v>
      </c>
      <c r="D7" s="38" t="s">
        <v>73</v>
      </c>
      <c r="E7" s="38" t="s">
        <v>10</v>
      </c>
      <c r="F7" s="38"/>
      <c r="G7" s="38" t="s">
        <v>10</v>
      </c>
      <c r="H7" s="38"/>
      <c r="I7" s="38" t="s">
        <v>10</v>
      </c>
      <c r="J7" s="38" t="s">
        <v>10</v>
      </c>
      <c r="K7" s="38" t="s">
        <v>10</v>
      </c>
      <c r="L7" s="38"/>
      <c r="M7" s="38"/>
      <c r="N7" s="38"/>
      <c r="O7" s="38"/>
      <c r="P7" s="38"/>
      <c r="Q7" s="1"/>
      <c r="R7" s="1"/>
      <c r="S7" s="1"/>
      <c r="U7" s="39">
        <v>5</v>
      </c>
      <c r="V7" s="16" t="s">
        <v>75</v>
      </c>
      <c r="W7" s="16" t="s">
        <v>77</v>
      </c>
      <c r="X7" t="s">
        <v>115</v>
      </c>
    </row>
    <row r="8" spans="1:24">
      <c r="A8" s="38">
        <v>7</v>
      </c>
      <c r="B8" s="1" t="s">
        <v>111</v>
      </c>
      <c r="C8" s="1" t="s">
        <v>110</v>
      </c>
      <c r="D8" s="38" t="s">
        <v>72</v>
      </c>
      <c r="E8" s="38" t="s">
        <v>10</v>
      </c>
      <c r="F8" s="38" t="s">
        <v>10</v>
      </c>
      <c r="G8" s="38"/>
      <c r="H8" s="38" t="s">
        <v>10</v>
      </c>
      <c r="I8" s="38" t="s">
        <v>10</v>
      </c>
      <c r="J8" s="38" t="s">
        <v>10</v>
      </c>
      <c r="K8" s="38" t="s">
        <v>10</v>
      </c>
      <c r="L8" s="38"/>
      <c r="M8" s="38"/>
      <c r="N8" s="38"/>
      <c r="O8" s="38" t="s">
        <v>10</v>
      </c>
      <c r="P8" s="1"/>
      <c r="Q8" s="1"/>
      <c r="R8" s="1"/>
      <c r="S8" s="1"/>
      <c r="U8" s="39">
        <v>6</v>
      </c>
      <c r="V8" s="16" t="s">
        <v>107</v>
      </c>
      <c r="W8" s="16" t="s">
        <v>106</v>
      </c>
      <c r="X8" t="s">
        <v>114</v>
      </c>
    </row>
    <row r="9" spans="1:24">
      <c r="A9" s="38">
        <v>8</v>
      </c>
      <c r="B9" s="1" t="s">
        <v>66</v>
      </c>
      <c r="C9" s="1" t="s">
        <v>84</v>
      </c>
      <c r="D9" s="38" t="s">
        <v>72</v>
      </c>
      <c r="E9" s="38" t="s">
        <v>10</v>
      </c>
      <c r="F9" s="38" t="s">
        <v>10</v>
      </c>
      <c r="G9" s="38" t="s">
        <v>10</v>
      </c>
      <c r="H9" s="38" t="s">
        <v>10</v>
      </c>
      <c r="I9" s="38" t="s">
        <v>10</v>
      </c>
      <c r="J9" s="38" t="s">
        <v>10</v>
      </c>
      <c r="K9" s="38" t="s">
        <v>10</v>
      </c>
      <c r="L9" s="38" t="s">
        <v>10</v>
      </c>
      <c r="M9" s="38"/>
      <c r="N9" s="38"/>
      <c r="O9" s="38"/>
      <c r="P9" s="1"/>
      <c r="Q9" s="1"/>
      <c r="R9" s="1"/>
      <c r="S9" s="1"/>
    </row>
    <row r="10" spans="1:24">
      <c r="A10" s="38">
        <v>9</v>
      </c>
      <c r="B10" s="1" t="s">
        <v>67</v>
      </c>
      <c r="C10" s="1" t="s">
        <v>85</v>
      </c>
      <c r="D10" s="38" t="s">
        <v>74</v>
      </c>
      <c r="E10" s="38"/>
      <c r="F10" s="38" t="s">
        <v>10</v>
      </c>
      <c r="G10" s="38"/>
      <c r="H10" s="38" t="s">
        <v>10</v>
      </c>
      <c r="I10" s="38"/>
      <c r="J10" s="38" t="s">
        <v>10</v>
      </c>
      <c r="K10" s="38" t="s">
        <v>10</v>
      </c>
      <c r="L10" s="38"/>
      <c r="M10" s="38"/>
      <c r="N10" s="38"/>
      <c r="O10" s="38" t="s">
        <v>10</v>
      </c>
      <c r="P10" s="1"/>
      <c r="Q10" s="1"/>
      <c r="R10" s="1"/>
      <c r="S10" s="1"/>
    </row>
    <row r="11" spans="1:24">
      <c r="A11" s="45">
        <v>10</v>
      </c>
      <c r="B11" s="46" t="s">
        <v>102</v>
      </c>
      <c r="C11" s="46" t="s">
        <v>103</v>
      </c>
      <c r="D11" s="38" t="s">
        <v>75</v>
      </c>
      <c r="E11" s="38"/>
      <c r="F11" s="38" t="s">
        <v>10</v>
      </c>
      <c r="G11" s="38" t="s">
        <v>10</v>
      </c>
      <c r="H11" s="38" t="s">
        <v>10</v>
      </c>
      <c r="I11" s="38" t="s">
        <v>10</v>
      </c>
      <c r="J11" s="38"/>
      <c r="K11" s="38" t="s">
        <v>10</v>
      </c>
      <c r="L11" s="38"/>
      <c r="M11" s="38"/>
      <c r="N11" s="38"/>
      <c r="O11" s="38" t="s">
        <v>10</v>
      </c>
      <c r="P11" s="38"/>
      <c r="Q11" s="1"/>
      <c r="R11" s="1"/>
      <c r="S11" s="1"/>
    </row>
    <row r="12" spans="1:24">
      <c r="A12" s="45">
        <v>11</v>
      </c>
      <c r="B12" s="46" t="s">
        <v>125</v>
      </c>
      <c r="C12" s="46" t="s">
        <v>126</v>
      </c>
      <c r="D12" s="45" t="s">
        <v>107</v>
      </c>
      <c r="E12" s="38"/>
      <c r="F12" s="38"/>
      <c r="G12" s="38" t="s">
        <v>10</v>
      </c>
      <c r="H12" s="38" t="s">
        <v>10</v>
      </c>
      <c r="I12" s="38" t="s">
        <v>10</v>
      </c>
      <c r="J12" s="38" t="s">
        <v>10</v>
      </c>
      <c r="K12" s="38" t="s">
        <v>10</v>
      </c>
      <c r="L12" s="38" t="s">
        <v>10</v>
      </c>
      <c r="M12" s="38"/>
      <c r="N12" s="38"/>
      <c r="O12" s="38" t="s">
        <v>10</v>
      </c>
      <c r="P12" s="38"/>
      <c r="Q12" s="1"/>
      <c r="R12" s="1"/>
      <c r="S12" s="1"/>
    </row>
    <row r="14" spans="1:24">
      <c r="M14" s="57" t="s">
        <v>146</v>
      </c>
      <c r="U14" s="40"/>
      <c r="V14" s="70"/>
      <c r="W14" s="70"/>
    </row>
  </sheetData>
  <mergeCells count="2">
    <mergeCell ref="A1:D1"/>
    <mergeCell ref="V14:W14"/>
  </mergeCells>
  <conditionalFormatting sqref="E3:I11">
    <cfRule type="containsBlanks" dxfId="12" priority="14">
      <formula>LEN(TRIM(E3))=0</formula>
    </cfRule>
  </conditionalFormatting>
  <conditionalFormatting sqref="K3:M11">
    <cfRule type="containsBlanks" dxfId="11" priority="13">
      <formula>LEN(TRIM(K3))=0</formula>
    </cfRule>
  </conditionalFormatting>
  <conditionalFormatting sqref="J3:J11">
    <cfRule type="containsBlanks" dxfId="10" priority="12">
      <formula>LEN(TRIM(J3))=0</formula>
    </cfRule>
  </conditionalFormatting>
  <conditionalFormatting sqref="N5">
    <cfRule type="containsBlanks" dxfId="9" priority="11">
      <formula>LEN(TRIM(N5))=0</formula>
    </cfRule>
  </conditionalFormatting>
  <conditionalFormatting sqref="N7">
    <cfRule type="containsBlanks" dxfId="8" priority="10">
      <formula>LEN(TRIM(N7))=0</formula>
    </cfRule>
  </conditionalFormatting>
  <conditionalFormatting sqref="N6">
    <cfRule type="containsBlanks" dxfId="7" priority="9">
      <formula>LEN(TRIM(N6))=0</formula>
    </cfRule>
  </conditionalFormatting>
  <conditionalFormatting sqref="E12:N12">
    <cfRule type="containsBlanks" dxfId="6" priority="8">
      <formula>LEN(TRIM(E12))=0</formula>
    </cfRule>
  </conditionalFormatting>
  <conditionalFormatting sqref="O3:O12">
    <cfRule type="containsBlanks" dxfId="5" priority="7">
      <formula>LEN(TRIM(O3))=0</formula>
    </cfRule>
  </conditionalFormatting>
  <conditionalFormatting sqref="P5">
    <cfRule type="containsBlanks" dxfId="4" priority="5">
      <formula>LEN(TRIM(P5))=0</formula>
    </cfRule>
  </conditionalFormatting>
  <conditionalFormatting sqref="P6">
    <cfRule type="containsBlanks" dxfId="3" priority="4">
      <formula>LEN(TRIM(P6))=0</formula>
    </cfRule>
  </conditionalFormatting>
  <conditionalFormatting sqref="P7">
    <cfRule type="containsBlanks" dxfId="2" priority="3">
      <formula>LEN(TRIM(P7))=0</formula>
    </cfRule>
  </conditionalFormatting>
  <conditionalFormatting sqref="P11">
    <cfRule type="containsBlanks" dxfId="1" priority="2">
      <formula>LEN(TRIM(P11))=0</formula>
    </cfRule>
  </conditionalFormatting>
  <conditionalFormatting sqref="P12">
    <cfRule type="containsBlanks" dxfId="0" priority="1">
      <formula>LEN(TRIM(P12))=0</formula>
    </cfRule>
  </conditionalFormatting>
  <dataValidations count="1">
    <dataValidation type="list" allowBlank="1" showInputMessage="1" showErrorMessage="1" sqref="D3:D11">
      <formula1>VI_TRI</formula1>
    </dataValidation>
  </dataValidations>
  <pageMargins left="0.7" right="0.7" top="0.75" bottom="0.75" header="0.3" footer="0.3"/>
  <pageSetup orientation="portrait" horizontalDpi="3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2:J21"/>
  <sheetViews>
    <sheetView workbookViewId="0">
      <selection activeCell="D14" sqref="D14"/>
    </sheetView>
  </sheetViews>
  <sheetFormatPr defaultRowHeight="15"/>
  <cols>
    <col min="1" max="1" width="9.140625" style="5"/>
    <col min="2" max="2" width="20.42578125" bestFit="1" customWidth="1"/>
    <col min="3" max="3" width="37.28515625" customWidth="1"/>
    <col min="4" max="5" width="10.28515625" customWidth="1"/>
  </cols>
  <sheetData>
    <row r="2" spans="1:10" s="12" customFormat="1">
      <c r="A2" s="10"/>
      <c r="B2" s="11"/>
      <c r="C2" s="11"/>
      <c r="D2" s="11" t="s">
        <v>7</v>
      </c>
      <c r="E2" s="11" t="s">
        <v>8</v>
      </c>
      <c r="F2" s="12" t="s">
        <v>9</v>
      </c>
      <c r="G2" s="12" t="s">
        <v>9</v>
      </c>
      <c r="H2" s="12" t="s">
        <v>9</v>
      </c>
      <c r="I2" s="12" t="s">
        <v>9</v>
      </c>
      <c r="J2" s="12" t="s">
        <v>9</v>
      </c>
    </row>
    <row r="3" spans="1:10">
      <c r="A3" s="71" t="s">
        <v>22</v>
      </c>
      <c r="B3" s="1" t="s">
        <v>0</v>
      </c>
      <c r="C3" s="1" t="s">
        <v>11</v>
      </c>
      <c r="D3" s="3" t="s">
        <v>10</v>
      </c>
      <c r="E3" s="3" t="s">
        <v>10</v>
      </c>
    </row>
    <row r="4" spans="1:10">
      <c r="A4" s="71"/>
      <c r="B4" s="1" t="s">
        <v>1</v>
      </c>
      <c r="C4" s="1" t="s">
        <v>12</v>
      </c>
      <c r="D4" s="3" t="s">
        <v>10</v>
      </c>
      <c r="E4" s="3" t="s">
        <v>10</v>
      </c>
    </row>
    <row r="5" spans="1:10">
      <c r="A5" s="71" t="s">
        <v>21</v>
      </c>
      <c r="B5" s="1" t="s">
        <v>2</v>
      </c>
      <c r="C5" s="1" t="s">
        <v>13</v>
      </c>
      <c r="D5" s="2" t="s">
        <v>10</v>
      </c>
      <c r="E5" s="2" t="s">
        <v>45</v>
      </c>
    </row>
    <row r="6" spans="1:10">
      <c r="A6" s="71"/>
      <c r="B6" s="1" t="s">
        <v>3</v>
      </c>
      <c r="C6" s="1" t="s">
        <v>14</v>
      </c>
      <c r="D6" s="2" t="s">
        <v>10</v>
      </c>
      <c r="E6" s="2" t="s">
        <v>45</v>
      </c>
    </row>
    <row r="7" spans="1:10">
      <c r="A7" s="71"/>
      <c r="B7" s="1" t="s">
        <v>4</v>
      </c>
      <c r="C7" s="1" t="s">
        <v>15</v>
      </c>
      <c r="D7" s="2" t="s">
        <v>10</v>
      </c>
      <c r="E7" s="2" t="s">
        <v>45</v>
      </c>
    </row>
    <row r="8" spans="1:10">
      <c r="B8" s="1" t="s">
        <v>5</v>
      </c>
      <c r="C8" s="1" t="s">
        <v>16</v>
      </c>
      <c r="D8" s="2" t="s">
        <v>10</v>
      </c>
      <c r="E8" s="2" t="s">
        <v>45</v>
      </c>
    </row>
    <row r="9" spans="1:10">
      <c r="B9" s="1" t="s">
        <v>6</v>
      </c>
      <c r="C9" s="1"/>
      <c r="D9" s="2"/>
      <c r="E9" s="2"/>
    </row>
    <row r="12" spans="1:10">
      <c r="B12" t="s">
        <v>17</v>
      </c>
    </row>
    <row r="13" spans="1:10">
      <c r="B13" s="4" t="s">
        <v>18</v>
      </c>
    </row>
    <row r="14" spans="1:10">
      <c r="B14" s="4" t="s">
        <v>19</v>
      </c>
    </row>
    <row r="15" spans="1:10">
      <c r="B15" s="4" t="s">
        <v>20</v>
      </c>
    </row>
    <row r="16" spans="1:10">
      <c r="B16" t="s">
        <v>23</v>
      </c>
    </row>
    <row r="17" spans="2:2">
      <c r="B17" s="4" t="s">
        <v>24</v>
      </c>
    </row>
    <row r="18" spans="2:2">
      <c r="B18" s="4" t="s">
        <v>25</v>
      </c>
    </row>
    <row r="19" spans="2:2">
      <c r="B19" s="4" t="s">
        <v>26</v>
      </c>
    </row>
    <row r="20" spans="2:2">
      <c r="B20" s="4" t="s">
        <v>27</v>
      </c>
    </row>
    <row r="21" spans="2:2">
      <c r="B21" s="4" t="s">
        <v>28</v>
      </c>
    </row>
  </sheetData>
  <mergeCells count="2">
    <mergeCell ref="A5:A7"/>
    <mergeCell ref="A3:A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B3:C4"/>
  <sheetViews>
    <sheetView workbookViewId="0">
      <selection activeCell="C6" sqref="C6"/>
    </sheetView>
  </sheetViews>
  <sheetFormatPr defaultRowHeight="15"/>
  <cols>
    <col min="3" max="3" width="11.5703125" bestFit="1" customWidth="1"/>
  </cols>
  <sheetData>
    <row r="3" spans="2:3">
      <c r="B3" t="s">
        <v>82</v>
      </c>
      <c r="C3" s="36">
        <v>240000</v>
      </c>
    </row>
    <row r="4" spans="2:3">
      <c r="B4" t="s">
        <v>50</v>
      </c>
      <c r="C4" s="36">
        <v>500000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Yêu cầu</vt:lpstr>
      <vt:lpstr>Plan + Công</vt:lpstr>
      <vt:lpstr>Mô hình chi phí</vt:lpstr>
      <vt:lpstr>Thành viên - Vị trí</vt:lpstr>
      <vt:lpstr>Khao sat hệ thống</vt:lpstr>
      <vt:lpstr>Quỹ ủng hộ</vt:lpstr>
      <vt:lpstr>MA_VI_TRI</vt:lpstr>
      <vt:lpstr>members</vt:lpstr>
      <vt:lpstr>thanh_vien</vt:lpstr>
      <vt:lpstr>VI_TRI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2012-09-20T10:16:19Z</dcterms:modified>
</cp:coreProperties>
</file>