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2"/>
  </bookViews>
  <sheets>
    <sheet name="Yêu cầu" sheetId="2" r:id="rId1"/>
    <sheet name="Khao sat thong tin GV" sheetId="1" r:id="rId2"/>
    <sheet name="Plan" sheetId="3" r:id="rId3"/>
    <sheet name="Data" sheetId="4" r:id="rId4"/>
  </sheets>
  <definedNames>
    <definedName name="_xlnm._FilterDatabase" localSheetId="2" hidden="1">Plan!$A$10:$BF$55</definedName>
  </definedNames>
  <calcPr calcId="124519"/>
</workbook>
</file>

<file path=xl/calcChain.xml><?xml version="1.0" encoding="utf-8"?>
<calcChain xmlns="http://schemas.openxmlformats.org/spreadsheetml/2006/main">
  <c r="L3" i="3"/>
  <c r="M3" s="1"/>
  <c r="L2"/>
  <c r="L4" s="1"/>
  <c r="K8"/>
  <c r="K55"/>
  <c r="F13" s="1"/>
  <c r="G40"/>
  <c r="F40"/>
  <c r="F12"/>
  <c r="L9"/>
  <c r="L55" s="1"/>
  <c r="G44" s="1"/>
  <c r="D7"/>
  <c r="D6"/>
  <c r="D5"/>
  <c r="D4"/>
  <c r="D3"/>
  <c r="D2"/>
  <c r="F44" l="1"/>
  <c r="L8"/>
  <c r="F11"/>
  <c r="M9"/>
  <c r="G13"/>
  <c r="G12"/>
  <c r="G11"/>
  <c r="N9"/>
  <c r="N8" s="1"/>
  <c r="M55" l="1"/>
  <c r="M8"/>
  <c r="N55"/>
  <c r="O9"/>
  <c r="O8" s="1"/>
  <c r="F46" l="1"/>
  <c r="F45"/>
  <c r="G46"/>
  <c r="G45"/>
  <c r="F29"/>
  <c r="F24"/>
  <c r="O55"/>
  <c r="G29" s="1"/>
  <c r="P9"/>
  <c r="P8" s="1"/>
  <c r="P55" l="1"/>
  <c r="F28" s="1"/>
  <c r="Q9"/>
  <c r="Q8" s="1"/>
  <c r="G24" l="1"/>
  <c r="F14"/>
  <c r="F27"/>
  <c r="F26"/>
  <c r="Q55"/>
  <c r="G14" s="1"/>
  <c r="R9"/>
  <c r="R8" s="1"/>
  <c r="F47" l="1"/>
  <c r="G47"/>
  <c r="R55"/>
  <c r="S9"/>
  <c r="S8" s="1"/>
  <c r="F48" l="1"/>
  <c r="G48"/>
  <c r="G28"/>
  <c r="G27"/>
  <c r="S55"/>
  <c r="T9"/>
  <c r="T8" s="1"/>
  <c r="F49" l="1"/>
  <c r="F36"/>
  <c r="G49"/>
  <c r="T55"/>
  <c r="U9"/>
  <c r="U8" s="1"/>
  <c r="G50" l="1"/>
  <c r="F50"/>
  <c r="U55"/>
  <c r="V9"/>
  <c r="V8" s="1"/>
  <c r="G16" l="1"/>
  <c r="F16"/>
  <c r="F42"/>
  <c r="G26"/>
  <c r="V55"/>
  <c r="W9"/>
  <c r="W8" s="1"/>
  <c r="F17" l="1"/>
  <c r="F21"/>
  <c r="G17"/>
  <c r="G21"/>
  <c r="F35"/>
  <c r="G36"/>
  <c r="W55"/>
  <c r="F32" s="1"/>
  <c r="X9"/>
  <c r="X8" s="1"/>
  <c r="X55" l="1"/>
  <c r="Y9"/>
  <c r="Y8" s="1"/>
  <c r="G32" l="1"/>
  <c r="F18"/>
  <c r="G18"/>
  <c r="Y55"/>
  <c r="Z9"/>
  <c r="Z8" s="1"/>
  <c r="F34" l="1"/>
  <c r="F19"/>
  <c r="G19"/>
  <c r="Z55"/>
  <c r="AA9"/>
  <c r="AA8" s="1"/>
  <c r="F20" l="1"/>
  <c r="F22"/>
  <c r="G20"/>
  <c r="G34"/>
  <c r="G42"/>
  <c r="AA55"/>
  <c r="AB9"/>
  <c r="AB8" s="1"/>
  <c r="G35" l="1"/>
  <c r="F31"/>
  <c r="AB55"/>
  <c r="AC9"/>
  <c r="AC8" s="1"/>
  <c r="G31" l="1"/>
  <c r="G22"/>
  <c r="AC55"/>
  <c r="F33" s="1"/>
  <c r="AD9"/>
  <c r="AD8" s="1"/>
  <c r="AD55" l="1"/>
  <c r="G33" s="1"/>
  <c r="AE9"/>
  <c r="AE8" s="1"/>
  <c r="AE55" l="1"/>
  <c r="AF9"/>
  <c r="AF8" s="1"/>
  <c r="F37" l="1"/>
  <c r="F38"/>
  <c r="AF55"/>
  <c r="AG9"/>
  <c r="AG8" s="1"/>
  <c r="AG55" l="1"/>
  <c r="G37" s="1"/>
  <c r="AH9"/>
  <c r="AH8" s="1"/>
  <c r="AH55" l="1"/>
  <c r="AI9"/>
  <c r="AI8" s="1"/>
  <c r="AI55" l="1"/>
  <c r="AJ9"/>
  <c r="AJ8" s="1"/>
  <c r="AJ55" l="1"/>
  <c r="G38" s="1"/>
  <c r="AK9"/>
  <c r="AK8" s="1"/>
  <c r="AK55" l="1"/>
  <c r="AL9"/>
  <c r="AL8" s="1"/>
  <c r="AL55" l="1"/>
  <c r="AM9"/>
  <c r="AM8" s="1"/>
  <c r="AM55" l="1"/>
  <c r="AN9"/>
  <c r="AN8" s="1"/>
  <c r="AN55" l="1"/>
  <c r="AO9"/>
  <c r="AO8" s="1"/>
  <c r="AO55" l="1"/>
  <c r="AP9"/>
  <c r="AP8" s="1"/>
  <c r="AP55" l="1"/>
  <c r="AQ9"/>
  <c r="AQ8" s="1"/>
  <c r="AQ55" l="1"/>
  <c r="AR9"/>
  <c r="AR8" s="1"/>
  <c r="AR55" l="1"/>
  <c r="AS9"/>
  <c r="AS8" s="1"/>
  <c r="AS55" l="1"/>
  <c r="AT9"/>
  <c r="AT8" s="1"/>
  <c r="AT55" l="1"/>
  <c r="AU9"/>
  <c r="AU8" s="1"/>
  <c r="AU55" l="1"/>
  <c r="AV9"/>
  <c r="AV8" s="1"/>
  <c r="AV55" l="1"/>
  <c r="AW9"/>
  <c r="AW8" s="1"/>
  <c r="AW55" l="1"/>
  <c r="AX9"/>
  <c r="AX8" s="1"/>
  <c r="AX55" l="1"/>
  <c r="AY9"/>
  <c r="AY8" s="1"/>
  <c r="AY55" l="1"/>
  <c r="AZ9"/>
  <c r="AZ8" s="1"/>
  <c r="AZ55" l="1"/>
  <c r="BA9"/>
  <c r="BA8" s="1"/>
  <c r="BA55" l="1"/>
  <c r="BB9"/>
  <c r="BB8" s="1"/>
  <c r="BB55" l="1"/>
  <c r="BC9"/>
  <c r="BC8" s="1"/>
  <c r="BC55" l="1"/>
  <c r="BD9"/>
  <c r="BD8" s="1"/>
  <c r="BD55" l="1"/>
  <c r="BE9"/>
  <c r="BE55" l="1"/>
  <c r="BE8"/>
</calcChain>
</file>

<file path=xl/sharedStrings.xml><?xml version="1.0" encoding="utf-8"?>
<sst xmlns="http://schemas.openxmlformats.org/spreadsheetml/2006/main" count="270" uniqueCount="120">
  <si>
    <t>GVCM</t>
  </si>
  <si>
    <t>GVHD</t>
  </si>
  <si>
    <t>GV Viết</t>
  </si>
  <si>
    <t>GV Duyệt</t>
  </si>
  <si>
    <t>GV Thẩm định</t>
  </si>
  <si>
    <t>GV Hội đồng khoa học</t>
  </si>
  <si>
    <t>GV Khác</t>
  </si>
  <si>
    <t>EDUTOP64</t>
  </si>
  <si>
    <t>ELC</t>
  </si>
  <si>
    <t>..</t>
  </si>
  <si>
    <t>x</t>
  </si>
  <si>
    <t>Phụ trách tổ bộ môn</t>
  </si>
  <si>
    <t>Phụ trách course học (đi dạy)</t>
  </si>
  <si>
    <t xml:space="preserve">Viết học liệu </t>
  </si>
  <si>
    <t>Duyệt học liệu</t>
  </si>
  <si>
    <t>Thẩm định học liệu</t>
  </si>
  <si>
    <t>Thẩm định chương trình khung,,…</t>
  </si>
  <si>
    <t>Hợp đồng thanh toán theo</t>
  </si>
  <si>
    <t>- Tháng</t>
  </si>
  <si>
    <t>- Course học</t>
  </si>
  <si>
    <t>- Học liệu</t>
  </si>
  <si>
    <t>Học liệu</t>
  </si>
  <si>
    <t>Vận hành</t>
  </si>
  <si>
    <t>Những vấn đề cần quan tâm với hợp đồng</t>
  </si>
  <si>
    <t>- Hợp đồng cho những khoản mục nào</t>
  </si>
  <si>
    <t>- Kế hoạch chuyển tiền ra sao</t>
  </si>
  <si>
    <t>- Thanh lý quyết toán như thế nào?</t>
  </si>
  <si>
    <t>- Thực tế chuyển tiền như thế nào?</t>
  </si>
  <si>
    <t>- Kiểm soát các chứng từ thanh toán</t>
  </si>
  <si>
    <t>LỌC ĐƯỢC THÔNG TIN CỦA GiẢNG VIÊN CÁC SỰ KiỆN TRONG NĂM (08/03; 20/11; Ngày sinh nhật, Ngày thành lập cty, … )</t>
  </si>
  <si>
    <t>Đã thanh toán bao nhiêu</t>
  </si>
  <si>
    <t>Còn phải thanh toán bao nhiêu</t>
  </si>
  <si>
    <t>Phải thanh toán theo hợp đồng là bao nhiêu</t>
  </si>
  <si>
    <t>Phải thanh toán thực tế là bao nhiêu</t>
  </si>
  <si>
    <t>BiẾT ĐƯỢC THÁNG NÀY THANH TOÁN NHỮNG KHOẢN GÌ, CHO AI, THEO HỢP ĐỒNG KHUNG NÀO?</t>
  </si>
  <si>
    <r>
      <t xml:space="preserve">BiẾT ĐƯỢC THẦY NÀO, CÓ NHỮNG HỢP ĐỒNG NÀO. </t>
    </r>
    <r>
      <rPr>
        <b/>
        <sz val="11"/>
        <color rgb="FFFF0000"/>
        <rFont val="Times New Roman"/>
        <family val="1"/>
      </rPr>
      <t>ỨNG VỚI TỪNG HỢP ĐỒNG THÌ CÒN PHẢI TRẢ BAO NHIÊU TIÊN,..</t>
    </r>
  </si>
  <si>
    <t>Người tham gia</t>
  </si>
  <si>
    <t>Hệ số công việc</t>
  </si>
  <si>
    <t>Trạng thái</t>
  </si>
  <si>
    <t>Đã phân</t>
  </si>
  <si>
    <t>Tund</t>
  </si>
  <si>
    <t>Đang làm</t>
  </si>
  <si>
    <t>Uyvq</t>
  </si>
  <si>
    <t>Đã xong</t>
  </si>
  <si>
    <t>STT</t>
  </si>
  <si>
    <t>Công việc</t>
  </si>
  <si>
    <t>Người phụ trách</t>
  </si>
  <si>
    <t>Hệ số</t>
  </si>
  <si>
    <t>Start Date</t>
  </si>
  <si>
    <t>Deadline</t>
  </si>
  <si>
    <t>Status</t>
  </si>
  <si>
    <t>Output</t>
  </si>
  <si>
    <t>Số form</t>
  </si>
  <si>
    <t>Chuẩn bị</t>
  </si>
  <si>
    <t>B</t>
  </si>
  <si>
    <t>E</t>
  </si>
  <si>
    <t>Lập cơ sở dữ liệu</t>
  </si>
  <si>
    <t>Dựng ứng dụng nền (Sourcecode)</t>
  </si>
  <si>
    <t>Up ứng dụng lên Code.Google</t>
  </si>
  <si>
    <t>BE</t>
  </si>
  <si>
    <t>Xây dựng Demo</t>
  </si>
  <si>
    <t>Thiết kế AdminMaster Page</t>
  </si>
  <si>
    <t>Danh mục</t>
  </si>
  <si>
    <t>-</t>
  </si>
  <si>
    <t>Môn học</t>
  </si>
  <si>
    <t>Chức năng nghiệp vụ</t>
  </si>
  <si>
    <t>Báo cáo</t>
  </si>
  <si>
    <t>Quản trị hệ thống</t>
  </si>
  <si>
    <t>Đăng nhập hệ thống, đổi mật khẩu, quản lý user, phân quyền</t>
  </si>
  <si>
    <t>Thu thập dữ liệu</t>
  </si>
  <si>
    <t>END LINE</t>
  </si>
  <si>
    <t>LinhDH</t>
  </si>
  <si>
    <t>Đơn vị thanh toán</t>
  </si>
  <si>
    <t>TinhTH</t>
  </si>
  <si>
    <t>Đổ dữ liệu vào CSDL</t>
  </si>
  <si>
    <t>Từ điển</t>
  </si>
  <si>
    <t>Nội dung thanh toán</t>
  </si>
  <si>
    <t>MinhNN</t>
  </si>
  <si>
    <t>Cập nhật thông tin Giảng viên</t>
  </si>
  <si>
    <t>Danh sách Giảng viên (có search xịn ở trên kiểu Google và kiểu Adavance)</t>
  </si>
  <si>
    <t>Cập nhật Hợp đồng khung (có cập nhật GD_NOI_DUNG_TT)</t>
  </si>
  <si>
    <t>Cập nhật thông tin Lớp môn (có cả chi tiết)</t>
  </si>
  <si>
    <t>Danh sách Lớp môn (có search xịn ở trên kiểu Google và kiểu Advance)</t>
  </si>
  <si>
    <t>Danh sách Hợp đồng khung (có search xịn ở trên kiểu Google và kiểu Advance)</t>
  </si>
  <si>
    <t>Danh sách Thanh toán (có search từ ngày đến ngày, số hóa đơn, thầy, ….)</t>
  </si>
  <si>
    <t>Cập nhật thông tin thanh toán</t>
  </si>
  <si>
    <t>Cơ sở dữ liệu cũ (TRM + TAM)</t>
  </si>
  <si>
    <t>Mẫu hợp đồng thanh toán vận hành</t>
  </si>
  <si>
    <t>Mẫu hợp đồng thanh toán học liệu</t>
  </si>
  <si>
    <t>Danh sách thanh toán thực ELC-Topica từ 1/2011-nay</t>
  </si>
  <si>
    <t>Hợp đồng thực (học liệu+vận hành) từ 1/2011-nay</t>
  </si>
  <si>
    <t>Training khách hàng</t>
  </si>
  <si>
    <t>Thu thập các mẫu báo cáo đầu ra (hoặc các yêu cầu báo cáo)</t>
  </si>
  <si>
    <t>Từ Form</t>
  </si>
  <si>
    <t>Đến Form</t>
  </si>
  <si>
    <t>f300</t>
  </si>
  <si>
    <t>f301</t>
  </si>
  <si>
    <t>f302</t>
  </si>
  <si>
    <t>f100</t>
  </si>
  <si>
    <t>f101</t>
  </si>
  <si>
    <t>f102</t>
  </si>
  <si>
    <t>f103</t>
  </si>
  <si>
    <t>f200</t>
  </si>
  <si>
    <t>f201</t>
  </si>
  <si>
    <t>f202</t>
  </si>
  <si>
    <t>f203</t>
  </si>
  <si>
    <t>f204</t>
  </si>
  <si>
    <t>Danh sách lớp-môn đến 01/07/2011</t>
  </si>
  <si>
    <t>XLS</t>
  </si>
  <si>
    <t>Lập file dự án (convention+plan) version 1.0</t>
  </si>
  <si>
    <t>f400</t>
  </si>
  <si>
    <t>Giảng viên</t>
  </si>
  <si>
    <t>Hợp đồng khung</t>
  </si>
  <si>
    <t>Lớp môn</t>
  </si>
  <si>
    <t>Thanh toán</t>
  </si>
  <si>
    <t>Nội dung thanh toán( còn thiếu học liệu)</t>
  </si>
  <si>
    <t>Số công việc</t>
  </si>
  <si>
    <t>Đã xong</t>
  </si>
  <si>
    <t>Chưa hoàn thành</t>
  </si>
  <si>
    <t>ThangTM</t>
  </si>
</sst>
</file>

<file path=xl/styles.xml><?xml version="1.0" encoding="utf-8"?>
<styleSheet xmlns="http://schemas.openxmlformats.org/spreadsheetml/2006/main">
  <numFmts count="2">
    <numFmt numFmtId="164" formatCode="dd\-mm"/>
    <numFmt numFmtId="165" formatCode="ddd"/>
  </numFmts>
  <fonts count="10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4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3" fillId="2" borderId="0" xfId="0" applyFont="1" applyFill="1"/>
    <xf numFmtId="0" fontId="5" fillId="3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6" fillId="2" borderId="1" xfId="0" applyFont="1" applyFill="1" applyBorder="1"/>
    <xf numFmtId="0" fontId="0" fillId="2" borderId="0" xfId="0" applyFill="1"/>
    <xf numFmtId="164" fontId="6" fillId="2" borderId="0" xfId="0" applyNumberFormat="1" applyFont="1" applyFill="1"/>
    <xf numFmtId="164" fontId="0" fillId="0" borderId="0" xfId="0" applyNumberFormat="1"/>
    <xf numFmtId="0" fontId="0" fillId="2" borderId="1" xfId="0" applyFill="1" applyBorder="1"/>
    <xf numFmtId="164" fontId="0" fillId="2" borderId="0" xfId="0" applyNumberFormat="1" applyFill="1"/>
    <xf numFmtId="164" fontId="5" fillId="4" borderId="0" xfId="0" applyNumberFormat="1" applyFont="1" applyFill="1" applyAlignment="1">
      <alignment vertical="center" wrapText="1"/>
    </xf>
    <xf numFmtId="164" fontId="5" fillId="4" borderId="1" xfId="0" applyNumberFormat="1" applyFont="1" applyFill="1" applyBorder="1" applyAlignment="1">
      <alignment vertical="center" wrapText="1"/>
    </xf>
    <xf numFmtId="164" fontId="5" fillId="5" borderId="0" xfId="0" applyNumberFormat="1" applyFont="1" applyFill="1"/>
    <xf numFmtId="164" fontId="5" fillId="5" borderId="1" xfId="0" applyNumberFormat="1" applyFon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4" fillId="6" borderId="1" xfId="0" applyFont="1" applyFill="1" applyBorder="1"/>
    <xf numFmtId="164" fontId="4" fillId="0" borderId="1" xfId="0" applyNumberFormat="1" applyFont="1" applyFill="1" applyBorder="1"/>
    <xf numFmtId="0" fontId="4" fillId="0" borderId="1" xfId="0" applyFont="1" applyBorder="1"/>
    <xf numFmtId="164" fontId="4" fillId="0" borderId="0" xfId="0" applyNumberFormat="1" applyFont="1" applyFill="1"/>
    <xf numFmtId="0" fontId="5" fillId="7" borderId="0" xfId="0" applyFont="1" applyFill="1"/>
    <xf numFmtId="164" fontId="5" fillId="7" borderId="0" xfId="0" applyNumberFormat="1" applyFont="1" applyFill="1"/>
    <xf numFmtId="0" fontId="6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164" fontId="5" fillId="5" borderId="1" xfId="0" applyNumberFormat="1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164" fontId="7" fillId="5" borderId="1" xfId="0" applyNumberFormat="1" applyFont="1" applyFill="1" applyBorder="1" applyAlignment="1">
      <alignment wrapText="1"/>
    </xf>
    <xf numFmtId="0" fontId="4" fillId="6" borderId="1" xfId="0" applyFont="1" applyFill="1" applyBorder="1" applyAlignment="1">
      <alignment wrapText="1"/>
    </xf>
    <xf numFmtId="0" fontId="8" fillId="6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5" fillId="7" borderId="0" xfId="0" applyFont="1" applyFill="1" applyAlignment="1">
      <alignment wrapText="1"/>
    </xf>
    <xf numFmtId="0" fontId="6" fillId="2" borderId="0" xfId="0" applyFont="1" applyFill="1" applyBorder="1"/>
    <xf numFmtId="0" fontId="0" fillId="2" borderId="0" xfId="0" applyFill="1" applyBorder="1"/>
    <xf numFmtId="0" fontId="6" fillId="2" borderId="0" xfId="0" applyFont="1" applyFill="1"/>
    <xf numFmtId="165" fontId="0" fillId="0" borderId="0" xfId="0" applyNumberFormat="1"/>
    <xf numFmtId="165" fontId="0" fillId="2" borderId="0" xfId="0" applyNumberFormat="1" applyFill="1" applyAlignment="1">
      <alignment wrapText="1"/>
    </xf>
    <xf numFmtId="165" fontId="0" fillId="2" borderId="0" xfId="0" applyNumberFormat="1" applyFill="1"/>
    <xf numFmtId="10" fontId="0" fillId="0" borderId="0" xfId="1" applyNumberFormat="1" applyFont="1"/>
    <xf numFmtId="0" fontId="0" fillId="0" borderId="2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0"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7"/>
  <sheetViews>
    <sheetView workbookViewId="0">
      <selection activeCell="G12" sqref="G12"/>
    </sheetView>
  </sheetViews>
  <sheetFormatPr defaultRowHeight="15"/>
  <cols>
    <col min="1" max="16384" width="9.140625" style="6"/>
  </cols>
  <sheetData>
    <row r="1" spans="1:1" s="8" customFormat="1" ht="14.25">
      <c r="A1" s="8" t="s">
        <v>29</v>
      </c>
    </row>
    <row r="3" spans="1:1" s="9" customFormat="1" ht="14.25">
      <c r="A3" s="9" t="s">
        <v>34</v>
      </c>
    </row>
    <row r="6" spans="1:1" s="8" customFormat="1" ht="14.25">
      <c r="A6" s="8" t="s">
        <v>35</v>
      </c>
    </row>
    <row r="10" spans="1:1">
      <c r="A10" s="6" t="s">
        <v>32</v>
      </c>
    </row>
    <row r="11" spans="1:1">
      <c r="A11" s="6" t="s">
        <v>33</v>
      </c>
    </row>
    <row r="12" spans="1:1">
      <c r="A12" s="6" t="s">
        <v>30</v>
      </c>
    </row>
    <row r="13" spans="1:1">
      <c r="A13" s="6" t="s">
        <v>31</v>
      </c>
    </row>
    <row r="15" spans="1:1">
      <c r="A15" s="7"/>
    </row>
    <row r="16" spans="1:1">
      <c r="A16" s="7"/>
    </row>
    <row r="17" spans="1:1">
      <c r="A17" s="7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J21"/>
  <sheetViews>
    <sheetView workbookViewId="0">
      <selection activeCell="C26" sqref="C26"/>
    </sheetView>
  </sheetViews>
  <sheetFormatPr defaultRowHeight="15"/>
  <cols>
    <col min="1" max="1" width="9.140625" style="5"/>
    <col min="2" max="2" width="20.42578125" bestFit="1" customWidth="1"/>
    <col min="3" max="3" width="37.28515625" customWidth="1"/>
    <col min="4" max="5" width="10.28515625" customWidth="1"/>
  </cols>
  <sheetData>
    <row r="2" spans="1:10" s="12" customFormat="1">
      <c r="A2" s="10"/>
      <c r="B2" s="11"/>
      <c r="C2" s="11"/>
      <c r="D2" s="11" t="s">
        <v>7</v>
      </c>
      <c r="E2" s="11" t="s">
        <v>8</v>
      </c>
      <c r="F2" s="12" t="s">
        <v>9</v>
      </c>
      <c r="G2" s="12" t="s">
        <v>9</v>
      </c>
      <c r="H2" s="12" t="s">
        <v>9</v>
      </c>
      <c r="I2" s="12" t="s">
        <v>9</v>
      </c>
      <c r="J2" s="12" t="s">
        <v>9</v>
      </c>
    </row>
    <row r="3" spans="1:10">
      <c r="A3" s="47" t="s">
        <v>22</v>
      </c>
      <c r="B3" s="1" t="s">
        <v>0</v>
      </c>
      <c r="C3" s="1" t="s">
        <v>11</v>
      </c>
      <c r="D3" s="3" t="s">
        <v>10</v>
      </c>
      <c r="E3" s="3" t="s">
        <v>10</v>
      </c>
    </row>
    <row r="4" spans="1:10">
      <c r="A4" s="47"/>
      <c r="B4" s="1" t="s">
        <v>1</v>
      </c>
      <c r="C4" s="1" t="s">
        <v>12</v>
      </c>
      <c r="D4" s="3" t="s">
        <v>10</v>
      </c>
      <c r="E4" s="3" t="s">
        <v>10</v>
      </c>
    </row>
    <row r="5" spans="1:10">
      <c r="A5" s="47" t="s">
        <v>21</v>
      </c>
      <c r="B5" s="1" t="s">
        <v>2</v>
      </c>
      <c r="C5" s="1" t="s">
        <v>13</v>
      </c>
      <c r="D5" s="2" t="s">
        <v>10</v>
      </c>
      <c r="E5" s="2"/>
    </row>
    <row r="6" spans="1:10">
      <c r="A6" s="47"/>
      <c r="B6" s="1" t="s">
        <v>3</v>
      </c>
      <c r="C6" s="1" t="s">
        <v>14</v>
      </c>
      <c r="D6" s="2" t="s">
        <v>10</v>
      </c>
      <c r="E6" s="2"/>
    </row>
    <row r="7" spans="1:10">
      <c r="A7" s="47"/>
      <c r="B7" s="1" t="s">
        <v>4</v>
      </c>
      <c r="C7" s="1" t="s">
        <v>15</v>
      </c>
      <c r="D7" s="2" t="s">
        <v>10</v>
      </c>
      <c r="E7" s="2"/>
    </row>
    <row r="8" spans="1:10">
      <c r="B8" s="1" t="s">
        <v>5</v>
      </c>
      <c r="C8" s="1" t="s">
        <v>16</v>
      </c>
      <c r="D8" s="2" t="s">
        <v>10</v>
      </c>
      <c r="E8" s="2"/>
    </row>
    <row r="9" spans="1:10">
      <c r="B9" s="1" t="s">
        <v>6</v>
      </c>
      <c r="C9" s="1"/>
      <c r="D9" s="2"/>
      <c r="E9" s="2"/>
    </row>
    <row r="12" spans="1:10">
      <c r="B12" t="s">
        <v>17</v>
      </c>
    </row>
    <row r="13" spans="1:10">
      <c r="B13" s="4" t="s">
        <v>18</v>
      </c>
    </row>
    <row r="14" spans="1:10">
      <c r="B14" s="4" t="s">
        <v>19</v>
      </c>
    </row>
    <row r="15" spans="1:10">
      <c r="B15" s="4" t="s">
        <v>20</v>
      </c>
    </row>
    <row r="16" spans="1:10">
      <c r="B16" t="s">
        <v>23</v>
      </c>
    </row>
    <row r="17" spans="2:2">
      <c r="B17" s="4" t="s">
        <v>24</v>
      </c>
    </row>
    <row r="18" spans="2:2">
      <c r="B18" s="4" t="s">
        <v>25</v>
      </c>
    </row>
    <row r="19" spans="2:2">
      <c r="B19" s="4" t="s">
        <v>26</v>
      </c>
    </row>
    <row r="20" spans="2:2">
      <c r="B20" s="4" t="s">
        <v>27</v>
      </c>
    </row>
    <row r="21" spans="2:2">
      <c r="B21" s="4" t="s">
        <v>28</v>
      </c>
    </row>
  </sheetData>
  <mergeCells count="2">
    <mergeCell ref="A5:A7"/>
    <mergeCell ref="A3: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55"/>
  <sheetViews>
    <sheetView tabSelected="1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C40" sqref="C40"/>
    </sheetView>
  </sheetViews>
  <sheetFormatPr defaultRowHeight="15"/>
  <cols>
    <col min="1" max="1" width="5.7109375" bestFit="1" customWidth="1"/>
    <col min="2" max="2" width="4.42578125" customWidth="1"/>
    <col min="3" max="3" width="48" style="38" customWidth="1"/>
    <col min="4" max="4" width="14.5703125" bestFit="1" customWidth="1"/>
    <col min="5" max="5" width="13.28515625" customWidth="1"/>
    <col min="6" max="6" width="9.7109375" style="16" bestFit="1" customWidth="1"/>
    <col min="7" max="7" width="13.140625" style="16" bestFit="1" customWidth="1"/>
    <col min="8" max="8" width="10" style="16" customWidth="1"/>
    <col min="11" max="12" width="5.7109375" bestFit="1" customWidth="1"/>
    <col min="13" max="13" width="7.140625" bestFit="1" customWidth="1"/>
    <col min="14" max="57" width="5.7109375" bestFit="1" customWidth="1"/>
  </cols>
  <sheetData>
    <row r="1" spans="1:57">
      <c r="C1" s="31" t="s">
        <v>36</v>
      </c>
      <c r="D1" s="13" t="s">
        <v>37</v>
      </c>
      <c r="E1" s="40" t="s">
        <v>93</v>
      </c>
      <c r="F1" s="42" t="s">
        <v>94</v>
      </c>
      <c r="G1" s="15" t="s">
        <v>38</v>
      </c>
      <c r="I1" s="16"/>
    </row>
    <row r="2" spans="1:57">
      <c r="C2" s="32" t="s">
        <v>71</v>
      </c>
      <c r="D2" s="17">
        <f t="shared" ref="D2:D7" si="0">SUMIF($D$10:$D$51,C2,$E$10:$E$51)</f>
        <v>0.5</v>
      </c>
      <c r="E2" s="41">
        <v>200</v>
      </c>
      <c r="F2" s="14">
        <v>299</v>
      </c>
      <c r="G2" s="18" t="s">
        <v>39</v>
      </c>
      <c r="I2" s="16"/>
      <c r="J2" t="s">
        <v>116</v>
      </c>
      <c r="L2">
        <f>COUNTA(H11:H50)</f>
        <v>32</v>
      </c>
    </row>
    <row r="3" spans="1:57">
      <c r="C3" s="32" t="s">
        <v>40</v>
      </c>
      <c r="D3" s="17">
        <f t="shared" si="0"/>
        <v>3</v>
      </c>
      <c r="E3" s="41">
        <v>800</v>
      </c>
      <c r="F3" s="14">
        <v>899</v>
      </c>
      <c r="G3" s="18" t="s">
        <v>41</v>
      </c>
      <c r="I3" s="16"/>
      <c r="J3" t="s">
        <v>117</v>
      </c>
      <c r="L3">
        <f>COUNTIF(H11:H50,"Đã xong")</f>
        <v>24</v>
      </c>
      <c r="M3" s="46">
        <f>L3/L2</f>
        <v>0.75</v>
      </c>
    </row>
    <row r="4" spans="1:57">
      <c r="C4" s="32" t="s">
        <v>73</v>
      </c>
      <c r="D4" s="17">
        <f t="shared" si="0"/>
        <v>1</v>
      </c>
      <c r="E4" s="41">
        <v>100</v>
      </c>
      <c r="F4" s="14">
        <v>199</v>
      </c>
      <c r="G4" s="18"/>
      <c r="I4" s="16"/>
      <c r="J4" t="s">
        <v>118</v>
      </c>
      <c r="L4">
        <f>L2-L3</f>
        <v>8</v>
      </c>
    </row>
    <row r="5" spans="1:57">
      <c r="C5" s="32" t="s">
        <v>42</v>
      </c>
      <c r="D5" s="17">
        <f t="shared" si="0"/>
        <v>0</v>
      </c>
      <c r="E5" s="41">
        <v>500</v>
      </c>
      <c r="F5" s="14">
        <v>599</v>
      </c>
      <c r="G5" s="18" t="s">
        <v>43</v>
      </c>
      <c r="I5" s="16"/>
    </row>
    <row r="6" spans="1:57">
      <c r="C6" s="32" t="s">
        <v>119</v>
      </c>
      <c r="D6" s="17">
        <f t="shared" si="0"/>
        <v>0</v>
      </c>
      <c r="E6" s="41">
        <v>300</v>
      </c>
      <c r="F6" s="14">
        <v>399</v>
      </c>
      <c r="I6" s="16"/>
    </row>
    <row r="7" spans="1:57">
      <c r="C7" s="32" t="s">
        <v>77</v>
      </c>
      <c r="D7" s="17">
        <f t="shared" si="0"/>
        <v>0</v>
      </c>
      <c r="E7" s="41">
        <v>400</v>
      </c>
      <c r="F7" s="14">
        <v>499</v>
      </c>
      <c r="I7" s="16"/>
    </row>
    <row r="8" spans="1:57" s="43" customFormat="1">
      <c r="C8" s="44"/>
      <c r="D8" s="45"/>
      <c r="E8" s="45"/>
      <c r="K8" s="43">
        <f>K9</f>
        <v>40792</v>
      </c>
      <c r="L8" s="43">
        <f t="shared" ref="L8:BE8" si="1">L9</f>
        <v>40793</v>
      </c>
      <c r="M8" s="43">
        <f t="shared" si="1"/>
        <v>40794</v>
      </c>
      <c r="N8" s="43">
        <f t="shared" si="1"/>
        <v>40795</v>
      </c>
      <c r="O8" s="43">
        <f t="shared" si="1"/>
        <v>40796</v>
      </c>
      <c r="P8" s="43">
        <f t="shared" si="1"/>
        <v>40797</v>
      </c>
      <c r="Q8" s="43">
        <f t="shared" si="1"/>
        <v>40798</v>
      </c>
      <c r="R8" s="43">
        <f t="shared" si="1"/>
        <v>40799</v>
      </c>
      <c r="S8" s="43">
        <f t="shared" si="1"/>
        <v>40800</v>
      </c>
      <c r="T8" s="43">
        <f t="shared" si="1"/>
        <v>40801</v>
      </c>
      <c r="U8" s="43">
        <f t="shared" si="1"/>
        <v>40802</v>
      </c>
      <c r="V8" s="43">
        <f t="shared" si="1"/>
        <v>40803</v>
      </c>
      <c r="W8" s="43">
        <f t="shared" si="1"/>
        <v>40804</v>
      </c>
      <c r="X8" s="43">
        <f t="shared" si="1"/>
        <v>40805</v>
      </c>
      <c r="Y8" s="43">
        <f t="shared" si="1"/>
        <v>40806</v>
      </c>
      <c r="Z8" s="43">
        <f t="shared" si="1"/>
        <v>40807</v>
      </c>
      <c r="AA8" s="43">
        <f t="shared" si="1"/>
        <v>40808</v>
      </c>
      <c r="AB8" s="43">
        <f t="shared" si="1"/>
        <v>40809</v>
      </c>
      <c r="AC8" s="43">
        <f t="shared" si="1"/>
        <v>40810</v>
      </c>
      <c r="AD8" s="43">
        <f t="shared" si="1"/>
        <v>40811</v>
      </c>
      <c r="AE8" s="43">
        <f t="shared" si="1"/>
        <v>40812</v>
      </c>
      <c r="AF8" s="43">
        <f t="shared" si="1"/>
        <v>40813</v>
      </c>
      <c r="AG8" s="43">
        <f t="shared" si="1"/>
        <v>40814</v>
      </c>
      <c r="AH8" s="43">
        <f t="shared" si="1"/>
        <v>40815</v>
      </c>
      <c r="AI8" s="43">
        <f t="shared" si="1"/>
        <v>40816</v>
      </c>
      <c r="AJ8" s="43">
        <f t="shared" si="1"/>
        <v>40817</v>
      </c>
      <c r="AK8" s="43">
        <f t="shared" si="1"/>
        <v>40818</v>
      </c>
      <c r="AL8" s="43">
        <f t="shared" si="1"/>
        <v>40819</v>
      </c>
      <c r="AM8" s="43">
        <f t="shared" si="1"/>
        <v>40820</v>
      </c>
      <c r="AN8" s="43">
        <f t="shared" si="1"/>
        <v>40821</v>
      </c>
      <c r="AO8" s="43">
        <f t="shared" si="1"/>
        <v>40822</v>
      </c>
      <c r="AP8" s="43">
        <f t="shared" si="1"/>
        <v>40823</v>
      </c>
      <c r="AQ8" s="43">
        <f t="shared" si="1"/>
        <v>40824</v>
      </c>
      <c r="AR8" s="43">
        <f t="shared" si="1"/>
        <v>40825</v>
      </c>
      <c r="AS8" s="43">
        <f t="shared" si="1"/>
        <v>40826</v>
      </c>
      <c r="AT8" s="43">
        <f t="shared" si="1"/>
        <v>40827</v>
      </c>
      <c r="AU8" s="43">
        <f t="shared" si="1"/>
        <v>40828</v>
      </c>
      <c r="AV8" s="43">
        <f t="shared" si="1"/>
        <v>40829</v>
      </c>
      <c r="AW8" s="43">
        <f t="shared" si="1"/>
        <v>40830</v>
      </c>
      <c r="AX8" s="43">
        <f t="shared" si="1"/>
        <v>40831</v>
      </c>
      <c r="AY8" s="43">
        <f t="shared" si="1"/>
        <v>40832</v>
      </c>
      <c r="AZ8" s="43">
        <f t="shared" si="1"/>
        <v>40833</v>
      </c>
      <c r="BA8" s="43">
        <f t="shared" si="1"/>
        <v>40834</v>
      </c>
      <c r="BB8" s="43">
        <f t="shared" si="1"/>
        <v>40835</v>
      </c>
      <c r="BC8" s="43">
        <f t="shared" si="1"/>
        <v>40836</v>
      </c>
      <c r="BD8" s="43">
        <f t="shared" si="1"/>
        <v>40837</v>
      </c>
      <c r="BE8" s="43">
        <f t="shared" si="1"/>
        <v>40838</v>
      </c>
    </row>
    <row r="9" spans="1:57" s="19" customFormat="1" ht="30">
      <c r="B9" s="20" t="s">
        <v>44</v>
      </c>
      <c r="C9" s="20" t="s">
        <v>45</v>
      </c>
      <c r="D9" s="20" t="s">
        <v>46</v>
      </c>
      <c r="E9" s="20" t="s">
        <v>47</v>
      </c>
      <c r="F9" s="20" t="s">
        <v>48</v>
      </c>
      <c r="G9" s="20" t="s">
        <v>49</v>
      </c>
      <c r="H9" s="20" t="s">
        <v>50</v>
      </c>
      <c r="I9" s="20" t="s">
        <v>51</v>
      </c>
      <c r="J9" s="20" t="s">
        <v>52</v>
      </c>
      <c r="K9" s="20">
        <v>40792</v>
      </c>
      <c r="L9" s="20">
        <f>K9+1</f>
        <v>40793</v>
      </c>
      <c r="M9" s="20">
        <f t="shared" ref="M9:BE9" si="2">L9+1</f>
        <v>40794</v>
      </c>
      <c r="N9" s="20">
        <f t="shared" si="2"/>
        <v>40795</v>
      </c>
      <c r="O9" s="20">
        <f t="shared" si="2"/>
        <v>40796</v>
      </c>
      <c r="P9" s="20">
        <f t="shared" si="2"/>
        <v>40797</v>
      </c>
      <c r="Q9" s="20">
        <f t="shared" si="2"/>
        <v>40798</v>
      </c>
      <c r="R9" s="20">
        <f t="shared" si="2"/>
        <v>40799</v>
      </c>
      <c r="S9" s="20">
        <f t="shared" si="2"/>
        <v>40800</v>
      </c>
      <c r="T9" s="20">
        <f t="shared" si="2"/>
        <v>40801</v>
      </c>
      <c r="U9" s="20">
        <f t="shared" si="2"/>
        <v>40802</v>
      </c>
      <c r="V9" s="20">
        <f t="shared" si="2"/>
        <v>40803</v>
      </c>
      <c r="W9" s="20">
        <f t="shared" si="2"/>
        <v>40804</v>
      </c>
      <c r="X9" s="20">
        <f t="shared" si="2"/>
        <v>40805</v>
      </c>
      <c r="Y9" s="20">
        <f t="shared" si="2"/>
        <v>40806</v>
      </c>
      <c r="Z9" s="20">
        <f t="shared" si="2"/>
        <v>40807</v>
      </c>
      <c r="AA9" s="20">
        <f t="shared" si="2"/>
        <v>40808</v>
      </c>
      <c r="AB9" s="20">
        <f t="shared" si="2"/>
        <v>40809</v>
      </c>
      <c r="AC9" s="20">
        <f t="shared" si="2"/>
        <v>40810</v>
      </c>
      <c r="AD9" s="20">
        <f t="shared" si="2"/>
        <v>40811</v>
      </c>
      <c r="AE9" s="20">
        <f t="shared" si="2"/>
        <v>40812</v>
      </c>
      <c r="AF9" s="20">
        <f t="shared" si="2"/>
        <v>40813</v>
      </c>
      <c r="AG9" s="20">
        <f t="shared" si="2"/>
        <v>40814</v>
      </c>
      <c r="AH9" s="20">
        <f t="shared" si="2"/>
        <v>40815</v>
      </c>
      <c r="AI9" s="20">
        <f t="shared" si="2"/>
        <v>40816</v>
      </c>
      <c r="AJ9" s="20">
        <f t="shared" si="2"/>
        <v>40817</v>
      </c>
      <c r="AK9" s="20">
        <f t="shared" si="2"/>
        <v>40818</v>
      </c>
      <c r="AL9" s="20">
        <f t="shared" si="2"/>
        <v>40819</v>
      </c>
      <c r="AM9" s="20">
        <f t="shared" si="2"/>
        <v>40820</v>
      </c>
      <c r="AN9" s="20">
        <f t="shared" si="2"/>
        <v>40821</v>
      </c>
      <c r="AO9" s="20">
        <f t="shared" si="2"/>
        <v>40822</v>
      </c>
      <c r="AP9" s="20">
        <f t="shared" si="2"/>
        <v>40823</v>
      </c>
      <c r="AQ9" s="20">
        <f t="shared" si="2"/>
        <v>40824</v>
      </c>
      <c r="AR9" s="20">
        <f t="shared" si="2"/>
        <v>40825</v>
      </c>
      <c r="AS9" s="20">
        <f t="shared" si="2"/>
        <v>40826</v>
      </c>
      <c r="AT9" s="20">
        <f t="shared" si="2"/>
        <v>40827</v>
      </c>
      <c r="AU9" s="20">
        <f t="shared" si="2"/>
        <v>40828</v>
      </c>
      <c r="AV9" s="20">
        <f t="shared" si="2"/>
        <v>40829</v>
      </c>
      <c r="AW9" s="20">
        <f t="shared" si="2"/>
        <v>40830</v>
      </c>
      <c r="AX9" s="20">
        <f t="shared" si="2"/>
        <v>40831</v>
      </c>
      <c r="AY9" s="20">
        <f t="shared" si="2"/>
        <v>40832</v>
      </c>
      <c r="AZ9" s="20">
        <f t="shared" si="2"/>
        <v>40833</v>
      </c>
      <c r="BA9" s="20">
        <f t="shared" si="2"/>
        <v>40834</v>
      </c>
      <c r="BB9" s="20">
        <f t="shared" si="2"/>
        <v>40835</v>
      </c>
      <c r="BC9" s="20">
        <f t="shared" si="2"/>
        <v>40836</v>
      </c>
      <c r="BD9" s="20">
        <f t="shared" si="2"/>
        <v>40837</v>
      </c>
      <c r="BE9" s="20">
        <f t="shared" si="2"/>
        <v>40838</v>
      </c>
    </row>
    <row r="10" spans="1:57" s="21" customFormat="1">
      <c r="B10" s="22"/>
      <c r="C10" s="33" t="s">
        <v>53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</row>
    <row r="11" spans="1:57">
      <c r="A11">
        <v>1</v>
      </c>
      <c r="B11" s="23"/>
      <c r="C11" s="34" t="s">
        <v>109</v>
      </c>
      <c r="D11" s="23" t="s">
        <v>40</v>
      </c>
      <c r="E11" s="23">
        <v>1</v>
      </c>
      <c r="F11" s="24">
        <f>IFERROR( HLOOKUP("BE",K11:BE$55,$A$55-$A11+1,FALSE),0)+ IFERROR( HLOOKUP("B",K11:BE$55,$A$55-$A11+1,FALSE),0)</f>
        <v>40792</v>
      </c>
      <c r="G11" s="24">
        <f>IFERROR( HLOOKUP("BE",K11:BE$55,$A$55-$A11+1,FALSE),0)+ IFERROR( HLOOKUP("E",K11:BE$55,$A$55-$A11+1,FALSE),0)</f>
        <v>40793</v>
      </c>
      <c r="H11" s="24" t="s">
        <v>43</v>
      </c>
      <c r="I11" s="23"/>
      <c r="J11" s="23"/>
      <c r="K11" s="1" t="s">
        <v>54</v>
      </c>
      <c r="L11" s="1" t="s">
        <v>55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</row>
    <row r="12" spans="1:57">
      <c r="A12">
        <v>2</v>
      </c>
      <c r="B12" s="23"/>
      <c r="C12" s="34" t="s">
        <v>56</v>
      </c>
      <c r="D12" s="23" t="s">
        <v>40</v>
      </c>
      <c r="E12" s="23">
        <v>2</v>
      </c>
      <c r="F12" s="24">
        <f>IFERROR( HLOOKUP("BE",K12:BE$55,$A$55-$A12+1,FALSE),0)+ IFERROR( HLOOKUP("B",K12:BE$55,$A$55-$A12+1,FALSE),0)</f>
        <v>40792</v>
      </c>
      <c r="G12" s="24">
        <f>IFERROR( HLOOKUP("BE",K12:BE$55,$A$55-$A12+1,FALSE),0)+ IFERROR( HLOOKUP("E",K12:BE$55,$A$55-$A12+1,FALSE),0)</f>
        <v>40793</v>
      </c>
      <c r="H12" s="24" t="s">
        <v>43</v>
      </c>
      <c r="I12" s="23"/>
      <c r="J12" s="23"/>
      <c r="K12" s="1" t="s">
        <v>54</v>
      </c>
      <c r="L12" s="1" t="s">
        <v>55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</row>
    <row r="13" spans="1:57">
      <c r="A13">
        <v>3</v>
      </c>
      <c r="B13" s="23"/>
      <c r="C13" s="34" t="s">
        <v>57</v>
      </c>
      <c r="D13" s="23" t="s">
        <v>73</v>
      </c>
      <c r="E13" s="23">
        <v>1</v>
      </c>
      <c r="F13" s="24">
        <f>IFERROR( HLOOKUP("BE",K13:BE$55,$A$55-$A13+1,FALSE),0)+ IFERROR( HLOOKUP("B",K13:BE$55,$A$55-$A13+1,FALSE),0)</f>
        <v>40792</v>
      </c>
      <c r="G13" s="24">
        <f>IFERROR( HLOOKUP("BE",K13:BE$55,$A$55-$A13+1,FALSE),0)+ IFERROR( HLOOKUP("E",K13:BE$55,$A$55-$A13+1,FALSE),0)</f>
        <v>40793</v>
      </c>
      <c r="H13" s="24" t="s">
        <v>43</v>
      </c>
      <c r="I13" s="23"/>
      <c r="J13" s="23"/>
      <c r="K13" s="1" t="s">
        <v>54</v>
      </c>
      <c r="L13" s="1" t="s">
        <v>55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</row>
    <row r="14" spans="1:57">
      <c r="A14">
        <v>4</v>
      </c>
      <c r="B14" s="23"/>
      <c r="C14" s="34" t="s">
        <v>58</v>
      </c>
      <c r="D14" s="23" t="s">
        <v>71</v>
      </c>
      <c r="E14" s="23">
        <v>0.5</v>
      </c>
      <c r="F14" s="24">
        <f>IFERROR( HLOOKUP("BE",K14:BE$55,$A$55-$A14+1,FALSE),0)+ IFERROR( HLOOKUP("B",K14:BE$55,$A$55-$A14+1,FALSE),0)</f>
        <v>40797</v>
      </c>
      <c r="G14" s="24">
        <f>IFERROR( HLOOKUP("BE",K14:BE$55,$A$55-$A14+1,FALSE),0)+ IFERROR( HLOOKUP("E",K14:BE$55,$A$55-$A14+1,FALSE),0)</f>
        <v>40798</v>
      </c>
      <c r="H14" s="24" t="s">
        <v>43</v>
      </c>
      <c r="I14" s="23"/>
      <c r="J14" s="23"/>
      <c r="K14" s="1"/>
      <c r="L14" s="1"/>
      <c r="M14" s="1"/>
      <c r="N14" s="1"/>
      <c r="O14" s="1"/>
      <c r="P14" s="1" t="s">
        <v>54</v>
      </c>
      <c r="Q14" s="1" t="s">
        <v>55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</row>
    <row r="15" spans="1:57" s="21" customFormat="1">
      <c r="A15" s="21">
        <v>5</v>
      </c>
      <c r="B15" s="22"/>
      <c r="C15" s="33" t="s">
        <v>74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</row>
    <row r="16" spans="1:57">
      <c r="A16">
        <v>6</v>
      </c>
      <c r="B16" s="23"/>
      <c r="C16" s="34" t="s">
        <v>75</v>
      </c>
      <c r="D16" s="23" t="s">
        <v>40</v>
      </c>
      <c r="E16" s="23"/>
      <c r="F16" s="24">
        <f>IFERROR( HLOOKUP("BE",K16:BE$55,$A$55-$A16+1,FALSE),0)+ IFERROR( HLOOKUP("B",K16:BE$55,$A$55-$A16+1,FALSE),0)</f>
        <v>40802</v>
      </c>
      <c r="G16" s="24">
        <f>IFERROR( HLOOKUP("BE",K16:BE$55,$A$55-$A16+1,FALSE),0)+ IFERROR( HLOOKUP("E",K16:BE$55,$A$55-$A16+1,FALSE),0)</f>
        <v>40802</v>
      </c>
      <c r="H16" s="24" t="s">
        <v>43</v>
      </c>
      <c r="I16" s="23"/>
      <c r="J16" s="23"/>
      <c r="K16" s="1"/>
      <c r="L16" s="1"/>
      <c r="M16" s="1"/>
      <c r="N16" s="1"/>
      <c r="O16" s="1"/>
      <c r="P16" s="1"/>
      <c r="Q16" s="1"/>
      <c r="R16" s="1"/>
      <c r="S16" s="1"/>
      <c r="T16" s="1"/>
      <c r="U16" s="1" t="s">
        <v>59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</row>
    <row r="17" spans="1:57">
      <c r="A17">
        <v>7</v>
      </c>
      <c r="B17" s="23"/>
      <c r="C17" s="34" t="s">
        <v>111</v>
      </c>
      <c r="D17" s="23" t="s">
        <v>40</v>
      </c>
      <c r="E17" s="23"/>
      <c r="F17" s="24">
        <f>IFERROR( HLOOKUP("BE",K17:BE$55,$A$55-$A17+1,FALSE),0)+ IFERROR( HLOOKUP("B",K17:BE$55,$A$55-$A17+1,FALSE),0)</f>
        <v>40803</v>
      </c>
      <c r="G17" s="24">
        <f>IFERROR( HLOOKUP("BE",K17:BE$55,$A$55-$A17+1,FALSE),0)+ IFERROR( HLOOKUP("E",K17:BE$55,$A$55-$A17+1,FALSE),0)</f>
        <v>40803</v>
      </c>
      <c r="H17" s="24" t="s">
        <v>43</v>
      </c>
      <c r="I17" s="23"/>
      <c r="J17" s="23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 t="s">
        <v>59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</row>
    <row r="18" spans="1:57">
      <c r="A18">
        <v>8</v>
      </c>
      <c r="B18" s="23"/>
      <c r="C18" s="34" t="s">
        <v>112</v>
      </c>
      <c r="D18" s="23" t="s">
        <v>40</v>
      </c>
      <c r="E18" s="23"/>
      <c r="F18" s="24">
        <f>IFERROR( HLOOKUP("BE",K18:BE$55,$A$55-$A18+1,FALSE),0)+ IFERROR( HLOOKUP("B",K18:BE$55,$A$55-$A18+1,FALSE),0)</f>
        <v>40805</v>
      </c>
      <c r="G18" s="24">
        <f>IFERROR( HLOOKUP("BE",K18:BE$55,$A$55-$A18+1,FALSE),0)+ IFERROR( HLOOKUP("E",K18:BE$55,$A$55-$A18+1,FALSE),0)</f>
        <v>40805</v>
      </c>
      <c r="H18" s="24" t="s">
        <v>43</v>
      </c>
      <c r="I18" s="23"/>
      <c r="J18" s="23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 t="s">
        <v>59</v>
      </c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</row>
    <row r="19" spans="1:57">
      <c r="A19">
        <v>9</v>
      </c>
      <c r="B19" s="23"/>
      <c r="C19" s="34" t="s">
        <v>113</v>
      </c>
      <c r="D19" s="23" t="s">
        <v>40</v>
      </c>
      <c r="E19" s="23"/>
      <c r="F19" s="24">
        <f>IFERROR( HLOOKUP("BE",K19:BE$55,$A$55-$A19+1,FALSE),0)+ IFERROR( HLOOKUP("B",K19:BE$55,$A$55-$A19+1,FALSE),0)</f>
        <v>40806</v>
      </c>
      <c r="G19" s="24">
        <f>IFERROR( HLOOKUP("BE",K19:BE$55,$A$55-$A19+1,FALSE),0)+ IFERROR( HLOOKUP("E",K19:BE$55,$A$55-$A19+1,FALSE),0)</f>
        <v>40806</v>
      </c>
      <c r="H19" s="24" t="s">
        <v>43</v>
      </c>
      <c r="I19" s="23"/>
      <c r="J19" s="23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 t="s">
        <v>59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</row>
    <row r="20" spans="1:57">
      <c r="A20">
        <v>10</v>
      </c>
      <c r="B20" s="23"/>
      <c r="C20" s="34" t="s">
        <v>115</v>
      </c>
      <c r="D20" s="23" t="s">
        <v>40</v>
      </c>
      <c r="E20" s="23"/>
      <c r="F20" s="24">
        <f>IFERROR( HLOOKUP("BE",K20:BE$55,$A$55-$A20+1,FALSE),0)+ IFERROR( HLOOKUP("B",K20:BE$55,$A$55-$A20+1,FALSE),0)</f>
        <v>40807</v>
      </c>
      <c r="G20" s="24">
        <f>IFERROR( HLOOKUP("BE",K20:BE$55,$A$55-$A20+1,FALSE),0)+ IFERROR( HLOOKUP("E",K20:BE$55,$A$55-$A20+1,FALSE),0)</f>
        <v>40807</v>
      </c>
      <c r="H20" s="24" t="s">
        <v>43</v>
      </c>
      <c r="I20" s="23"/>
      <c r="J20" s="23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 t="s">
        <v>59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</row>
    <row r="21" spans="1:57">
      <c r="A21">
        <v>11</v>
      </c>
      <c r="B21" s="23"/>
      <c r="C21" s="34" t="s">
        <v>64</v>
      </c>
      <c r="D21" s="23" t="s">
        <v>40</v>
      </c>
      <c r="E21" s="23"/>
      <c r="F21" s="24">
        <f>IFERROR( HLOOKUP("BE",K21:BE$55,$A$55-$A21+1,FALSE),0)+ IFERROR( HLOOKUP("B",K21:BE$55,$A$55-$A21+1,FALSE),0)</f>
        <v>40803</v>
      </c>
      <c r="G21" s="24">
        <f>IFERROR( HLOOKUP("BE",K21:BE$55,$A$55-$A21+1,FALSE),0)+ IFERROR( HLOOKUP("E",K21:BE$55,$A$55-$A21+1,FALSE),0)</f>
        <v>40803</v>
      </c>
      <c r="H21" s="24" t="s">
        <v>43</v>
      </c>
      <c r="I21" s="23"/>
      <c r="J21" s="23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 t="s">
        <v>59</v>
      </c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</row>
    <row r="22" spans="1:57">
      <c r="A22">
        <v>12</v>
      </c>
      <c r="B22" s="23"/>
      <c r="C22" s="34" t="s">
        <v>114</v>
      </c>
      <c r="D22" s="23" t="s">
        <v>40</v>
      </c>
      <c r="E22" s="23"/>
      <c r="F22" s="24">
        <f>IFERROR( HLOOKUP("BE",K22:BE$55,$A$55-$A22+1,FALSE),0)+ IFERROR( HLOOKUP("B",K22:BE$55,$A$55-$A22+1,FALSE),0)</f>
        <v>40807</v>
      </c>
      <c r="G22" s="24">
        <f>IFERROR( HLOOKUP("BE",K22:BE$55,$A$55-$A22+1,FALSE),0)+ IFERROR( HLOOKUP("E",K22:BE$55,$A$55-$A22+1,FALSE),0)</f>
        <v>40809</v>
      </c>
      <c r="H22" s="24" t="s">
        <v>39</v>
      </c>
      <c r="I22" s="23"/>
      <c r="J22" s="23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 t="s">
        <v>54</v>
      </c>
      <c r="AA22" s="1" t="s">
        <v>63</v>
      </c>
      <c r="AB22" s="1" t="s">
        <v>55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</row>
    <row r="23" spans="1:57" s="21" customFormat="1">
      <c r="A23">
        <v>13</v>
      </c>
      <c r="B23" s="22"/>
      <c r="C23" s="35" t="s">
        <v>60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</row>
    <row r="24" spans="1:57" s="28" customFormat="1">
      <c r="A24">
        <v>14</v>
      </c>
      <c r="B24" s="25"/>
      <c r="C24" s="36" t="s">
        <v>61</v>
      </c>
      <c r="D24" s="25" t="s">
        <v>73</v>
      </c>
      <c r="E24" s="25"/>
      <c r="F24" s="24">
        <f>IFERROR( HLOOKUP("BE",K24:BE$55,$A$55-$A24+1,FALSE),0)+ IFERROR( HLOOKUP("B",K24:BE$55,$A$55-$A24+1,FALSE),0)</f>
        <v>40795</v>
      </c>
      <c r="G24" s="24">
        <f>IFERROR( HLOOKUP("BE",K24:BE$55,$A$55-$A24+1,FALSE),0)+ IFERROR( HLOOKUP("E",K24:BE$55,$A$55-$A24+1,FALSE),0)</f>
        <v>40797</v>
      </c>
      <c r="H24" s="24" t="s">
        <v>43</v>
      </c>
      <c r="I24" s="26"/>
      <c r="J24" s="26" t="s">
        <v>98</v>
      </c>
      <c r="K24" s="27"/>
      <c r="L24" s="27"/>
      <c r="M24" s="27"/>
      <c r="N24" s="27" t="s">
        <v>54</v>
      </c>
      <c r="O24" s="27" t="s">
        <v>63</v>
      </c>
      <c r="P24" s="27" t="s">
        <v>55</v>
      </c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</row>
    <row r="25" spans="1:57" s="21" customFormat="1">
      <c r="A25">
        <v>15</v>
      </c>
      <c r="B25" s="22"/>
      <c r="C25" s="33" t="s">
        <v>62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</row>
    <row r="26" spans="1:57">
      <c r="A26">
        <v>16</v>
      </c>
      <c r="B26" s="23"/>
      <c r="C26" s="34" t="s">
        <v>72</v>
      </c>
      <c r="D26" s="23" t="s">
        <v>77</v>
      </c>
      <c r="E26" s="23"/>
      <c r="F26" s="24">
        <f>IFERROR( HLOOKUP("BE",K26:BE$55,$A$55-$A26+1,FALSE),0)+ IFERROR( HLOOKUP("B",K26:BE$55,$A$55-$A26+1,FALSE),0)</f>
        <v>40797</v>
      </c>
      <c r="G26" s="24">
        <f>IFERROR( HLOOKUP("BE",K26:BE$55,$A$55-$A26+1,FALSE),0)+ IFERROR( HLOOKUP("E",K26:BE$55,$A$55-$A26+1,FALSE),0)</f>
        <v>40802</v>
      </c>
      <c r="H26" s="24" t="s">
        <v>43</v>
      </c>
      <c r="I26" s="23"/>
      <c r="J26" s="23" t="s">
        <v>110</v>
      </c>
      <c r="K26" s="1"/>
      <c r="L26" s="1"/>
      <c r="M26" s="1"/>
      <c r="N26" s="1"/>
      <c r="O26" s="1"/>
      <c r="P26" s="1" t="s">
        <v>54</v>
      </c>
      <c r="Q26" s="1" t="s">
        <v>63</v>
      </c>
      <c r="R26" s="1" t="s">
        <v>63</v>
      </c>
      <c r="S26" s="1" t="s">
        <v>63</v>
      </c>
      <c r="T26" s="1" t="s">
        <v>63</v>
      </c>
      <c r="U26" s="1" t="s">
        <v>55</v>
      </c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</row>
    <row r="27" spans="1:57">
      <c r="A27">
        <v>17</v>
      </c>
      <c r="B27" s="23"/>
      <c r="C27" s="34" t="s">
        <v>64</v>
      </c>
      <c r="D27" s="23" t="s">
        <v>71</v>
      </c>
      <c r="E27" s="23"/>
      <c r="F27" s="24">
        <f>IFERROR( HLOOKUP("BE",K27:BE$55,$A$55-$A27+1,FALSE),0)+ IFERROR( HLOOKUP("B",K27:BE$55,$A$55-$A27+1,FALSE),0)</f>
        <v>40797</v>
      </c>
      <c r="G27" s="24">
        <f>IFERROR( HLOOKUP("BE",K27:BE$55,$A$55-$A27+1,FALSE),0)+ IFERROR( HLOOKUP("E",K27:BE$55,$A$55-$A27+1,FALSE),0)</f>
        <v>40799</v>
      </c>
      <c r="H27" s="24" t="s">
        <v>43</v>
      </c>
      <c r="I27" s="23"/>
      <c r="J27" s="23" t="s">
        <v>95</v>
      </c>
      <c r="K27" s="1"/>
      <c r="L27" s="1"/>
      <c r="M27" s="1"/>
      <c r="N27" s="1"/>
      <c r="O27" s="1"/>
      <c r="P27" s="1" t="s">
        <v>54</v>
      </c>
      <c r="Q27" s="1" t="s">
        <v>63</v>
      </c>
      <c r="R27" s="1" t="s">
        <v>55</v>
      </c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</row>
    <row r="28" spans="1:57">
      <c r="A28">
        <v>18</v>
      </c>
      <c r="B28" s="23"/>
      <c r="C28" s="34" t="s">
        <v>76</v>
      </c>
      <c r="D28" s="23" t="s">
        <v>71</v>
      </c>
      <c r="E28" s="23"/>
      <c r="F28" s="24">
        <f>IFERROR( HLOOKUP("BE",K28:BE$55,$A$55-$A28+1,FALSE),0)+ IFERROR( HLOOKUP("B",K28:BE$55,$A$55-$A28+1,FALSE),0)</f>
        <v>40797</v>
      </c>
      <c r="G28" s="24">
        <f>IFERROR( HLOOKUP("BE",K28:BE$55,$A$55-$A28+1,FALSE),0)+ IFERROR( HLOOKUP("E",K28:BE$55,$A$55-$A28+1,FALSE),0)</f>
        <v>40799</v>
      </c>
      <c r="H28" s="24" t="s">
        <v>43</v>
      </c>
      <c r="I28" s="23"/>
      <c r="J28" s="23" t="s">
        <v>102</v>
      </c>
      <c r="K28" s="1"/>
      <c r="L28" s="1"/>
      <c r="M28" s="1"/>
      <c r="N28" s="1"/>
      <c r="O28" s="1"/>
      <c r="P28" s="1" t="s">
        <v>54</v>
      </c>
      <c r="Q28" s="1" t="s">
        <v>63</v>
      </c>
      <c r="R28" s="1" t="s">
        <v>55</v>
      </c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</row>
    <row r="29" spans="1:57">
      <c r="A29">
        <v>19</v>
      </c>
      <c r="B29" s="23"/>
      <c r="C29" s="34" t="s">
        <v>75</v>
      </c>
      <c r="D29" s="23" t="s">
        <v>73</v>
      </c>
      <c r="E29" s="23"/>
      <c r="F29" s="24">
        <f>IFERROR( HLOOKUP("BE",K29:BE$55,$A$55-$A29+1,FALSE),0)+ IFERROR( HLOOKUP("B",K29:BE$55,$A$55-$A29+1,FALSE),0)</f>
        <v>40795</v>
      </c>
      <c r="G29" s="24">
        <f>IFERROR( HLOOKUP("BE",K29:BE$55,$A$55-$A29+1,FALSE),0)+ IFERROR( HLOOKUP("E",K29:BE$55,$A$55-$A29+1,FALSE),0)</f>
        <v>40796</v>
      </c>
      <c r="H29" s="24" t="s">
        <v>43</v>
      </c>
      <c r="I29" s="23"/>
      <c r="J29" s="23" t="s">
        <v>99</v>
      </c>
      <c r="K29" s="1"/>
      <c r="L29" s="1"/>
      <c r="M29" s="1"/>
      <c r="N29" s="1" t="s">
        <v>54</v>
      </c>
      <c r="O29" s="1" t="s">
        <v>55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</row>
    <row r="30" spans="1:57" s="21" customFormat="1">
      <c r="A30">
        <v>20</v>
      </c>
      <c r="B30" s="22"/>
      <c r="C30" s="33" t="s">
        <v>65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</row>
    <row r="31" spans="1:57">
      <c r="A31">
        <v>21</v>
      </c>
      <c r="B31" s="23"/>
      <c r="C31" s="34" t="s">
        <v>78</v>
      </c>
      <c r="D31" s="23" t="s">
        <v>71</v>
      </c>
      <c r="E31" s="23"/>
      <c r="F31" s="24">
        <f>IFERROR( HLOOKUP("BE",K31:BE$55,$A$55-$A31+1,FALSE),0)+ IFERROR( HLOOKUP("B",K31:BE$55,$A$55-$A31+1,FALSE),0)</f>
        <v>40808</v>
      </c>
      <c r="G31" s="24">
        <f>IFERROR( HLOOKUP("BE",K31:BE$55,$A$55-$A31+1,FALSE),0)+ IFERROR( HLOOKUP("E",K31:BE$55,$A$55-$A31+1,FALSE),0)</f>
        <v>40809</v>
      </c>
      <c r="H31" s="24" t="s">
        <v>43</v>
      </c>
      <c r="I31" s="23"/>
      <c r="J31" s="23" t="s">
        <v>103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 t="s">
        <v>54</v>
      </c>
      <c r="AB31" s="1" t="s">
        <v>55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</row>
    <row r="32" spans="1:57" ht="30">
      <c r="A32">
        <v>22</v>
      </c>
      <c r="B32" s="23"/>
      <c r="C32" s="37" t="s">
        <v>79</v>
      </c>
      <c r="D32" s="23" t="s">
        <v>71</v>
      </c>
      <c r="E32" s="23"/>
      <c r="F32" s="24">
        <f>IFERROR( HLOOKUP("BE",K32:BE$55,$A$55-$A32+1,FALSE),0)+ IFERROR( HLOOKUP("B",K32:BE$55,$A$55-$A32+1,FALSE),0)</f>
        <v>40804</v>
      </c>
      <c r="G32" s="24">
        <f>IFERROR( HLOOKUP("BE",K32:BE$55,$A$55-$A32+1,FALSE),0)+ IFERROR( HLOOKUP("E",K32:BE$55,$A$55-$A32+1,FALSE),0)</f>
        <v>40805</v>
      </c>
      <c r="H32" s="24" t="s">
        <v>43</v>
      </c>
      <c r="I32" s="23"/>
      <c r="J32" s="23" t="s">
        <v>104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 t="s">
        <v>54</v>
      </c>
      <c r="X32" s="1" t="s">
        <v>55</v>
      </c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</row>
    <row r="33" spans="1:57" ht="30">
      <c r="A33">
        <v>23</v>
      </c>
      <c r="B33" s="23"/>
      <c r="C33" s="34" t="s">
        <v>80</v>
      </c>
      <c r="D33" s="23" t="s">
        <v>71</v>
      </c>
      <c r="E33" s="23"/>
      <c r="F33" s="24">
        <f>IFERROR( HLOOKUP("BE",K33:BE$55,$A$55-$A33+1,FALSE),0)+ IFERROR( HLOOKUP("B",K33:BE$55,$A$55-$A33+1,FALSE),0)</f>
        <v>40810</v>
      </c>
      <c r="G33" s="24">
        <f>IFERROR( HLOOKUP("BE",K33:BE$55,$A$55-$A33+1,FALSE),0)+ IFERROR( HLOOKUP("E",K33:BE$55,$A$55-$A33+1,FALSE),0)</f>
        <v>40811</v>
      </c>
      <c r="H33" s="24" t="s">
        <v>41</v>
      </c>
      <c r="I33" s="23"/>
      <c r="J33" s="23" t="s">
        <v>96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 t="s">
        <v>54</v>
      </c>
      <c r="AD33" s="1" t="s">
        <v>55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</row>
    <row r="34" spans="1:57" ht="30">
      <c r="A34">
        <v>24</v>
      </c>
      <c r="B34" s="23"/>
      <c r="C34" s="37" t="s">
        <v>83</v>
      </c>
      <c r="D34" s="23" t="s">
        <v>71</v>
      </c>
      <c r="E34" s="23"/>
      <c r="F34" s="24">
        <f>IFERROR( HLOOKUP("BE",K34:BE$55,$A$55-$A34+1,FALSE),0)+ IFERROR( HLOOKUP("B",K34:BE$55,$A$55-$A34+1,FALSE),0)</f>
        <v>40806</v>
      </c>
      <c r="G34" s="24">
        <f>IFERROR( HLOOKUP("BE",K34:BE$55,$A$55-$A34+1,FALSE),0)+ IFERROR( HLOOKUP("E",K34:BE$55,$A$55-$A34+1,FALSE),0)</f>
        <v>40807</v>
      </c>
      <c r="H34" s="24" t="s">
        <v>43</v>
      </c>
      <c r="I34" s="23"/>
      <c r="J34" s="23" t="s">
        <v>97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 t="s">
        <v>54</v>
      </c>
      <c r="Z34" s="1" t="s">
        <v>55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</row>
    <row r="35" spans="1:57">
      <c r="A35">
        <v>25</v>
      </c>
      <c r="B35" s="23"/>
      <c r="C35" s="34" t="s">
        <v>81</v>
      </c>
      <c r="D35" s="23" t="s">
        <v>73</v>
      </c>
      <c r="E35" s="23"/>
      <c r="F35" s="24">
        <f>IFERROR( HLOOKUP("BE",K35:BE$55,$A$55-$A35+1,FALSE),0)+ IFERROR( HLOOKUP("B",K35:BE$55,$A$55-$A35+1,FALSE),0)</f>
        <v>40803</v>
      </c>
      <c r="G35" s="24">
        <f>IFERROR( HLOOKUP("BE",K35:BE$55,$A$55-$A35+1,FALSE),0)+ IFERROR( HLOOKUP("E",K35:BE$55,$A$55-$A35+1,FALSE),0)</f>
        <v>40808</v>
      </c>
      <c r="H35" s="24" t="s">
        <v>43</v>
      </c>
      <c r="I35" s="23"/>
      <c r="J35" s="23" t="s">
        <v>100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 t="s">
        <v>54</v>
      </c>
      <c r="W35" s="1" t="s">
        <v>63</v>
      </c>
      <c r="X35" s="1" t="s">
        <v>63</v>
      </c>
      <c r="Y35" s="1" t="s">
        <v>63</v>
      </c>
      <c r="Z35" s="1" t="s">
        <v>63</v>
      </c>
      <c r="AA35" s="1" t="s">
        <v>55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</row>
    <row r="36" spans="1:57" ht="30">
      <c r="A36">
        <v>26</v>
      </c>
      <c r="B36" s="23"/>
      <c r="C36" s="37" t="s">
        <v>82</v>
      </c>
      <c r="D36" s="23" t="s">
        <v>73</v>
      </c>
      <c r="E36" s="23"/>
      <c r="F36" s="24">
        <f>IFERROR( HLOOKUP("BE",K36:BE$55,$A$55-$A36+1,FALSE),0)+ IFERROR( HLOOKUP("B",K36:BE$55,$A$55-$A36+1,FALSE),0)</f>
        <v>40800</v>
      </c>
      <c r="G36" s="24">
        <f>IFERROR( HLOOKUP("BE",K36:BE$55,$A$55-$A36+1,FALSE),0)+ IFERROR( HLOOKUP("E",K36:BE$55,$A$55-$A36+1,FALSE),0)</f>
        <v>40803</v>
      </c>
      <c r="H36" s="24" t="s">
        <v>43</v>
      </c>
      <c r="I36" s="23"/>
      <c r="J36" s="23" t="s">
        <v>101</v>
      </c>
      <c r="K36" s="1"/>
      <c r="L36" s="1"/>
      <c r="M36" s="1"/>
      <c r="N36" s="1"/>
      <c r="O36" s="1"/>
      <c r="P36" s="1"/>
      <c r="Q36" s="1"/>
      <c r="R36" s="1"/>
      <c r="S36" s="1" t="s">
        <v>54</v>
      </c>
      <c r="T36" s="1" t="s">
        <v>63</v>
      </c>
      <c r="U36" s="1" t="s">
        <v>63</v>
      </c>
      <c r="V36" s="1" t="s">
        <v>55</v>
      </c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</row>
    <row r="37" spans="1:57" ht="30">
      <c r="A37">
        <v>27</v>
      </c>
      <c r="B37" s="23"/>
      <c r="C37" s="34" t="s">
        <v>84</v>
      </c>
      <c r="D37" s="23" t="s">
        <v>119</v>
      </c>
      <c r="E37" s="23"/>
      <c r="F37" s="24">
        <f>IFERROR( HLOOKUP("BE",K37:BE$55,$A$55-$A37+1,FALSE),0)+ IFERROR( HLOOKUP("B",K37:BE$55,$A$55-$A37+1,FALSE),0)</f>
        <v>40812</v>
      </c>
      <c r="G37" s="24">
        <f>IFERROR( HLOOKUP("BE",K37:BE$55,$A$55-$A37+1,FALSE),0)+ IFERROR( HLOOKUP("E",K37:BE$55,$A$55-$A37+1,FALSE),0)</f>
        <v>40814</v>
      </c>
      <c r="H37" s="24" t="s">
        <v>39</v>
      </c>
      <c r="I37" s="23"/>
      <c r="J37" s="23" t="s">
        <v>105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 t="s">
        <v>54</v>
      </c>
      <c r="AF37" s="1" t="s">
        <v>63</v>
      </c>
      <c r="AG37" s="1" t="s">
        <v>55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</row>
    <row r="38" spans="1:57">
      <c r="A38">
        <v>28</v>
      </c>
      <c r="B38" s="23"/>
      <c r="C38" s="34" t="s">
        <v>85</v>
      </c>
      <c r="D38" s="23" t="s">
        <v>71</v>
      </c>
      <c r="E38" s="23"/>
      <c r="F38" s="24">
        <f>IFERROR( HLOOKUP("BE",K38:BE$55,$A$55-$A38+1,FALSE),0)+ IFERROR( HLOOKUP("B",K38:BE$55,$A$55-$A38+1,FALSE),0)</f>
        <v>40812</v>
      </c>
      <c r="G38" s="24">
        <f>IFERROR( HLOOKUP("BE",K38:BE$55,$A$55-$A38+1,FALSE),0)+ IFERROR( HLOOKUP("E",K38:BE$55,$A$55-$A38+1,FALSE),0)</f>
        <v>40817</v>
      </c>
      <c r="H38" s="24" t="s">
        <v>39</v>
      </c>
      <c r="I38" s="23"/>
      <c r="J38" s="23" t="s">
        <v>106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 t="s">
        <v>54</v>
      </c>
      <c r="AF38" s="1" t="s">
        <v>63</v>
      </c>
      <c r="AG38" s="1" t="s">
        <v>63</v>
      </c>
      <c r="AH38" s="1" t="s">
        <v>63</v>
      </c>
      <c r="AI38" s="1" t="s">
        <v>63</v>
      </c>
      <c r="AJ38" s="1" t="s">
        <v>55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</row>
    <row r="39" spans="1:57" s="21" customFormat="1">
      <c r="A39">
        <v>29</v>
      </c>
      <c r="B39" s="22"/>
      <c r="C39" s="33" t="s">
        <v>66</v>
      </c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</row>
    <row r="40" spans="1:57">
      <c r="A40">
        <v>30</v>
      </c>
      <c r="B40" s="23"/>
      <c r="C40" s="34"/>
      <c r="D40" s="23"/>
      <c r="E40" s="23"/>
      <c r="F40" s="24">
        <f>IFERROR( HLOOKUP("BE",K40:BE$55,$A$55-$A40+1,FALSE),0)+ IFERROR( HLOOKUP("B",K40:BE$55,$A$55-$A40+1,FALSE),0)</f>
        <v>0</v>
      </c>
      <c r="G40" s="24">
        <f>IFERROR( HLOOKUP("BE",K40:BE$55,$A$55-$A40+1,FALSE),0)+ IFERROR( HLOOKUP("E",K40:BE$55,$A$55-$A40+1,FALSE),0)</f>
        <v>0</v>
      </c>
      <c r="H40" s="24"/>
      <c r="I40" s="23"/>
      <c r="J40" s="23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</row>
    <row r="41" spans="1:57" s="21" customFormat="1">
      <c r="A41">
        <v>31</v>
      </c>
      <c r="B41" s="22"/>
      <c r="C41" s="33" t="s">
        <v>67</v>
      </c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</row>
    <row r="42" spans="1:57" ht="30">
      <c r="A42">
        <v>32</v>
      </c>
      <c r="B42" s="23"/>
      <c r="C42" s="34" t="s">
        <v>68</v>
      </c>
      <c r="D42" s="23" t="s">
        <v>73</v>
      </c>
      <c r="E42" s="23"/>
      <c r="F42" s="24">
        <f>IFERROR( HLOOKUP("BE",K42:BE$55,$A$55-$A42+1,FALSE),0)+ IFERROR( HLOOKUP("B",K42:BE$55,$A$55-$A42+1,FALSE),0)</f>
        <v>40802</v>
      </c>
      <c r="G42" s="24">
        <f>IFERROR( HLOOKUP("BE",K42:BE$55,$A$55-$A42+1,FALSE),0)+ IFERROR( HLOOKUP("E",K42:BE$55,$A$55-$A42+1,FALSE),0)</f>
        <v>40807</v>
      </c>
      <c r="H42" s="24" t="s">
        <v>39</v>
      </c>
      <c r="I42" s="23"/>
      <c r="J42" s="23"/>
      <c r="K42" s="1"/>
      <c r="L42" s="1"/>
      <c r="M42" s="1"/>
      <c r="N42" s="1"/>
      <c r="O42" s="1"/>
      <c r="P42" s="1"/>
      <c r="Q42" s="1"/>
      <c r="R42" s="1"/>
      <c r="S42" s="1"/>
      <c r="T42" s="1"/>
      <c r="U42" s="1" t="s">
        <v>54</v>
      </c>
      <c r="V42" s="1" t="s">
        <v>63</v>
      </c>
      <c r="W42" s="1" t="s">
        <v>63</v>
      </c>
      <c r="X42" s="1" t="s">
        <v>63</v>
      </c>
      <c r="Y42" s="1" t="s">
        <v>63</v>
      </c>
      <c r="Z42" s="1" t="s">
        <v>55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</row>
    <row r="43" spans="1:57" s="21" customFormat="1">
      <c r="A43">
        <v>33</v>
      </c>
      <c r="B43" s="22"/>
      <c r="C43" s="33" t="s">
        <v>69</v>
      </c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</row>
    <row r="44" spans="1:57">
      <c r="A44">
        <v>34</v>
      </c>
      <c r="B44" s="23"/>
      <c r="C44" s="34" t="s">
        <v>86</v>
      </c>
      <c r="D44" s="23" t="s">
        <v>73</v>
      </c>
      <c r="E44" s="23"/>
      <c r="F44" s="24">
        <f>IFERROR( HLOOKUP("BE",K44:BE$55,$A$55-$A44+1,FALSE),0)+ IFERROR( HLOOKUP("B",K44:BE$55,$A$55-$A44+1,FALSE),0)</f>
        <v>40792</v>
      </c>
      <c r="G44" s="24">
        <f>IFERROR( HLOOKUP("BE",K44:BE$55,$A$55-$A44+1,FALSE),0)+ IFERROR( HLOOKUP("E",K44:BE$55,$A$55-$A44+1,FALSE),0)</f>
        <v>40793</v>
      </c>
      <c r="H44" s="24" t="s">
        <v>43</v>
      </c>
      <c r="I44" s="23"/>
      <c r="J44" s="23"/>
      <c r="K44" s="1" t="s">
        <v>54</v>
      </c>
      <c r="L44" s="1" t="s">
        <v>55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</row>
    <row r="45" spans="1:57">
      <c r="A45">
        <v>35</v>
      </c>
      <c r="B45" s="23"/>
      <c r="C45" s="34" t="s">
        <v>87</v>
      </c>
      <c r="D45" s="23" t="s">
        <v>73</v>
      </c>
      <c r="E45" s="23"/>
      <c r="F45" s="24">
        <f>IFERROR( HLOOKUP("BE",K45:BE$55,$A$55-$A45+1,FALSE),0)+ IFERROR( HLOOKUP("B",K45:BE$55,$A$55-$A45+1,FALSE),0)</f>
        <v>40794</v>
      </c>
      <c r="G45" s="24">
        <f>IFERROR( HLOOKUP("BE",K45:BE$55,$A$55-$A45+1,FALSE),0)+ IFERROR( HLOOKUP("E",K45:BE$55,$A$55-$A45+1,FALSE),0)</f>
        <v>40795</v>
      </c>
      <c r="H45" s="24" t="s">
        <v>43</v>
      </c>
      <c r="I45" s="23"/>
      <c r="J45" s="23"/>
      <c r="K45" s="1"/>
      <c r="L45" s="1"/>
      <c r="M45" s="1" t="s">
        <v>54</v>
      </c>
      <c r="N45" s="1" t="s">
        <v>55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</row>
    <row r="46" spans="1:57">
      <c r="A46">
        <v>36</v>
      </c>
      <c r="B46" s="23"/>
      <c r="C46" s="34" t="s">
        <v>88</v>
      </c>
      <c r="D46" s="23" t="s">
        <v>40</v>
      </c>
      <c r="E46" s="23"/>
      <c r="F46" s="24">
        <f>IFERROR( HLOOKUP("BE",K46:BE$55,$A$55-$A46+1,FALSE),0)+ IFERROR( HLOOKUP("B",K46:BE$55,$A$55-$A46+1,FALSE),0)</f>
        <v>40794</v>
      </c>
      <c r="G46" s="24">
        <f>IFERROR( HLOOKUP("BE",K46:BE$55,$A$55-$A46+1,FALSE),0)+ IFERROR( HLOOKUP("E",K46:BE$55,$A$55-$A46+1,FALSE),0)</f>
        <v>40795</v>
      </c>
      <c r="H46" s="24" t="s">
        <v>43</v>
      </c>
      <c r="I46" s="23"/>
      <c r="J46" s="23"/>
      <c r="K46" s="1"/>
      <c r="L46" s="1"/>
      <c r="M46" s="1" t="s">
        <v>54</v>
      </c>
      <c r="N46" s="1" t="s">
        <v>55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</row>
    <row r="47" spans="1:57">
      <c r="A47">
        <v>37</v>
      </c>
      <c r="B47" s="23"/>
      <c r="C47" s="34" t="s">
        <v>107</v>
      </c>
      <c r="D47" s="23" t="s">
        <v>73</v>
      </c>
      <c r="E47" s="23"/>
      <c r="F47" s="24">
        <f>IFERROR( HLOOKUP("BE",K47:BE$55,$A$55-$A47+1,FALSE),0)+ IFERROR( HLOOKUP("B",K47:BE$55,$A$55-$A47+1,FALSE),0)</f>
        <v>40798</v>
      </c>
      <c r="G47" s="24">
        <f>IFERROR( HLOOKUP("BE",K47:BE$55,$A$55-$A47+1,FALSE),0)+ IFERROR( HLOOKUP("E",K47:BE$55,$A$55-$A47+1,FALSE),0)</f>
        <v>40798</v>
      </c>
      <c r="H47" s="24" t="s">
        <v>43</v>
      </c>
      <c r="I47" s="23" t="s">
        <v>108</v>
      </c>
      <c r="J47" s="23"/>
      <c r="K47" s="1"/>
      <c r="L47" s="1"/>
      <c r="M47" s="1"/>
      <c r="N47" s="1"/>
      <c r="O47" s="1"/>
      <c r="P47" s="1"/>
      <c r="Q47" s="1" t="s">
        <v>59</v>
      </c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</row>
    <row r="48" spans="1:57">
      <c r="A48">
        <v>38</v>
      </c>
      <c r="B48" s="23"/>
      <c r="C48" s="34" t="s">
        <v>89</v>
      </c>
      <c r="D48" s="23" t="s">
        <v>73</v>
      </c>
      <c r="E48" s="23"/>
      <c r="F48" s="24">
        <f>IFERROR( HLOOKUP("BE",K48:BE$55,$A$55-$A48+1,FALSE),0)+ IFERROR( HLOOKUP("B",K48:BE$55,$A$55-$A48+1,FALSE),0)</f>
        <v>40799</v>
      </c>
      <c r="G48" s="24">
        <f>IFERROR( HLOOKUP("BE",K48:BE$55,$A$55-$A48+1,FALSE),0)+ IFERROR( HLOOKUP("E",K48:BE$55,$A$55-$A48+1,FALSE),0)</f>
        <v>40799</v>
      </c>
      <c r="H48" s="24" t="s">
        <v>39</v>
      </c>
      <c r="I48" s="23"/>
      <c r="J48" s="23"/>
      <c r="K48" s="1"/>
      <c r="L48" s="1"/>
      <c r="M48" s="1"/>
      <c r="N48" s="1"/>
      <c r="O48" s="1"/>
      <c r="P48" s="1"/>
      <c r="Q48" s="1"/>
      <c r="R48" s="1" t="s">
        <v>59</v>
      </c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</row>
    <row r="49" spans="1:57">
      <c r="A49">
        <v>39</v>
      </c>
      <c r="B49" s="23"/>
      <c r="C49" s="34" t="s">
        <v>90</v>
      </c>
      <c r="D49" s="23" t="s">
        <v>73</v>
      </c>
      <c r="E49" s="23"/>
      <c r="F49" s="24">
        <f>IFERROR( HLOOKUP("BE",K49:BE$55,$A$55-$A49+1,FALSE),0)+ IFERROR( HLOOKUP("B",K49:BE$55,$A$55-$A49+1,FALSE),0)</f>
        <v>40800</v>
      </c>
      <c r="G49" s="24">
        <f>IFERROR( HLOOKUP("BE",K49:BE$55,$A$55-$A49+1,FALSE),0)+ IFERROR( HLOOKUP("E",K49:BE$55,$A$55-$A49+1,FALSE),0)</f>
        <v>40800</v>
      </c>
      <c r="H49" s="24" t="s">
        <v>39</v>
      </c>
      <c r="I49" s="23"/>
      <c r="J49" s="23"/>
      <c r="K49" s="1"/>
      <c r="L49" s="1"/>
      <c r="M49" s="1"/>
      <c r="N49" s="1"/>
      <c r="O49" s="1"/>
      <c r="P49" s="1"/>
      <c r="Q49" s="1"/>
      <c r="R49" s="1"/>
      <c r="S49" s="1" t="s">
        <v>59</v>
      </c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</row>
    <row r="50" spans="1:57" ht="30">
      <c r="A50">
        <v>40</v>
      </c>
      <c r="B50" s="23"/>
      <c r="C50" s="34" t="s">
        <v>92</v>
      </c>
      <c r="D50" s="23" t="s">
        <v>73</v>
      </c>
      <c r="E50" s="23"/>
      <c r="F50" s="24">
        <f>IFERROR( HLOOKUP("BE",K50:BE$55,$A$55-$A50+1,FALSE),0)+ IFERROR( HLOOKUP("B",K50:BE$55,$A$55-$A50+1,FALSE),0)</f>
        <v>40801</v>
      </c>
      <c r="G50" s="24">
        <f>IFERROR( HLOOKUP("BE",K50:BE$55,$A$55-$A50+1,FALSE),0)+ IFERROR( HLOOKUP("E",K50:BE$55,$A$55-$A50+1,FALSE),0)</f>
        <v>40801</v>
      </c>
      <c r="H50" s="24" t="s">
        <v>39</v>
      </c>
      <c r="I50" s="23"/>
      <c r="J50" s="23"/>
      <c r="K50" s="1"/>
      <c r="L50" s="1"/>
      <c r="M50" s="1"/>
      <c r="N50" s="1"/>
      <c r="O50" s="1"/>
      <c r="P50" s="1"/>
      <c r="Q50" s="1"/>
      <c r="R50" s="1"/>
      <c r="S50" s="1"/>
      <c r="T50" s="1" t="s">
        <v>59</v>
      </c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</row>
    <row r="51" spans="1:57" s="21" customFormat="1">
      <c r="A51">
        <v>41</v>
      </c>
      <c r="B51" s="22"/>
      <c r="C51" s="33" t="s">
        <v>91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</row>
    <row r="52" spans="1:57">
      <c r="A52">
        <v>42</v>
      </c>
    </row>
    <row r="53" spans="1:57">
      <c r="A53">
        <v>43</v>
      </c>
    </row>
    <row r="54" spans="1:57">
      <c r="A54">
        <v>44</v>
      </c>
    </row>
    <row r="55" spans="1:57" s="29" customFormat="1">
      <c r="A55">
        <v>45</v>
      </c>
      <c r="C55" s="39" t="s">
        <v>70</v>
      </c>
      <c r="F55" s="30"/>
      <c r="G55" s="30"/>
      <c r="H55" s="30"/>
      <c r="K55" s="30">
        <f>K9</f>
        <v>40792</v>
      </c>
      <c r="L55" s="30">
        <f t="shared" ref="L55:BE55" si="3">L9</f>
        <v>40793</v>
      </c>
      <c r="M55" s="30">
        <f t="shared" si="3"/>
        <v>40794</v>
      </c>
      <c r="N55" s="30">
        <f t="shared" si="3"/>
        <v>40795</v>
      </c>
      <c r="O55" s="30">
        <f t="shared" si="3"/>
        <v>40796</v>
      </c>
      <c r="P55" s="30">
        <f t="shared" si="3"/>
        <v>40797</v>
      </c>
      <c r="Q55" s="30">
        <f t="shared" si="3"/>
        <v>40798</v>
      </c>
      <c r="R55" s="30">
        <f t="shared" si="3"/>
        <v>40799</v>
      </c>
      <c r="S55" s="30">
        <f t="shared" si="3"/>
        <v>40800</v>
      </c>
      <c r="T55" s="30">
        <f t="shared" si="3"/>
        <v>40801</v>
      </c>
      <c r="U55" s="30">
        <f t="shared" si="3"/>
        <v>40802</v>
      </c>
      <c r="V55" s="30">
        <f t="shared" si="3"/>
        <v>40803</v>
      </c>
      <c r="W55" s="30">
        <f t="shared" si="3"/>
        <v>40804</v>
      </c>
      <c r="X55" s="30">
        <f t="shared" si="3"/>
        <v>40805</v>
      </c>
      <c r="Y55" s="30">
        <f t="shared" si="3"/>
        <v>40806</v>
      </c>
      <c r="Z55" s="30">
        <f t="shared" si="3"/>
        <v>40807</v>
      </c>
      <c r="AA55" s="30">
        <f t="shared" si="3"/>
        <v>40808</v>
      </c>
      <c r="AB55" s="30">
        <f t="shared" si="3"/>
        <v>40809</v>
      </c>
      <c r="AC55" s="30">
        <f t="shared" si="3"/>
        <v>40810</v>
      </c>
      <c r="AD55" s="30">
        <f t="shared" si="3"/>
        <v>40811</v>
      </c>
      <c r="AE55" s="30">
        <f t="shared" si="3"/>
        <v>40812</v>
      </c>
      <c r="AF55" s="30">
        <f t="shared" si="3"/>
        <v>40813</v>
      </c>
      <c r="AG55" s="30">
        <f t="shared" si="3"/>
        <v>40814</v>
      </c>
      <c r="AH55" s="30">
        <f t="shared" si="3"/>
        <v>40815</v>
      </c>
      <c r="AI55" s="30">
        <f t="shared" si="3"/>
        <v>40816</v>
      </c>
      <c r="AJ55" s="30">
        <f t="shared" si="3"/>
        <v>40817</v>
      </c>
      <c r="AK55" s="30">
        <f t="shared" si="3"/>
        <v>40818</v>
      </c>
      <c r="AL55" s="30">
        <f t="shared" si="3"/>
        <v>40819</v>
      </c>
      <c r="AM55" s="30">
        <f t="shared" si="3"/>
        <v>40820</v>
      </c>
      <c r="AN55" s="30">
        <f t="shared" si="3"/>
        <v>40821</v>
      </c>
      <c r="AO55" s="30">
        <f t="shared" si="3"/>
        <v>40822</v>
      </c>
      <c r="AP55" s="30">
        <f t="shared" si="3"/>
        <v>40823</v>
      </c>
      <c r="AQ55" s="30">
        <f t="shared" si="3"/>
        <v>40824</v>
      </c>
      <c r="AR55" s="30">
        <f t="shared" si="3"/>
        <v>40825</v>
      </c>
      <c r="AS55" s="30">
        <f t="shared" si="3"/>
        <v>40826</v>
      </c>
      <c r="AT55" s="30">
        <f t="shared" si="3"/>
        <v>40827</v>
      </c>
      <c r="AU55" s="30">
        <f t="shared" si="3"/>
        <v>40828</v>
      </c>
      <c r="AV55" s="30">
        <f t="shared" si="3"/>
        <v>40829</v>
      </c>
      <c r="AW55" s="30">
        <f t="shared" si="3"/>
        <v>40830</v>
      </c>
      <c r="AX55" s="30">
        <f t="shared" si="3"/>
        <v>40831</v>
      </c>
      <c r="AY55" s="30">
        <f t="shared" si="3"/>
        <v>40832</v>
      </c>
      <c r="AZ55" s="30">
        <f t="shared" si="3"/>
        <v>40833</v>
      </c>
      <c r="BA55" s="30">
        <f t="shared" si="3"/>
        <v>40834</v>
      </c>
      <c r="BB55" s="30">
        <f t="shared" si="3"/>
        <v>40835</v>
      </c>
      <c r="BC55" s="30">
        <f t="shared" si="3"/>
        <v>40836</v>
      </c>
      <c r="BD55" s="30">
        <f t="shared" si="3"/>
        <v>40837</v>
      </c>
      <c r="BE55" s="30">
        <f t="shared" si="3"/>
        <v>40838</v>
      </c>
    </row>
  </sheetData>
  <autoFilter ref="A10:BF55">
    <filterColumn colId="3"/>
  </autoFilter>
  <conditionalFormatting sqref="K52:AX52 K42:BE42 K44:BE50 K40:BE40 K24:BE24 K31:BE38 K26:BE29 K11:BE14 K16:M22 N18:O22 Y16:BE22 W18:X22 P16:V22 M16:P19">
    <cfRule type="cellIs" dxfId="9" priority="35" operator="equal">
      <formula>"-"</formula>
    </cfRule>
    <cfRule type="cellIs" dxfId="8" priority="36" operator="equal">
      <formula>"E"</formula>
    </cfRule>
    <cfRule type="cellIs" dxfId="7" priority="37" operator="equal">
      <formula>"B"</formula>
    </cfRule>
  </conditionalFormatting>
  <conditionalFormatting sqref="K42:BE42 K44:BE50 K40:BE40 K24:BE24 K31:BE38 K26:BE29 K11:BE14 K16:M22 N18:O22 Y16:BE22 W18:X22 P16:V22 M16:P19">
    <cfRule type="cellIs" dxfId="6" priority="34" operator="equal">
      <formula>"BE"</formula>
    </cfRule>
  </conditionalFormatting>
  <conditionalFormatting sqref="H40 H24 H26:H29 H31:H38 H42 H44:H50 H11:H14 H16:H22">
    <cfRule type="cellIs" dxfId="5" priority="33" operator="equal">
      <formula>$G$5</formula>
    </cfRule>
  </conditionalFormatting>
  <conditionalFormatting sqref="H11:H14 H44:H50 H40 H24 H26:H29 H31:H38 H42 H16:H22">
    <cfRule type="expression" dxfId="4" priority="19">
      <formula>AND(H11&lt;&gt;$G$5,$G11&lt;TODAY())</formula>
    </cfRule>
  </conditionalFormatting>
  <conditionalFormatting sqref="W16:X17">
    <cfRule type="cellIs" dxfId="3" priority="2" operator="equal">
      <formula>"-"</formula>
    </cfRule>
    <cfRule type="cellIs" dxfId="2" priority="3" operator="equal">
      <formula>"E"</formula>
    </cfRule>
    <cfRule type="cellIs" dxfId="1" priority="4" operator="equal">
      <formula>"B"</formula>
    </cfRule>
  </conditionalFormatting>
  <conditionalFormatting sqref="W16:X17">
    <cfRule type="cellIs" dxfId="0" priority="1" operator="equal">
      <formula>"BE"</formula>
    </cfRule>
  </conditionalFormatting>
  <dataValidations count="2">
    <dataValidation type="list" allowBlank="1" showInputMessage="1" showErrorMessage="1" sqref="H42 H40 H26:H29 H44:H50 H24 H31:H38 H11:H22">
      <formula1>$G$2:$G$5</formula1>
    </dataValidation>
    <dataValidation type="list" allowBlank="1" showInputMessage="1" showErrorMessage="1" sqref="D11:D51">
      <formula1>$C$2:$C$7</formula1>
    </dataValidation>
  </dataValidations>
  <pageMargins left="0.70866141732283472" right="0.70866141732283472" top="0.74803149606299213" bottom="0.74803149606299213" header="0.31496062992125984" footer="0.31496062992125984"/>
  <pageSetup paperSize="9" scale="33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4" sqref="C24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Yêu cầu</vt:lpstr>
      <vt:lpstr>Khao sat thong tin GV</vt:lpstr>
      <vt:lpstr>Plan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2011-10-04T02:39:07Z</dcterms:modified>
</cp:coreProperties>
</file>