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CƯƠNG_2020\ĐXMH 2020\T10\"/>
    </mc:Choice>
  </mc:AlternateContent>
  <xr:revisionPtr revIDLastSave="0" documentId="8_{05F3A0A4-6D18-44A9-B497-38C665EDD21B}" xr6:coauthVersionLast="45" xr6:coauthVersionMax="45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YC MH TÚI BÓNG (2)" sheetId="4" state="hidden" r:id="rId1"/>
    <sheet name="YC MH TÚI BÓNG (3)" sheetId="6" state="hidden" r:id="rId2"/>
    <sheet name="băng dính sạch" sheetId="10" r:id="rId3"/>
    <sheet name="22.1" sheetId="9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'YC MH TÚI BÓNG (2)'!$A$4:$AA$7</definedName>
    <definedName name="_xlnm._FilterDatabase" localSheetId="1" hidden="1">'YC MH TÚI BÓNG (3)'!$A$4:$AD$111</definedName>
    <definedName name="hoa" localSheetId="3">#REF!</definedName>
    <definedName name="hoa" localSheetId="2">#REF!</definedName>
    <definedName name="hoa" localSheetId="0">#REF!</definedName>
    <definedName name="hoa" localSheetId="1">#REF!</definedName>
    <definedName name="hoa">#REF!</definedName>
    <definedName name="N2A">OFFSET([1]보고자료용!$B$6,0,0,1,COUNTA([1]보고자료용!$A$6:$IV$6)-2)</definedName>
    <definedName name="NANO">OFFSET([1]보고자료용!$B$5,0,0,1,COUNTA([1]보고자료용!$A$5:$IV$5)-2)</definedName>
    <definedName name="_xlnm.Print_Area" localSheetId="3">'22.1'!$A$1:$K$59</definedName>
    <definedName name="_xlnm.Print_Area" localSheetId="2">'băng dính sạch'!$A$1:$N$22</definedName>
    <definedName name="_xlnm.Print_Area" localSheetId="0">'YC MH TÚI BÓNG (2)'!$A$1:$M$107</definedName>
    <definedName name="_xlnm.Print_Area" localSheetId="1">'YC MH TÚI BÓNG (3)'!$A$1:$M$177</definedName>
    <definedName name="계">OFFSET([1]보고자료용!$B$9,0,0,1,COUNTA([1]보고자료용!$A$9:$IV$9)-2)</definedName>
    <definedName name="금호">OFFSET([1]보고자료용!$B$7,0,0,1,COUNTA([1]보고자료용!$A$7:$IV$7)-2)</definedName>
    <definedName name="기타">OFFSET([1]보고자료용!$B$8,0,0,1,COUNTA([1]보고자료용!$A$8:$IV$8)-2)</definedName>
    <definedName name="기호" localSheetId="3">#REF!</definedName>
    <definedName name="기호" localSheetId="2">#REF!</definedName>
    <definedName name="기호" localSheetId="0">#REF!</definedName>
    <definedName name="기호" localSheetId="1">#REF!</definedName>
    <definedName name="기호">#REF!</definedName>
    <definedName name="날자목록" localSheetId="3">#REF!</definedName>
    <definedName name="날자목록" localSheetId="2">#REF!</definedName>
    <definedName name="날자목록" localSheetId="0">#REF!</definedName>
    <definedName name="날자목록" localSheetId="1">#REF!</definedName>
    <definedName name="날자목록">#REF!</definedName>
    <definedName name="대광">OFFSET([1]보고자료용!$B$3,0,0,1,COUNTA([1]보고자료용!$A$3:$IV$3)-2)</definedName>
    <definedName name="대성" localSheetId="3">OFFSET([1]보고자료용!#REF!,0,0,1,COUNTA([1]보고자료용!#REF!)-2)</definedName>
    <definedName name="대성" localSheetId="2">OFFSET([1]보고자료용!#REF!,0,0,1,COUNTA([1]보고자료용!#REF!)-2)</definedName>
    <definedName name="대성" localSheetId="0">OFFSET([1]보고자료용!#REF!,0,0,1,COUNTA([1]보고자료용!#REF!)-2)</definedName>
    <definedName name="대성" localSheetId="1">OFFSET([1]보고자료용!#REF!,0,0,1,COUNTA([1]보고자료용!#REF!)-2)</definedName>
    <definedName name="대성">OFFSET([1]보고자료용!#REF!,0,0,1,COUNTA([1]보고자료용!#REF!)-2)</definedName>
    <definedName name="대지" localSheetId="3">#REF!</definedName>
    <definedName name="대지" localSheetId="2">#REF!</definedName>
    <definedName name="대지" localSheetId="0">#REF!</definedName>
    <definedName name="대지" localSheetId="1">#REF!</definedName>
    <definedName name="대지">#REF!</definedName>
    <definedName name="도번" localSheetId="3">#REF!</definedName>
    <definedName name="도번" localSheetId="2">#REF!</definedName>
    <definedName name="도번" localSheetId="0">#REF!</definedName>
    <definedName name="도번" localSheetId="1">#REF!</definedName>
    <definedName name="도번">#REF!</definedName>
    <definedName name="모델" localSheetId="3">#REF!</definedName>
    <definedName name="모델" localSheetId="2">#REF!</definedName>
    <definedName name="모델" localSheetId="0">#REF!</definedName>
    <definedName name="모델" localSheetId="1">#REF!</definedName>
    <definedName name="모델">#REF!</definedName>
    <definedName name="업체" localSheetId="3">#REF!</definedName>
    <definedName name="업체" localSheetId="2">#REF!</definedName>
    <definedName name="업체" localSheetId="0">#REF!</definedName>
    <definedName name="업체" localSheetId="1">#REF!</definedName>
    <definedName name="업체">#REF!</definedName>
    <definedName name="업체명" localSheetId="3">#REF!</definedName>
    <definedName name="업체명" localSheetId="2">#REF!</definedName>
    <definedName name="업체명" localSheetId="0">#REF!</definedName>
    <definedName name="업체명" localSheetId="1">#REF!</definedName>
    <definedName name="업체명">#REF!</definedName>
    <definedName name="월_TITLE">OFFSET([1]보고자료용!$B$2,0,0,1,COUNTA([1]보고자료용!$A$2:$IV$2)-2)</definedName>
    <definedName name="이라이콤" localSheetId="3">OFFSET([1]보고자료용!#REF!,0,0,1,COUNTA([1]보고자료용!#REF!)-2)</definedName>
    <definedName name="이라이콤" localSheetId="2">OFFSET([1]보고자료용!#REF!,0,0,1,COUNTA([1]보고자료용!#REF!)-2)</definedName>
    <definedName name="이라이콤" localSheetId="0">OFFSET([1]보고자료용!#REF!,0,0,1,COUNTA([1]보고자료용!#REF!)-2)</definedName>
    <definedName name="이라이콤" localSheetId="1">OFFSET([1]보고자료용!#REF!,0,0,1,COUNTA([1]보고자료용!#REF!)-2)</definedName>
    <definedName name="이라이콤">OFFSET([1]보고자료용!#REF!,0,0,1,COUNTA([1]보고자료용!#REF!)-2)</definedName>
    <definedName name="일일">'[2]일일불량-9909'!$A$3:$L$6</definedName>
    <definedName name="품명" localSheetId="3">#REF!</definedName>
    <definedName name="품명" localSheetId="2">#REF!</definedName>
    <definedName name="품명" localSheetId="0">#REF!</definedName>
    <definedName name="품명" localSheetId="1">#REF!</definedName>
    <definedName name="품명">#REF!</definedName>
    <definedName name="필터타이틀" localSheetId="3">#REF!</definedName>
    <definedName name="필터타이틀" localSheetId="2">#REF!</definedName>
    <definedName name="필터타이틀" localSheetId="0">#REF!</definedName>
    <definedName name="필터타이틀" localSheetId="1">#REF!</definedName>
    <definedName name="필터타이틀">#REF!</definedName>
    <definedName name="한성">OFFSET([1]보고자료용!$B$4,0,0,1,COUNTA([1]보고자료용!$A$4:$IV$4)-2)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9" l="1"/>
  <c r="G18" i="9"/>
  <c r="E5" i="9"/>
  <c r="E6" i="9"/>
  <c r="E7" i="9"/>
  <c r="E8" i="9"/>
  <c r="E9" i="9"/>
  <c r="E10" i="9"/>
  <c r="E11" i="9"/>
  <c r="E12" i="9"/>
  <c r="G12" i="9" s="1"/>
  <c r="E13" i="9"/>
  <c r="G13" i="9" s="1"/>
  <c r="E14" i="9"/>
  <c r="E15" i="9"/>
  <c r="G15" i="9" s="1"/>
  <c r="E16" i="9"/>
  <c r="G16" i="9" s="1"/>
  <c r="E17" i="9"/>
  <c r="G17" i="9" s="1"/>
  <c r="E18" i="9"/>
  <c r="E19" i="9"/>
  <c r="G19" i="9" s="1"/>
  <c r="E20" i="9"/>
  <c r="G20" i="9" s="1"/>
  <c r="E21" i="9"/>
  <c r="G21" i="9" s="1"/>
  <c r="E4" i="9"/>
  <c r="C12" i="9"/>
  <c r="C13" i="9"/>
  <c r="C14" i="9"/>
  <c r="C15" i="9"/>
  <c r="C16" i="9"/>
  <c r="C5" i="9"/>
  <c r="C6" i="9"/>
  <c r="C7" i="9"/>
  <c r="C8" i="9"/>
  <c r="C9" i="9"/>
  <c r="C10" i="9"/>
  <c r="C11" i="9"/>
  <c r="C17" i="9"/>
  <c r="C18" i="9"/>
  <c r="C19" i="9"/>
  <c r="C20" i="9"/>
  <c r="C21" i="9"/>
  <c r="C4" i="9"/>
  <c r="C18" i="10" l="1"/>
  <c r="G5" i="9" l="1"/>
  <c r="G6" i="9"/>
  <c r="G7" i="9"/>
  <c r="G8" i="9"/>
  <c r="G9" i="9"/>
  <c r="G10" i="9"/>
  <c r="G11" i="9"/>
  <c r="E22" i="9" l="1"/>
  <c r="P17" i="10"/>
  <c r="D18" i="10"/>
  <c r="I9" i="10" l="1"/>
  <c r="O22" i="10" l="1"/>
  <c r="O21" i="10"/>
  <c r="O20" i="10"/>
  <c r="O19" i="10"/>
  <c r="I18" i="10"/>
  <c r="R18" i="10" s="1"/>
  <c r="E4" i="6" l="1"/>
  <c r="G4" i="6"/>
  <c r="I4" i="6" s="1"/>
  <c r="L4" i="6"/>
  <c r="AC5" i="6"/>
  <c r="E6" i="6"/>
  <c r="G6" i="6"/>
  <c r="H6" i="6"/>
  <c r="E8" i="6"/>
  <c r="G8" i="6"/>
  <c r="I8" i="6" s="1"/>
  <c r="E10" i="6"/>
  <c r="G10" i="6"/>
  <c r="I10" i="6" s="1"/>
  <c r="E12" i="6"/>
  <c r="G12" i="6"/>
  <c r="I12" i="6" s="1"/>
  <c r="E14" i="6"/>
  <c r="G14" i="6"/>
  <c r="H14" i="6"/>
  <c r="G16" i="6"/>
  <c r="I16" i="6" s="1"/>
  <c r="G18" i="6"/>
  <c r="I18" i="6" s="1"/>
  <c r="G20" i="6"/>
  <c r="H20" i="6"/>
  <c r="G22" i="6"/>
  <c r="I22" i="6" s="1"/>
  <c r="G24" i="6"/>
  <c r="I24" i="6" s="1"/>
  <c r="I26" i="6"/>
  <c r="G28" i="6"/>
  <c r="I28" i="6" s="1"/>
  <c r="G30" i="6"/>
  <c r="I30" i="6" s="1"/>
  <c r="G32" i="6"/>
  <c r="I32" i="6" s="1"/>
  <c r="G34" i="6"/>
  <c r="I34" i="6" s="1"/>
  <c r="G36" i="6"/>
  <c r="I36" i="6" s="1"/>
  <c r="E40" i="6"/>
  <c r="G40" i="6"/>
  <c r="H40" i="6"/>
  <c r="L40" i="6"/>
  <c r="O41" i="6" s="1"/>
  <c r="E42" i="6"/>
  <c r="G42" i="6"/>
  <c r="H42" i="6"/>
  <c r="E44" i="6"/>
  <c r="G44" i="6"/>
  <c r="H44" i="6"/>
  <c r="E46" i="6"/>
  <c r="G46" i="6"/>
  <c r="H46" i="6"/>
  <c r="N46" i="6"/>
  <c r="E48" i="6"/>
  <c r="G48" i="6"/>
  <c r="H48" i="6"/>
  <c r="E50" i="6"/>
  <c r="G50" i="6"/>
  <c r="H50" i="6"/>
  <c r="E52" i="6"/>
  <c r="G52" i="6"/>
  <c r="H52" i="6"/>
  <c r="E54" i="6"/>
  <c r="G54" i="6"/>
  <c r="H54" i="6"/>
  <c r="E56" i="6"/>
  <c r="G56" i="6"/>
  <c r="H56" i="6"/>
  <c r="E58" i="6"/>
  <c r="G58" i="6"/>
  <c r="H58" i="6"/>
  <c r="E60" i="6"/>
  <c r="G60" i="6"/>
  <c r="I60" i="6" s="1"/>
  <c r="G62" i="6"/>
  <c r="I62" i="6" s="1"/>
  <c r="G64" i="6"/>
  <c r="I64" i="6" s="1"/>
  <c r="G66" i="6"/>
  <c r="I66" i="6" s="1"/>
  <c r="G68" i="6"/>
  <c r="I68" i="6" s="1"/>
  <c r="G70" i="6"/>
  <c r="I70" i="6" s="1"/>
  <c r="G72" i="6"/>
  <c r="I72" i="6" s="1"/>
  <c r="G74" i="6"/>
  <c r="I74" i="6" s="1"/>
  <c r="G76" i="6"/>
  <c r="I76" i="6" s="1"/>
  <c r="G78" i="6"/>
  <c r="I78" i="6" s="1"/>
  <c r="E82" i="6"/>
  <c r="G82" i="6"/>
  <c r="H82" i="6"/>
  <c r="L82" i="6"/>
  <c r="E84" i="6"/>
  <c r="G84" i="6"/>
  <c r="H84" i="6"/>
  <c r="E86" i="6"/>
  <c r="G86" i="6"/>
  <c r="H86" i="6"/>
  <c r="E88" i="6"/>
  <c r="G88" i="6"/>
  <c r="H88" i="6"/>
  <c r="E90" i="6"/>
  <c r="G90" i="6"/>
  <c r="H90" i="6"/>
  <c r="E92" i="6"/>
  <c r="G92" i="6"/>
  <c r="H92" i="6"/>
  <c r="E94" i="6"/>
  <c r="G94" i="6"/>
  <c r="H94" i="6"/>
  <c r="E96" i="6"/>
  <c r="G96" i="6"/>
  <c r="H96" i="6"/>
  <c r="E98" i="6"/>
  <c r="G98" i="6"/>
  <c r="H98" i="6"/>
  <c r="E102" i="6"/>
  <c r="G102" i="6"/>
  <c r="I102" i="6" s="1"/>
  <c r="L102" i="6"/>
  <c r="G104" i="6"/>
  <c r="I104" i="6" s="1"/>
  <c r="G106" i="6"/>
  <c r="I106" i="6" s="1"/>
  <c r="G108" i="6"/>
  <c r="I108" i="6" s="1"/>
  <c r="G112" i="6"/>
  <c r="I112" i="6" s="1"/>
  <c r="L112" i="6"/>
  <c r="G114" i="6"/>
  <c r="I114" i="6" s="1"/>
  <c r="G116" i="6"/>
  <c r="I116" i="6" s="1"/>
  <c r="P119" i="6"/>
  <c r="I14" i="6" l="1"/>
  <c r="I82" i="6"/>
  <c r="I46" i="6"/>
  <c r="O15" i="6" s="1"/>
  <c r="I98" i="6"/>
  <c r="I90" i="6"/>
  <c r="I58" i="6"/>
  <c r="I50" i="6"/>
  <c r="I56" i="6"/>
  <c r="I48" i="6"/>
  <c r="I52" i="6"/>
  <c r="I54" i="6"/>
  <c r="I44" i="6"/>
  <c r="I40" i="6"/>
  <c r="I20" i="6"/>
  <c r="I84" i="6"/>
  <c r="I6" i="6"/>
  <c r="G100" i="6"/>
  <c r="I94" i="6"/>
  <c r="I86" i="6"/>
  <c r="I96" i="6"/>
  <c r="I88" i="6"/>
  <c r="I42" i="6"/>
  <c r="P3" i="6"/>
  <c r="I92" i="6"/>
  <c r="I118" i="6"/>
  <c r="I110" i="6"/>
  <c r="H80" i="6"/>
  <c r="G38" i="6"/>
  <c r="G118" i="6"/>
  <c r="G110" i="6"/>
  <c r="G80" i="6"/>
  <c r="I100" i="6" l="1"/>
  <c r="I80" i="6"/>
  <c r="P44" i="6" s="1"/>
  <c r="I38" i="6"/>
  <c r="Q113" i="6"/>
  <c r="R112" i="6"/>
  <c r="P112" i="6"/>
  <c r="I4" i="4" l="1"/>
  <c r="Z5" i="4" l="1"/>
  <c r="G6" i="4" l="1"/>
  <c r="I6" i="4" l="1"/>
  <c r="K4" i="4" s="1"/>
  <c r="L4" i="4" s="1"/>
  <c r="G4" i="9" l="1"/>
  <c r="G22" i="9" s="1"/>
  <c r="I4" i="9" s="1"/>
  <c r="E9" i="10" l="1"/>
  <c r="K9" i="10" s="1"/>
  <c r="J4" i="9" l="1"/>
  <c r="F9" i="10"/>
  <c r="J9" i="10" s="1"/>
</calcChain>
</file>

<file path=xl/sharedStrings.xml><?xml version="1.0" encoding="utf-8"?>
<sst xmlns="http://schemas.openxmlformats.org/spreadsheetml/2006/main" count="259" uniqueCount="166">
  <si>
    <t>NO</t>
  </si>
  <si>
    <t>요청일
&lt;Ngày yêu cầu&gt;</t>
  </si>
  <si>
    <t>품명Tên</t>
  </si>
  <si>
    <t>Model</t>
  </si>
  <si>
    <t>사용 계획 Kế hoạch sử dụng</t>
  </si>
  <si>
    <t>FCST
5 Week</t>
  </si>
  <si>
    <t>재고수량
Số lượng 
tồn</t>
  </si>
  <si>
    <t>작업 가능 수량
só lượng có thể chạy được</t>
  </si>
  <si>
    <t>발주수량
Số lượng
đề xuất</t>
  </si>
  <si>
    <t>총 작업 가능수량
Tổng lượng hàng dự kiến</t>
  </si>
  <si>
    <t>입고 요청 날짜
Ngày yêu cầu nhập kho</t>
  </si>
  <si>
    <t>사용 계획
Kế hoạch sử dụng</t>
  </si>
  <si>
    <t>비고
Ghi chú</t>
  </si>
  <si>
    <t>TÌNH HÌNH SỬ DỤNG 사용현황</t>
  </si>
  <si>
    <t>품명
Tên</t>
  </si>
  <si>
    <t>총 누적 구매량
Tổng lượng đã mua hàng</t>
  </si>
  <si>
    <t>총 사용량
Lượng đã sử dụng</t>
  </si>
  <si>
    <t>일 평균 사용량
Số lượng sử dụng/ Ngày</t>
  </si>
  <si>
    <t>지난 요청서 Đề xuất lần trước</t>
  </si>
  <si>
    <t>입고 날짜
Ngày nhập kho</t>
  </si>
  <si>
    <t>수량 
Số lượng</t>
  </si>
  <si>
    <t>사용량 
Số lượng sử dụng</t>
  </si>
  <si>
    <t>Người lập 
작성자</t>
  </si>
  <si>
    <t>Kiểm tra 1
1 검토</t>
  </si>
  <si>
    <t>Kiểm tra 2
2 검토</t>
  </si>
  <si>
    <t>Phê duyệt
승인</t>
  </si>
  <si>
    <t>Bộ phận đề xuất:
요청 부서</t>
  </si>
  <si>
    <t>SẢN XUẤT</t>
  </si>
  <si>
    <t>Tên - Kích thước - Đơn vị
품명-치수-단위</t>
  </si>
  <si>
    <t>구분 Phân loại</t>
  </si>
  <si>
    <t>FCST
5 WEEK</t>
  </si>
  <si>
    <t>Số lượng sử dụng/1 EA
사용기준 1 EA</t>
  </si>
  <si>
    <t>Ghi chú</t>
  </si>
  <si>
    <t>5 Week
Date time: 5-7 Day</t>
  </si>
  <si>
    <t>TOTAL FCST</t>
  </si>
  <si>
    <r>
      <rPr>
        <b/>
        <sz val="12"/>
        <color theme="1"/>
        <rFont val="바탕"/>
        <family val="1"/>
        <charset val="129"/>
      </rPr>
      <t>총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바탕"/>
        <family val="1"/>
        <charset val="129"/>
      </rPr>
      <t>수량
Tổng số lượng</t>
    </r>
  </si>
  <si>
    <r>
      <rPr>
        <b/>
        <sz val="12"/>
        <color theme="1"/>
        <rFont val="바탕"/>
        <family val="1"/>
        <charset val="129"/>
      </rPr>
      <t>발주수량
Số l</t>
    </r>
    <r>
      <rPr>
        <b/>
        <sz val="12"/>
        <color theme="1"/>
        <rFont val="Century"/>
        <family val="1"/>
      </rPr>
      <t>ư</t>
    </r>
    <r>
      <rPr>
        <b/>
        <sz val="12"/>
        <color theme="1"/>
        <rFont val="바탕"/>
        <family val="1"/>
        <charset val="129"/>
      </rPr>
      <t>ợng
đề xuất</t>
    </r>
  </si>
  <si>
    <r>
      <rPr>
        <b/>
        <sz val="12"/>
        <color theme="1"/>
        <rFont val="바탕"/>
        <family val="1"/>
        <charset val="129"/>
      </rPr>
      <t xml:space="preserve">재고수량
</t>
    </r>
    <r>
      <rPr>
        <b/>
        <sz val="12"/>
        <color theme="1"/>
        <rFont val="Times New Roman"/>
        <family val="1"/>
      </rPr>
      <t>Số lượng 
tồn</t>
    </r>
  </si>
  <si>
    <t>Số lượng cần dùng</t>
  </si>
  <si>
    <t>CHI TIẾT YÊU CẦU MUA HÀNG T08-2019
2019년08월 구매요청서 상세내역</t>
  </si>
  <si>
    <t>"175폭 6인치 보빈/
Bobin 6inch khổ 175"</t>
  </si>
  <si>
    <t>작업 가능 수량 : 600,000</t>
  </si>
  <si>
    <t>JTA</t>
  </si>
  <si>
    <t>JTAF064-07D-R8-TOP</t>
  </si>
  <si>
    <t>Túi bóng (ESD bag)
ESD플리백
ESD 8cm*17cm* 0.05T</t>
  </si>
  <si>
    <t>COVER PANEL</t>
  </si>
  <si>
    <t>Túi bóng (ESD bag)
ESD플리백
ESD 6cm*9cm*0.05T</t>
  </si>
  <si>
    <t>작업 가능 수량:2,255,000</t>
  </si>
  <si>
    <t>5210000223-CSDT1</t>
  </si>
  <si>
    <t>COVER PAD</t>
  </si>
  <si>
    <t>LJ63-17726A</t>
  </si>
  <si>
    <t>CSDT1</t>
  </si>
  <si>
    <t>Embo Cushion</t>
  </si>
  <si>
    <t>LJ63-17432A</t>
  </si>
  <si>
    <t>LJ63-17309A</t>
  </si>
  <si>
    <t>COVER PANEL(D10)</t>
  </si>
  <si>
    <t>작업 가능 수량: 2,327,000</t>
  </si>
  <si>
    <t>SSDT1</t>
  </si>
  <si>
    <t xml:space="preserve">Ss Graphite </t>
  </si>
  <si>
    <t>TG01</t>
  </si>
  <si>
    <t>작업 가능 수량:3,963,000</t>
  </si>
  <si>
    <t>LJ63-17726B</t>
  </si>
  <si>
    <t>LJ63-17617A</t>
  </si>
  <si>
    <t>GH02-17927A</t>
  </si>
  <si>
    <t>LJ63-17315A</t>
  </si>
  <si>
    <t>LJ63-17451A</t>
  </si>
  <si>
    <t>LJ63-17348A</t>
  </si>
  <si>
    <t>LJ63-15645A</t>
  </si>
  <si>
    <t>LJ63-16157A</t>
  </si>
  <si>
    <t>LJ63-16706A</t>
  </si>
  <si>
    <t>LJ63-16597A</t>
  </si>
  <si>
    <t>Túi bóng (ESD bag)
ESD플리백
50cm*30cm* 0.05T</t>
  </si>
  <si>
    <t>Q310-002688</t>
  </si>
  <si>
    <t>작업 가능 수량: 17,042,761</t>
  </si>
  <si>
    <t>LJ63-17601B</t>
  </si>
  <si>
    <t>TW01</t>
  </si>
  <si>
    <t>LJ63-16465A</t>
  </si>
  <si>
    <t>LJ63-18274A</t>
  </si>
  <si>
    <t>LJ63-18273A</t>
  </si>
  <si>
    <t>TV01</t>
  </si>
  <si>
    <t>LJ63-17935A</t>
  </si>
  <si>
    <t>WH01</t>
  </si>
  <si>
    <t>LJ63-17930A</t>
  </si>
  <si>
    <t>LJ63-17813A</t>
  </si>
  <si>
    <t>LJ63-17836A</t>
  </si>
  <si>
    <t xml:space="preserve"> Cover COF</t>
  </si>
  <si>
    <t>LJ63-17931A</t>
  </si>
  <si>
    <t>Q310-002612</t>
  </si>
  <si>
    <t>LJ63-16595A</t>
  </si>
  <si>
    <t>LJ63-17913A</t>
  </si>
  <si>
    <t>LJ63-16595B</t>
  </si>
  <si>
    <t>LJ63-16467B</t>
  </si>
  <si>
    <t>LJ63-17631A</t>
  </si>
  <si>
    <t>Q310-678042</t>
  </si>
  <si>
    <t>1310-678042</t>
  </si>
  <si>
    <t>LJ63-16386A</t>
  </si>
  <si>
    <t>LJ63-16387A</t>
  </si>
  <si>
    <t>LJ63-16385A</t>
  </si>
  <si>
    <t>LJ63-16286A</t>
  </si>
  <si>
    <t>LJ63-16703A</t>
  </si>
  <si>
    <t>LJ63-16147A</t>
  </si>
  <si>
    <t>Q310-670869</t>
  </si>
  <si>
    <t>LJ63-16344A</t>
  </si>
  <si>
    <t>Túi bóng (ESD bag)
ESD플리백
45cm*50cm*0.05T</t>
  </si>
  <si>
    <t>LJ63-16462C</t>
  </si>
  <si>
    <t>LJ63-16036A</t>
  </si>
  <si>
    <t>작업 가능 수량 : 4,954,700</t>
  </si>
  <si>
    <t>LJ63-18146A</t>
  </si>
  <si>
    <t>LJ63-17544A</t>
  </si>
  <si>
    <t>SPONGE SENSOR FA</t>
  </si>
  <si>
    <t>GH02-19635A</t>
  </si>
  <si>
    <t>WP</t>
  </si>
  <si>
    <t>GH02-17923A</t>
  </si>
  <si>
    <t>TAPE BG WP</t>
  </si>
  <si>
    <t>GH42-06454A</t>
  </si>
  <si>
    <t>ME11</t>
  </si>
  <si>
    <t>GH42-06453A</t>
  </si>
  <si>
    <t>TAPE INSU HOLE</t>
  </si>
  <si>
    <t>GH42-06452A</t>
  </si>
  <si>
    <t>TAPE DECO</t>
  </si>
  <si>
    <t>5210000174-SSDT1</t>
  </si>
  <si>
    <t>5210000173-CSDT1</t>
  </si>
  <si>
    <t>LJ63-18020A</t>
  </si>
  <si>
    <t>7250L-8235A</t>
  </si>
  <si>
    <t>LJ63-17616A</t>
  </si>
  <si>
    <t>LJ63-16787B</t>
  </si>
  <si>
    <t>LJ63-17630A</t>
  </si>
  <si>
    <t>LJ63-16787A</t>
  </si>
  <si>
    <t>LJ63-16215A</t>
  </si>
  <si>
    <t>Túi bóng (ESD bag)
ESD 플리백
ESD20cm*31cm*0.05T</t>
  </si>
  <si>
    <t>Băng dính 3M Scotch 810 3/4
테이프
19mm * 32,9m  (Roll)</t>
  </si>
  <si>
    <t>재고수량
Số lượng 
tồn (Roll)</t>
  </si>
  <si>
    <t>Số lượng cần dùng (Roll)</t>
  </si>
  <si>
    <t>필요 수량
Số lượng cần sử dụng</t>
  </si>
  <si>
    <t>발주 전량
Số lượng 
tồn PO</t>
  </si>
  <si>
    <t xml:space="preserve">재고 수량
Số lượng 
tồn </t>
  </si>
  <si>
    <t>LJ63-17834B</t>
  </si>
  <si>
    <r>
      <t xml:space="preserve">발주수량
Số lượng
đề xuất </t>
    </r>
    <r>
      <rPr>
        <sz val="18"/>
        <color theme="1"/>
        <rFont val="Times New Roman"/>
        <family val="1"/>
      </rPr>
      <t>(Roll)</t>
    </r>
  </si>
  <si>
    <r>
      <t xml:space="preserve">총 수량
Tổng số lượng </t>
    </r>
    <r>
      <rPr>
        <sz val="18"/>
        <color theme="1"/>
        <rFont val="Times New Roman"/>
        <family val="1"/>
      </rPr>
      <t>(Roll)</t>
    </r>
  </si>
  <si>
    <t xml:space="preserve">EA (14DAY) </t>
  </si>
  <si>
    <t>Băng dính 3M Scotch 810 3/4 19mm * 32,9m  (Roll)</t>
  </si>
  <si>
    <t>Băng dính 3M Scotch 810 3/4 19mm *32,9m  (Roll)</t>
  </si>
  <si>
    <t>LJ63-17016A</t>
  </si>
  <si>
    <t>LJ63-18964A</t>
  </si>
  <si>
    <t>RD01,NF01, UH01, UK01, VQ04,VQ01,UM23,
UM07, VX01</t>
  </si>
  <si>
    <t>.</t>
  </si>
  <si>
    <t>LJ63-17015A</t>
  </si>
  <si>
    <t>LJ63-19634A</t>
  </si>
  <si>
    <t>LJ63-18142A</t>
  </si>
  <si>
    <t>LJ63-17642A</t>
  </si>
  <si>
    <t>LJ63-18013A</t>
  </si>
  <si>
    <t>01.09.2020</t>
  </si>
  <si>
    <t>CHI TIẾT YÊU CẦU MUA HÀNG T10-2020
2020년 10월 구매요청서 상세내역</t>
  </si>
  <si>
    <t>ĐỀ XUẤT MUA HÀNG  T10-2020
2020년10월 구매 요청서</t>
  </si>
  <si>
    <t>05.10.2020</t>
  </si>
  <si>
    <t>10.10.2020</t>
  </si>
  <si>
    <t>SS20-00046A</t>
  </si>
  <si>
    <t>SS20-00047A</t>
  </si>
  <si>
    <t>SS20-00048A</t>
  </si>
  <si>
    <t>SS20-00049A</t>
  </si>
  <si>
    <t>SS20-00050A</t>
  </si>
  <si>
    <t>SS20-00051A</t>
  </si>
  <si>
    <t>SS20-00052A</t>
  </si>
  <si>
    <t>작업 가능 수량: 8,486,850</t>
  </si>
  <si>
    <t>05.10.2020~05.11.2020</t>
  </si>
  <si>
    <t>14 Roll (30Day)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</si>
</sst>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#,##0.0"/>
  </numFmts>
  <fonts count="33" x14ac:knownFonts="1"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1"/>
      <color theme="1"/>
      <name val="Times New Roman"/>
      <family val="1"/>
    </font>
    <font>
      <b/>
      <sz val="25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b/>
      <sz val="12"/>
      <color theme="1"/>
      <name val="바탕"/>
      <family val="1"/>
      <charset val="129"/>
    </font>
    <font>
      <b/>
      <sz val="12"/>
      <color theme="1"/>
      <name val="Century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26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8"/>
      <name val="Times New Roman"/>
      <family val="1"/>
    </font>
    <font>
      <b/>
      <sz val="40"/>
      <color theme="1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6"/>
      <color theme="1"/>
      <name val="Times New Roman"/>
      <family val="1"/>
    </font>
    <font>
      <sz val="13"/>
      <color theme="1"/>
      <name val="Calibri"/>
      <family val="2"/>
      <scheme val="minor"/>
    </font>
    <font>
      <sz val="15"/>
      <name val="Times New Roman"/>
      <family val="1"/>
    </font>
    <font>
      <sz val="12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7" fillId="0" borderId="0"/>
    <xf numFmtId="0" fontId="7" fillId="0" borderId="0"/>
    <xf numFmtId="164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</cellStyleXfs>
  <cellXfs count="278">
    <xf numFmtId="0" fontId="0" fillId="0" borderId="0" xfId="0"/>
    <xf numFmtId="0" fontId="2" fillId="0" borderId="3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3" fontId="10" fillId="3" borderId="2" xfId="3" applyNumberFormat="1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left" vertical="center" wrapText="1"/>
    </xf>
    <xf numFmtId="0" fontId="4" fillId="3" borderId="0" xfId="2" applyFont="1" applyFill="1"/>
    <xf numFmtId="0" fontId="11" fillId="3" borderId="0" xfId="2" applyFont="1" applyFill="1" applyAlignment="1">
      <alignment horizontal="center"/>
    </xf>
    <xf numFmtId="0" fontId="4" fillId="3" borderId="12" xfId="2" applyFont="1" applyFill="1" applyBorder="1"/>
    <xf numFmtId="0" fontId="4" fillId="3" borderId="0" xfId="2" applyFont="1" applyFill="1" applyAlignment="1">
      <alignment horizontal="center"/>
    </xf>
    <xf numFmtId="0" fontId="4" fillId="3" borderId="24" xfId="2" applyFont="1" applyFill="1" applyBorder="1"/>
    <xf numFmtId="0" fontId="8" fillId="3" borderId="3" xfId="2" applyFont="1" applyFill="1" applyBorder="1" applyAlignment="1">
      <alignment horizontal="center" vertical="center" wrapText="1"/>
    </xf>
    <xf numFmtId="0" fontId="4" fillId="3" borderId="25" xfId="2" applyFont="1" applyFill="1" applyBorder="1"/>
    <xf numFmtId="0" fontId="10" fillId="3" borderId="0" xfId="2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vertical="center" wrapText="1"/>
    </xf>
    <xf numFmtId="0" fontId="10" fillId="3" borderId="2" xfId="2" applyFont="1" applyFill="1" applyBorder="1" applyAlignment="1">
      <alignment vertical="center" wrapText="1"/>
    </xf>
    <xf numFmtId="0" fontId="10" fillId="3" borderId="1" xfId="2" applyFont="1" applyFill="1" applyBorder="1" applyAlignment="1">
      <alignment vertical="center" wrapText="1"/>
    </xf>
    <xf numFmtId="0" fontId="10" fillId="3" borderId="12" xfId="2" applyFont="1" applyFill="1" applyBorder="1" applyAlignment="1">
      <alignment vertical="center" wrapText="1"/>
    </xf>
    <xf numFmtId="0" fontId="10" fillId="3" borderId="26" xfId="2" applyFont="1" applyFill="1" applyBorder="1" applyAlignment="1">
      <alignment vertical="center" wrapText="1"/>
    </xf>
    <xf numFmtId="0" fontId="12" fillId="3" borderId="23" xfId="2" applyFont="1" applyFill="1" applyBorder="1" applyAlignment="1">
      <alignment horizontal="center" vertical="center" wrapText="1"/>
    </xf>
    <xf numFmtId="0" fontId="12" fillId="3" borderId="20" xfId="2" applyFont="1" applyFill="1" applyBorder="1" applyAlignment="1">
      <alignment horizontal="center" vertical="center" wrapText="1"/>
    </xf>
    <xf numFmtId="0" fontId="12" fillId="3" borderId="14" xfId="2" applyFont="1" applyFill="1" applyBorder="1" applyAlignment="1">
      <alignment horizontal="center" vertical="center" wrapText="1"/>
    </xf>
    <xf numFmtId="0" fontId="8" fillId="3" borderId="34" xfId="2" applyFont="1" applyFill="1" applyBorder="1" applyAlignment="1">
      <alignment horizontal="center"/>
    </xf>
    <xf numFmtId="3" fontId="8" fillId="3" borderId="29" xfId="2" applyNumberFormat="1" applyFont="1" applyFill="1" applyBorder="1" applyAlignment="1">
      <alignment horizontal="center" vertical="center"/>
    </xf>
    <xf numFmtId="3" fontId="8" fillId="3" borderId="29" xfId="2" applyNumberFormat="1" applyFont="1" applyFill="1" applyBorder="1" applyAlignment="1">
      <alignment horizontal="center" vertical="center" wrapText="1"/>
    </xf>
    <xf numFmtId="3" fontId="10" fillId="3" borderId="29" xfId="2" applyNumberFormat="1" applyFont="1" applyFill="1" applyBorder="1" applyAlignment="1">
      <alignment horizontal="center" vertical="center" wrapText="1"/>
    </xf>
    <xf numFmtId="0" fontId="10" fillId="3" borderId="35" xfId="2" applyFont="1" applyFill="1" applyBorder="1" applyAlignment="1">
      <alignment horizontal="center" vertical="center" wrapText="1"/>
    </xf>
    <xf numFmtId="0" fontId="10" fillId="3" borderId="31" xfId="2" applyFont="1" applyFill="1" applyBorder="1" applyAlignment="1">
      <alignment horizontal="left" vertical="center" wrapText="1"/>
    </xf>
    <xf numFmtId="0" fontId="8" fillId="3" borderId="31" xfId="2" applyFont="1" applyFill="1" applyBorder="1" applyAlignment="1">
      <alignment horizontal="center" vertical="center" wrapText="1"/>
    </xf>
    <xf numFmtId="0" fontId="10" fillId="3" borderId="32" xfId="2" applyFont="1" applyFill="1" applyBorder="1" applyAlignment="1">
      <alignment horizontal="center" vertical="center"/>
    </xf>
    <xf numFmtId="0" fontId="5" fillId="3" borderId="16" xfId="2" applyFont="1" applyFill="1" applyBorder="1" applyAlignment="1">
      <alignment horizontal="center" vertical="center"/>
    </xf>
    <xf numFmtId="0" fontId="5" fillId="3" borderId="16" xfId="2" applyFont="1" applyFill="1" applyBorder="1" applyAlignment="1">
      <alignment horizontal="center" vertical="center" wrapText="1"/>
    </xf>
    <xf numFmtId="0" fontId="5" fillId="3" borderId="16" xfId="3" applyFont="1" applyFill="1" applyBorder="1" applyAlignment="1">
      <alignment horizontal="center" vertical="center" wrapText="1"/>
    </xf>
    <xf numFmtId="0" fontId="5" fillId="3" borderId="17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0" fontId="10" fillId="3" borderId="0" xfId="2" applyFont="1" applyFill="1"/>
    <xf numFmtId="0" fontId="9" fillId="3" borderId="33" xfId="2" applyFont="1" applyFill="1" applyBorder="1" applyAlignment="1">
      <alignment vertical="center" wrapText="1"/>
    </xf>
    <xf numFmtId="0" fontId="8" fillId="3" borderId="0" xfId="2" applyFont="1" applyFill="1" applyBorder="1" applyAlignment="1">
      <alignment horizontal="center" vertical="center" wrapText="1"/>
    </xf>
    <xf numFmtId="0" fontId="4" fillId="3" borderId="36" xfId="2" applyFont="1" applyFill="1" applyBorder="1"/>
    <xf numFmtId="0" fontId="9" fillId="3" borderId="5" xfId="2" applyFont="1" applyFill="1" applyBorder="1" applyAlignment="1">
      <alignment horizontal="left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left" vertical="center" wrapText="1"/>
    </xf>
    <xf numFmtId="0" fontId="10" fillId="3" borderId="4" xfId="2" applyFont="1" applyFill="1" applyBorder="1" applyAlignment="1">
      <alignment horizontal="center" vertical="center" wrapText="1"/>
    </xf>
    <xf numFmtId="3" fontId="10" fillId="3" borderId="2" xfId="3" applyNumberFormat="1" applyFont="1" applyFill="1" applyBorder="1" applyAlignment="1">
      <alignment horizontal="center" vertical="center" wrapText="1"/>
    </xf>
    <xf numFmtId="0" fontId="10" fillId="3" borderId="32" xfId="2" applyFont="1" applyFill="1" applyBorder="1" applyAlignment="1">
      <alignment horizontal="center" vertical="center"/>
    </xf>
    <xf numFmtId="0" fontId="12" fillId="3" borderId="20" xfId="2" applyFont="1" applyFill="1" applyBorder="1" applyAlignment="1">
      <alignment horizontal="center" vertical="center" wrapText="1"/>
    </xf>
    <xf numFmtId="0" fontId="12" fillId="3" borderId="23" xfId="2" applyFont="1" applyFill="1" applyBorder="1" applyAlignment="1">
      <alignment horizontal="center" vertical="center" wrapText="1"/>
    </xf>
    <xf numFmtId="0" fontId="10" fillId="3" borderId="10" xfId="2" applyFont="1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8" fillId="3" borderId="28" xfId="2" applyFont="1" applyFill="1" applyBorder="1" applyAlignment="1">
      <alignment horizontal="center" vertical="center" wrapText="1"/>
    </xf>
    <xf numFmtId="0" fontId="8" fillId="3" borderId="8" xfId="2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 wrapText="1"/>
    </xf>
    <xf numFmtId="3" fontId="4" fillId="3" borderId="0" xfId="2" applyNumberFormat="1" applyFont="1" applyFill="1"/>
    <xf numFmtId="0" fontId="4" fillId="4" borderId="29" xfId="0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 wrapText="1"/>
    </xf>
    <xf numFmtId="0" fontId="4" fillId="3" borderId="2" xfId="2" applyFont="1" applyFill="1" applyBorder="1" applyAlignment="1"/>
    <xf numFmtId="0" fontId="4" fillId="3" borderId="0" xfId="2" applyFont="1" applyFill="1" applyBorder="1" applyAlignment="1"/>
    <xf numFmtId="0" fontId="8" fillId="3" borderId="14" xfId="2" applyFont="1" applyFill="1" applyBorder="1" applyAlignment="1">
      <alignment horizontal="center" vertical="center" wrapText="1"/>
    </xf>
    <xf numFmtId="0" fontId="4" fillId="3" borderId="13" xfId="2" applyFont="1" applyFill="1" applyBorder="1"/>
    <xf numFmtId="0" fontId="10" fillId="3" borderId="13" xfId="2" applyFont="1" applyFill="1" applyBorder="1" applyAlignment="1">
      <alignment horizontal="center" vertical="center" wrapText="1"/>
    </xf>
    <xf numFmtId="0" fontId="4" fillId="3" borderId="0" xfId="2" applyFont="1" applyFill="1" applyBorder="1"/>
    <xf numFmtId="0" fontId="4" fillId="3" borderId="3" xfId="2" applyFont="1" applyFill="1" applyBorder="1" applyAlignment="1"/>
    <xf numFmtId="0" fontId="4" fillId="3" borderId="3" xfId="0" applyFont="1" applyFill="1" applyBorder="1" applyAlignment="1">
      <alignment horizontal="center" vertical="center"/>
    </xf>
    <xf numFmtId="0" fontId="10" fillId="3" borderId="8" xfId="2" applyFont="1" applyFill="1" applyBorder="1" applyAlignment="1">
      <alignment horizontal="center" vertical="center" wrapText="1"/>
    </xf>
    <xf numFmtId="0" fontId="10" fillId="3" borderId="9" xfId="2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10" fillId="3" borderId="12" xfId="2" applyFont="1" applyFill="1" applyBorder="1" applyAlignment="1">
      <alignment horizontal="center" vertical="center" wrapText="1"/>
    </xf>
    <xf numFmtId="0" fontId="10" fillId="3" borderId="14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3" fontId="10" fillId="3" borderId="1" xfId="3" applyNumberFormat="1" applyFont="1" applyFill="1" applyBorder="1" applyAlignment="1">
      <alignment horizontal="center" vertical="center" wrapText="1"/>
    </xf>
    <xf numFmtId="3" fontId="4" fillId="4" borderId="3" xfId="0" applyNumberFormat="1" applyFont="1" applyFill="1" applyBorder="1" applyAlignment="1">
      <alignment horizontal="center" vertical="center"/>
    </xf>
    <xf numFmtId="3" fontId="4" fillId="5" borderId="3" xfId="0" applyNumberFormat="1" applyFont="1" applyFill="1" applyBorder="1" applyAlignment="1">
      <alignment horizontal="center" vertical="center"/>
    </xf>
    <xf numFmtId="0" fontId="4" fillId="0" borderId="0" xfId="2" applyFont="1"/>
    <xf numFmtId="0" fontId="11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18" fillId="0" borderId="0" xfId="0" applyFont="1"/>
    <xf numFmtId="3" fontId="10" fillId="3" borderId="3" xfId="3" applyNumberFormat="1" applyFont="1" applyFill="1" applyBorder="1" applyAlignment="1">
      <alignment vertical="center" wrapText="1"/>
    </xf>
    <xf numFmtId="0" fontId="10" fillId="0" borderId="20" xfId="2" applyFont="1" applyBorder="1" applyAlignment="1">
      <alignment vertical="center"/>
    </xf>
    <xf numFmtId="0" fontId="9" fillId="3" borderId="5" xfId="2" applyFont="1" applyFill="1" applyBorder="1" applyAlignment="1">
      <alignment vertical="center" wrapText="1"/>
    </xf>
    <xf numFmtId="0" fontId="10" fillId="3" borderId="5" xfId="2" applyFont="1" applyFill="1" applyBorder="1" applyAlignment="1">
      <alignment vertical="center" wrapText="1"/>
    </xf>
    <xf numFmtId="3" fontId="8" fillId="3" borderId="3" xfId="2" applyNumberFormat="1" applyFont="1" applyFill="1" applyBorder="1" applyAlignment="1">
      <alignment vertical="center" wrapText="1"/>
    </xf>
    <xf numFmtId="3" fontId="10" fillId="3" borderId="3" xfId="2" applyNumberFormat="1" applyFont="1" applyFill="1" applyBorder="1" applyAlignment="1">
      <alignment vertical="center" wrapText="1"/>
    </xf>
    <xf numFmtId="0" fontId="10" fillId="0" borderId="2" xfId="2" applyFont="1" applyBorder="1" applyAlignment="1">
      <alignment vertical="center"/>
    </xf>
    <xf numFmtId="3" fontId="9" fillId="3" borderId="3" xfId="3" applyNumberFormat="1" applyFont="1" applyFill="1" applyBorder="1" applyAlignment="1">
      <alignment vertical="center" wrapText="1"/>
    </xf>
    <xf numFmtId="3" fontId="8" fillId="3" borderId="3" xfId="3" applyNumberFormat="1" applyFont="1" applyFill="1" applyBorder="1" applyAlignment="1">
      <alignment vertical="center" wrapText="1"/>
    </xf>
    <xf numFmtId="3" fontId="8" fillId="0" borderId="3" xfId="2" applyNumberFormat="1" applyFont="1" applyBorder="1" applyAlignment="1">
      <alignment vertical="center"/>
    </xf>
    <xf numFmtId="0" fontId="8" fillId="0" borderId="3" xfId="2" applyFont="1" applyBorder="1" applyAlignment="1"/>
    <xf numFmtId="3" fontId="20" fillId="0" borderId="3" xfId="1" applyNumberFormat="1" applyFont="1" applyFill="1" applyBorder="1" applyAlignment="1" applyProtection="1">
      <alignment horizontal="center" vertical="center"/>
      <protection locked="0"/>
    </xf>
    <xf numFmtId="0" fontId="16" fillId="3" borderId="3" xfId="1" applyFont="1" applyFill="1" applyBorder="1" applyAlignment="1">
      <alignment horizontal="center" vertical="center" wrapText="1"/>
    </xf>
    <xf numFmtId="3" fontId="20" fillId="0" borderId="3" xfId="4" applyNumberFormat="1" applyFont="1" applyFill="1" applyBorder="1" applyAlignment="1">
      <alignment horizontal="center" vertical="center"/>
    </xf>
    <xf numFmtId="165" fontId="20" fillId="0" borderId="3" xfId="5" applyNumberFormat="1" applyFont="1" applyBorder="1" applyAlignment="1">
      <alignment horizontal="center" vertical="center"/>
    </xf>
    <xf numFmtId="3" fontId="20" fillId="0" borderId="3" xfId="1" applyNumberFormat="1" applyFont="1" applyFill="1" applyBorder="1" applyAlignment="1" applyProtection="1">
      <alignment horizontal="center" vertical="center" wrapText="1"/>
      <protection locked="0"/>
    </xf>
    <xf numFmtId="3" fontId="20" fillId="0" borderId="3" xfId="1" applyNumberFormat="1" applyFont="1" applyFill="1" applyBorder="1" applyAlignment="1">
      <alignment horizontal="center" vertical="center" wrapText="1"/>
    </xf>
    <xf numFmtId="3" fontId="16" fillId="3" borderId="3" xfId="3" applyNumberFormat="1" applyFont="1" applyFill="1" applyBorder="1" applyAlignment="1">
      <alignment horizontal="center" vertical="center" wrapText="1"/>
    </xf>
    <xf numFmtId="1" fontId="16" fillId="0" borderId="3" xfId="3" applyNumberFormat="1" applyFont="1" applyFill="1" applyBorder="1" applyAlignment="1">
      <alignment horizontal="center" vertical="center" wrapText="1"/>
    </xf>
    <xf numFmtId="3" fontId="20" fillId="0" borderId="3" xfId="5" applyNumberFormat="1" applyFont="1" applyFill="1" applyBorder="1" applyAlignment="1" applyProtection="1">
      <alignment horizontal="center" vertical="center" wrapText="1"/>
      <protection locked="0"/>
    </xf>
    <xf numFmtId="3" fontId="20" fillId="0" borderId="3" xfId="1" applyNumberFormat="1" applyFont="1" applyBorder="1" applyAlignment="1" applyProtection="1">
      <alignment horizontal="center" vertical="center"/>
      <protection locked="0"/>
    </xf>
    <xf numFmtId="3" fontId="22" fillId="0" borderId="3" xfId="1" applyNumberFormat="1" applyFont="1" applyFill="1" applyBorder="1" applyAlignment="1" applyProtection="1">
      <alignment horizontal="center" vertical="center" wrapText="1"/>
      <protection locked="0"/>
    </xf>
    <xf numFmtId="3" fontId="23" fillId="0" borderId="3" xfId="1" applyNumberFormat="1" applyFont="1" applyFill="1" applyBorder="1" applyAlignment="1" applyProtection="1">
      <alignment horizontal="center" vertical="center" wrapText="1"/>
      <protection locked="0"/>
    </xf>
    <xf numFmtId="3" fontId="24" fillId="0" borderId="3" xfId="1" applyNumberFormat="1" applyFont="1" applyFill="1" applyBorder="1" applyAlignment="1" applyProtection="1">
      <alignment horizontal="center" vertical="center" wrapText="1"/>
      <protection locked="0"/>
    </xf>
    <xf numFmtId="3" fontId="24" fillId="0" borderId="3" xfId="1" applyNumberFormat="1" applyFont="1" applyFill="1" applyBorder="1" applyAlignment="1">
      <alignment horizontal="center" vertical="center" wrapText="1"/>
    </xf>
    <xf numFmtId="0" fontId="10" fillId="0" borderId="3" xfId="2" applyFont="1" applyBorder="1" applyAlignment="1">
      <alignment vertical="center"/>
    </xf>
    <xf numFmtId="0" fontId="10" fillId="0" borderId="3" xfId="0" applyFont="1" applyBorder="1" applyAlignment="1" applyProtection="1">
      <protection locked="0"/>
    </xf>
    <xf numFmtId="0" fontId="26" fillId="0" borderId="0" xfId="0" applyFont="1"/>
    <xf numFmtId="0" fontId="2" fillId="0" borderId="3" xfId="0" applyFont="1" applyBorder="1" applyAlignment="1" applyProtection="1">
      <alignment horizontal="center" vertical="center" wrapText="1"/>
      <protection locked="0"/>
    </xf>
    <xf numFmtId="0" fontId="22" fillId="0" borderId="3" xfId="1" applyFont="1" applyFill="1" applyBorder="1" applyAlignment="1" applyProtection="1">
      <alignment horizontal="center" vertical="center"/>
      <protection locked="0"/>
    </xf>
    <xf numFmtId="0" fontId="25" fillId="0" borderId="3" xfId="0" applyFont="1" applyBorder="1" applyAlignment="1" applyProtection="1">
      <alignment horizontal="center" vertical="center"/>
      <protection locked="0"/>
    </xf>
    <xf numFmtId="3" fontId="22" fillId="0" borderId="3" xfId="1" applyNumberFormat="1" applyFont="1" applyFill="1" applyBorder="1" applyAlignment="1" applyProtection="1">
      <alignment horizontal="center" vertical="center"/>
      <protection locked="0"/>
    </xf>
    <xf numFmtId="0" fontId="22" fillId="3" borderId="3" xfId="1" applyFont="1" applyFill="1" applyBorder="1" applyAlignment="1">
      <alignment horizontal="center" vertical="center" wrapText="1"/>
    </xf>
    <xf numFmtId="0" fontId="27" fillId="3" borderId="3" xfId="1" applyFont="1" applyFill="1" applyBorder="1" applyAlignment="1">
      <alignment horizontal="center" vertical="center" wrapText="1"/>
    </xf>
    <xf numFmtId="3" fontId="22" fillId="0" borderId="3" xfId="4" applyNumberFormat="1" applyFont="1" applyFill="1" applyBorder="1" applyAlignment="1">
      <alignment horizontal="center" vertical="center"/>
    </xf>
    <xf numFmtId="3" fontId="28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24" fillId="3" borderId="3" xfId="1" applyFont="1" applyFill="1" applyBorder="1" applyAlignment="1">
      <alignment horizontal="center" vertical="center" wrapText="1"/>
    </xf>
    <xf numFmtId="0" fontId="30" fillId="0" borderId="0" xfId="0" applyFont="1"/>
    <xf numFmtId="0" fontId="31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/>
    <xf numFmtId="0" fontId="32" fillId="0" borderId="3" xfId="1" applyFont="1" applyFill="1" applyBorder="1" applyAlignment="1">
      <alignment horizontal="center" vertical="center" wrapText="1"/>
    </xf>
    <xf numFmtId="3" fontId="22" fillId="0" borderId="3" xfId="4" applyNumberFormat="1" applyFont="1" applyFill="1" applyBorder="1" applyAlignment="1">
      <alignment horizontal="center" vertical="center" wrapText="1"/>
    </xf>
    <xf numFmtId="0" fontId="22" fillId="0" borderId="3" xfId="1" applyFont="1" applyFill="1" applyBorder="1" applyAlignment="1">
      <alignment horizontal="center" vertical="center"/>
    </xf>
    <xf numFmtId="0" fontId="26" fillId="0" borderId="0" xfId="0" applyFont="1" applyBorder="1"/>
    <xf numFmtId="0" fontId="8" fillId="0" borderId="0" xfId="0" applyFont="1"/>
    <xf numFmtId="0" fontId="0" fillId="0" borderId="0" xfId="0" applyAlignment="1" applyProtection="1">
      <alignment horizontal="center"/>
      <protection locked="0"/>
    </xf>
    <xf numFmtId="0" fontId="28" fillId="0" borderId="3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10" fillId="3" borderId="6" xfId="2" applyFont="1" applyFill="1" applyBorder="1" applyAlignment="1">
      <alignment vertical="center" wrapText="1"/>
    </xf>
    <xf numFmtId="3" fontId="8" fillId="3" borderId="4" xfId="2" applyNumberFormat="1" applyFont="1" applyFill="1" applyBorder="1" applyAlignment="1">
      <alignment vertical="center" wrapText="1"/>
    </xf>
    <xf numFmtId="0" fontId="4" fillId="0" borderId="3" xfId="2" applyFont="1" applyBorder="1" applyAlignment="1">
      <alignment horizontal="center"/>
    </xf>
    <xf numFmtId="3" fontId="10" fillId="0" borderId="3" xfId="2" applyNumberFormat="1" applyFont="1" applyFill="1" applyBorder="1" applyAlignment="1">
      <alignment horizontal="center" vertical="center" wrapText="1"/>
    </xf>
    <xf numFmtId="0" fontId="10" fillId="3" borderId="3" xfId="2" applyFont="1" applyFill="1" applyBorder="1" applyAlignment="1">
      <alignment vertical="center" wrapText="1"/>
    </xf>
    <xf numFmtId="0" fontId="9" fillId="3" borderId="3" xfId="2" applyFont="1" applyFill="1" applyBorder="1" applyAlignment="1">
      <alignment vertical="center" wrapText="1"/>
    </xf>
    <xf numFmtId="0" fontId="9" fillId="3" borderId="3" xfId="2" applyFont="1" applyFill="1" applyBorder="1" applyAlignment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  <protection locked="0"/>
    </xf>
    <xf numFmtId="3" fontId="20" fillId="0" borderId="3" xfId="1" applyNumberFormat="1" applyFont="1" applyFill="1" applyBorder="1" applyAlignment="1">
      <alignment horizontal="center" vertical="center"/>
    </xf>
    <xf numFmtId="3" fontId="22" fillId="0" borderId="3" xfId="1" applyNumberFormat="1" applyFont="1" applyFill="1" applyBorder="1" applyAlignment="1">
      <alignment horizontal="center" vertical="center"/>
    </xf>
    <xf numFmtId="3" fontId="10" fillId="3" borderId="2" xfId="3" applyNumberFormat="1" applyFont="1" applyFill="1" applyBorder="1" applyAlignment="1">
      <alignment vertical="center" wrapText="1"/>
    </xf>
    <xf numFmtId="3" fontId="10" fillId="3" borderId="2" xfId="2" applyNumberFormat="1" applyFont="1" applyFill="1" applyBorder="1" applyAlignment="1">
      <alignment vertical="center" wrapText="1"/>
    </xf>
    <xf numFmtId="0" fontId="0" fillId="0" borderId="0" xfId="0" applyBorder="1"/>
    <xf numFmtId="3" fontId="15" fillId="3" borderId="40" xfId="3" applyNumberFormat="1" applyFont="1" applyFill="1" applyBorder="1" applyAlignment="1">
      <alignment vertical="center" wrapText="1"/>
    </xf>
    <xf numFmtId="3" fontId="15" fillId="3" borderId="40" xfId="3" applyNumberFormat="1" applyFont="1" applyFill="1" applyBorder="1" applyAlignment="1">
      <alignment horizontal="center" vertical="center" wrapText="1"/>
    </xf>
    <xf numFmtId="0" fontId="25" fillId="0" borderId="2" xfId="2" applyFont="1" applyFill="1" applyBorder="1" applyAlignment="1">
      <alignment horizontal="left" vertical="center" wrapText="1"/>
    </xf>
    <xf numFmtId="3" fontId="16" fillId="3" borderId="2" xfId="3" applyNumberFormat="1" applyFont="1" applyFill="1" applyBorder="1" applyAlignment="1">
      <alignment horizontal="center" vertical="center" wrapText="1"/>
    </xf>
    <xf numFmtId="1" fontId="16" fillId="0" borderId="2" xfId="3" applyNumberFormat="1" applyFont="1" applyFill="1" applyBorder="1" applyAlignment="1">
      <alignment horizontal="center" vertical="center" wrapText="1"/>
    </xf>
    <xf numFmtId="0" fontId="15" fillId="2" borderId="3" xfId="2" applyFont="1" applyFill="1" applyBorder="1" applyAlignment="1">
      <alignment horizontal="center" vertical="center" wrapText="1"/>
    </xf>
    <xf numFmtId="0" fontId="15" fillId="6" borderId="3" xfId="2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3" fontId="10" fillId="3" borderId="3" xfId="0" applyNumberFormat="1" applyFont="1" applyFill="1" applyBorder="1" applyAlignment="1">
      <alignment horizontal="center" vertical="center"/>
    </xf>
    <xf numFmtId="0" fontId="15" fillId="2" borderId="3" xfId="3" applyFont="1" applyFill="1" applyBorder="1" applyAlignment="1">
      <alignment horizontal="center" vertical="center" wrapText="1"/>
    </xf>
    <xf numFmtId="166" fontId="10" fillId="3" borderId="2" xfId="0" applyNumberFormat="1" applyFont="1" applyFill="1" applyBorder="1" applyAlignment="1">
      <alignment horizontal="center" vertical="center"/>
    </xf>
    <xf numFmtId="166" fontId="10" fillId="3" borderId="3" xfId="0" applyNumberFormat="1" applyFont="1" applyFill="1" applyBorder="1" applyAlignment="1">
      <alignment horizontal="center" vertical="center"/>
    </xf>
    <xf numFmtId="3" fontId="10" fillId="3" borderId="3" xfId="3" applyNumberFormat="1" applyFont="1" applyFill="1" applyBorder="1" applyAlignment="1">
      <alignment horizontal="center" vertical="center" wrapText="1"/>
    </xf>
    <xf numFmtId="3" fontId="8" fillId="3" borderId="3" xfId="2" applyNumberFormat="1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/>
    </xf>
    <xf numFmtId="3" fontId="8" fillId="3" borderId="3" xfId="2" applyNumberFormat="1" applyFont="1" applyFill="1" applyBorder="1" applyAlignment="1">
      <alignment horizontal="center" vertical="center" wrapText="1"/>
    </xf>
    <xf numFmtId="3" fontId="8" fillId="3" borderId="3" xfId="3" applyNumberFormat="1" applyFont="1" applyFill="1" applyBorder="1" applyAlignment="1">
      <alignment horizontal="center" vertical="center" wrapText="1"/>
    </xf>
    <xf numFmtId="3" fontId="10" fillId="3" borderId="3" xfId="2" applyNumberFormat="1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center" vertical="center" wrapText="1"/>
    </xf>
    <xf numFmtId="0" fontId="10" fillId="3" borderId="5" xfId="2" applyFont="1" applyFill="1" applyBorder="1" applyAlignment="1">
      <alignment horizontal="left" vertical="center" wrapText="1"/>
    </xf>
    <xf numFmtId="0" fontId="10" fillId="3" borderId="20" xfId="2" applyFont="1" applyFill="1" applyBorder="1" applyAlignment="1">
      <alignment horizontal="center" vertical="center"/>
    </xf>
    <xf numFmtId="0" fontId="10" fillId="3" borderId="2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left" vertical="center" wrapText="1"/>
    </xf>
    <xf numFmtId="0" fontId="10" fillId="3" borderId="30" xfId="2" applyFont="1" applyFill="1" applyBorder="1" applyAlignment="1">
      <alignment horizontal="center" vertical="center" wrapText="1"/>
    </xf>
    <xf numFmtId="0" fontId="10" fillId="3" borderId="10" xfId="2" applyFont="1" applyFill="1" applyBorder="1" applyAlignment="1">
      <alignment horizontal="center" vertical="center" wrapText="1"/>
    </xf>
    <xf numFmtId="0" fontId="10" fillId="3" borderId="26" xfId="2" applyFont="1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9" fillId="3" borderId="8" xfId="2" applyFont="1" applyFill="1" applyBorder="1" applyAlignment="1">
      <alignment horizontal="left" vertical="center" wrapText="1"/>
    </xf>
    <xf numFmtId="0" fontId="9" fillId="3" borderId="9" xfId="2" applyFont="1" applyFill="1" applyBorder="1" applyAlignment="1">
      <alignment horizontal="left" vertical="center" wrapText="1"/>
    </xf>
    <xf numFmtId="0" fontId="9" fillId="3" borderId="28" xfId="2" applyFont="1" applyFill="1" applyBorder="1" applyAlignment="1">
      <alignment horizontal="left" vertical="center" wrapText="1"/>
    </xf>
    <xf numFmtId="0" fontId="9" fillId="3" borderId="27" xfId="2" applyFont="1" applyFill="1" applyBorder="1" applyAlignment="1">
      <alignment horizontal="left" vertical="center" wrapText="1"/>
    </xf>
    <xf numFmtId="0" fontId="8" fillId="3" borderId="3" xfId="2" applyFont="1" applyFill="1" applyBorder="1" applyAlignment="1">
      <alignment horizontal="center" vertical="center" wrapText="1"/>
    </xf>
    <xf numFmtId="3" fontId="9" fillId="3" borderId="1" xfId="3" applyNumberFormat="1" applyFont="1" applyFill="1" applyBorder="1" applyAlignment="1">
      <alignment horizontal="center" vertical="center" wrapText="1"/>
    </xf>
    <xf numFmtId="3" fontId="9" fillId="3" borderId="23" xfId="3" applyNumberFormat="1" applyFont="1" applyFill="1" applyBorder="1" applyAlignment="1">
      <alignment horizontal="center" vertical="center" wrapText="1"/>
    </xf>
    <xf numFmtId="0" fontId="10" fillId="3" borderId="3" xfId="2" applyFont="1" applyFill="1" applyBorder="1" applyAlignment="1">
      <alignment horizontal="center" vertical="center"/>
    </xf>
    <xf numFmtId="0" fontId="17" fillId="3" borderId="37" xfId="2" applyFont="1" applyFill="1" applyBorder="1" applyAlignment="1">
      <alignment horizontal="center" vertical="center" wrapText="1"/>
    </xf>
    <xf numFmtId="0" fontId="17" fillId="3" borderId="38" xfId="2" applyFont="1" applyFill="1" applyBorder="1" applyAlignment="1">
      <alignment horizontal="center" vertical="center" wrapText="1"/>
    </xf>
    <xf numFmtId="0" fontId="17" fillId="3" borderId="39" xfId="2" applyFont="1" applyFill="1" applyBorder="1" applyAlignment="1">
      <alignment horizontal="center" vertical="center" wrapText="1"/>
    </xf>
    <xf numFmtId="0" fontId="16" fillId="3" borderId="14" xfId="2" applyFont="1" applyFill="1" applyBorder="1" applyAlignment="1">
      <alignment horizontal="center" vertical="center" wrapText="1"/>
    </xf>
    <xf numFmtId="0" fontId="16" fillId="3" borderId="12" xfId="2" applyFont="1" applyFill="1" applyBorder="1" applyAlignment="1">
      <alignment horizontal="center" vertical="center" wrapText="1"/>
    </xf>
    <xf numFmtId="0" fontId="15" fillId="3" borderId="28" xfId="2" applyFont="1" applyFill="1" applyBorder="1" applyAlignment="1">
      <alignment horizontal="center" vertical="center" wrapText="1"/>
    </xf>
    <xf numFmtId="0" fontId="15" fillId="3" borderId="33" xfId="2" applyFont="1" applyFill="1" applyBorder="1" applyAlignment="1">
      <alignment horizontal="center" vertical="center" wrapText="1"/>
    </xf>
    <xf numFmtId="0" fontId="15" fillId="3" borderId="27" xfId="2" applyFont="1" applyFill="1" applyBorder="1" applyAlignment="1">
      <alignment horizontal="center" vertical="center" wrapText="1"/>
    </xf>
    <xf numFmtId="0" fontId="13" fillId="3" borderId="17" xfId="2" applyFont="1" applyFill="1" applyBorder="1" applyAlignment="1">
      <alignment horizontal="center" vertical="center" wrapText="1"/>
    </xf>
    <xf numFmtId="0" fontId="5" fillId="3" borderId="18" xfId="2" applyFont="1" applyFill="1" applyBorder="1" applyAlignment="1">
      <alignment horizontal="center" vertical="center" wrapText="1"/>
    </xf>
    <xf numFmtId="0" fontId="10" fillId="3" borderId="32" xfId="2" applyFont="1" applyFill="1" applyBorder="1" applyAlignment="1">
      <alignment horizontal="center" vertical="center"/>
    </xf>
    <xf numFmtId="0" fontId="10" fillId="3" borderId="19" xfId="2" applyFont="1" applyFill="1" applyBorder="1" applyAlignment="1">
      <alignment horizontal="center" vertical="center"/>
    </xf>
    <xf numFmtId="0" fontId="10" fillId="3" borderId="22" xfId="2" applyFont="1" applyFill="1" applyBorder="1" applyAlignment="1">
      <alignment horizontal="center" vertical="center"/>
    </xf>
    <xf numFmtId="0" fontId="12" fillId="3" borderId="21" xfId="2" applyFont="1" applyFill="1" applyBorder="1" applyAlignment="1">
      <alignment horizontal="center" vertical="center" wrapText="1"/>
    </xf>
    <xf numFmtId="0" fontId="12" fillId="3" borderId="20" xfId="2" applyFont="1" applyFill="1" applyBorder="1" applyAlignment="1">
      <alignment horizontal="center" vertical="center" wrapText="1"/>
    </xf>
    <xf numFmtId="0" fontId="12" fillId="3" borderId="23" xfId="2" applyFont="1" applyFill="1" applyBorder="1" applyAlignment="1">
      <alignment horizontal="center" vertical="center" wrapText="1"/>
    </xf>
    <xf numFmtId="3" fontId="10" fillId="3" borderId="21" xfId="3" applyNumberFormat="1" applyFont="1" applyFill="1" applyBorder="1" applyAlignment="1">
      <alignment horizontal="center" vertical="center" wrapText="1"/>
    </xf>
    <xf numFmtId="3" fontId="10" fillId="3" borderId="20" xfId="3" applyNumberFormat="1" applyFont="1" applyFill="1" applyBorder="1" applyAlignment="1">
      <alignment horizontal="center" vertical="center" wrapText="1"/>
    </xf>
    <xf numFmtId="3" fontId="10" fillId="3" borderId="2" xfId="3" applyNumberFormat="1" applyFont="1" applyFill="1" applyBorder="1" applyAlignment="1">
      <alignment horizontal="center" vertical="center" wrapText="1"/>
    </xf>
    <xf numFmtId="3" fontId="10" fillId="3" borderId="23" xfId="3" applyNumberFormat="1" applyFont="1" applyFill="1" applyBorder="1" applyAlignment="1">
      <alignment horizontal="center" vertical="center" wrapText="1"/>
    </xf>
    <xf numFmtId="3" fontId="9" fillId="3" borderId="8" xfId="3" applyNumberFormat="1" applyFont="1" applyFill="1" applyBorder="1" applyAlignment="1">
      <alignment horizontal="center" vertical="center" wrapText="1"/>
    </xf>
    <xf numFmtId="3" fontId="9" fillId="3" borderId="7" xfId="3" applyNumberFormat="1" applyFont="1" applyFill="1" applyBorder="1" applyAlignment="1">
      <alignment horizontal="center" vertical="center" wrapText="1"/>
    </xf>
    <xf numFmtId="3" fontId="9" fillId="3" borderId="9" xfId="3" applyNumberFormat="1" applyFont="1" applyFill="1" applyBorder="1" applyAlignment="1">
      <alignment horizontal="center" vertical="center" wrapText="1"/>
    </xf>
    <xf numFmtId="3" fontId="9" fillId="3" borderId="28" xfId="3" applyNumberFormat="1" applyFont="1" applyFill="1" applyBorder="1" applyAlignment="1">
      <alignment horizontal="center" vertical="center" wrapText="1"/>
    </xf>
    <xf numFmtId="3" fontId="9" fillId="3" borderId="33" xfId="3" applyNumberFormat="1" applyFont="1" applyFill="1" applyBorder="1" applyAlignment="1">
      <alignment horizontal="center" vertical="center" wrapText="1"/>
    </xf>
    <xf numFmtId="3" fontId="9" fillId="3" borderId="27" xfId="3" applyNumberFormat="1" applyFont="1" applyFill="1" applyBorder="1" applyAlignment="1">
      <alignment horizontal="center" vertical="center" wrapText="1"/>
    </xf>
    <xf numFmtId="0" fontId="10" fillId="3" borderId="13" xfId="2" applyFont="1" applyFill="1" applyBorder="1" applyAlignment="1">
      <alignment horizontal="center" vertical="center" wrapText="1"/>
    </xf>
    <xf numFmtId="0" fontId="10" fillId="3" borderId="6" xfId="2" applyFont="1" applyFill="1" applyBorder="1" applyAlignment="1">
      <alignment horizontal="center" vertical="center" wrapText="1"/>
    </xf>
    <xf numFmtId="3" fontId="10" fillId="3" borderId="2" xfId="2" applyNumberFormat="1" applyFont="1" applyFill="1" applyBorder="1" applyAlignment="1">
      <alignment horizontal="center" vertical="center" wrapText="1"/>
    </xf>
    <xf numFmtId="3" fontId="10" fillId="3" borderId="1" xfId="2" applyNumberFormat="1" applyFont="1" applyFill="1" applyBorder="1" applyAlignment="1">
      <alignment horizontal="center" vertical="center" wrapText="1"/>
    </xf>
    <xf numFmtId="3" fontId="10" fillId="3" borderId="1" xfId="3" applyNumberFormat="1" applyFont="1" applyFill="1" applyBorder="1" applyAlignment="1">
      <alignment horizontal="center" vertical="center" wrapText="1"/>
    </xf>
    <xf numFmtId="3" fontId="8" fillId="3" borderId="21" xfId="2" applyNumberFormat="1" applyFont="1" applyFill="1" applyBorder="1" applyAlignment="1">
      <alignment horizontal="center" vertical="center"/>
    </xf>
    <xf numFmtId="3" fontId="8" fillId="3" borderId="20" xfId="2" applyNumberFormat="1" applyFont="1" applyFill="1" applyBorder="1" applyAlignment="1">
      <alignment horizontal="center" vertical="center"/>
    </xf>
    <xf numFmtId="3" fontId="8" fillId="3" borderId="2" xfId="2" applyNumberFormat="1" applyFont="1" applyFill="1" applyBorder="1" applyAlignment="1">
      <alignment horizontal="center" vertical="center"/>
    </xf>
    <xf numFmtId="3" fontId="9" fillId="3" borderId="3" xfId="2" applyNumberFormat="1" applyFont="1" applyFill="1" applyBorder="1" applyAlignment="1">
      <alignment horizontal="center" vertical="center" wrapText="1"/>
    </xf>
    <xf numFmtId="3" fontId="9" fillId="3" borderId="40" xfId="2" applyNumberFormat="1" applyFont="1" applyFill="1" applyBorder="1" applyAlignment="1">
      <alignment horizontal="center" vertical="center" wrapText="1"/>
    </xf>
    <xf numFmtId="3" fontId="8" fillId="3" borderId="1" xfId="2" applyNumberFormat="1" applyFont="1" applyFill="1" applyBorder="1" applyAlignment="1">
      <alignment horizontal="center" vertical="center" wrapText="1"/>
    </xf>
    <xf numFmtId="3" fontId="8" fillId="3" borderId="2" xfId="2" applyNumberFormat="1" applyFont="1" applyFill="1" applyBorder="1" applyAlignment="1">
      <alignment horizontal="center" vertical="center" wrapText="1"/>
    </xf>
    <xf numFmtId="0" fontId="10" fillId="3" borderId="9" xfId="2" applyFont="1" applyFill="1" applyBorder="1" applyAlignment="1">
      <alignment horizontal="center" vertical="center" wrapText="1"/>
    </xf>
    <xf numFmtId="0" fontId="8" fillId="3" borderId="21" xfId="2" applyFont="1" applyFill="1" applyBorder="1" applyAlignment="1">
      <alignment horizontal="center"/>
    </xf>
    <xf numFmtId="0" fontId="8" fillId="3" borderId="20" xfId="2" applyFont="1" applyFill="1" applyBorder="1" applyAlignment="1">
      <alignment horizontal="center"/>
    </xf>
    <xf numFmtId="0" fontId="8" fillId="3" borderId="23" xfId="2" applyFont="1" applyFill="1" applyBorder="1" applyAlignment="1">
      <alignment horizontal="center"/>
    </xf>
    <xf numFmtId="0" fontId="10" fillId="3" borderId="12" xfId="2" applyFont="1" applyFill="1" applyBorder="1" applyAlignment="1">
      <alignment horizontal="center" vertical="center" wrapText="1"/>
    </xf>
    <xf numFmtId="0" fontId="10" fillId="3" borderId="27" xfId="2" applyFont="1" applyFill="1" applyBorder="1" applyAlignment="1">
      <alignment horizontal="center" vertical="center" wrapText="1"/>
    </xf>
    <xf numFmtId="0" fontId="10" fillId="3" borderId="8" xfId="2" applyFont="1" applyFill="1" applyBorder="1" applyAlignment="1">
      <alignment horizontal="center" vertical="center" wrapText="1"/>
    </xf>
    <xf numFmtId="0" fontId="10" fillId="3" borderId="5" xfId="2" applyFont="1" applyFill="1" applyBorder="1" applyAlignment="1">
      <alignment horizontal="center" vertical="center" wrapText="1"/>
    </xf>
    <xf numFmtId="0" fontId="8" fillId="3" borderId="31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8" fillId="3" borderId="41" xfId="2" applyFont="1" applyFill="1" applyBorder="1" applyAlignment="1">
      <alignment horizontal="center" vertical="center" wrapText="1"/>
    </xf>
    <xf numFmtId="3" fontId="8" fillId="3" borderId="21" xfId="2" applyNumberFormat="1" applyFont="1" applyFill="1" applyBorder="1" applyAlignment="1">
      <alignment horizontal="center" vertical="center" wrapText="1"/>
    </xf>
    <xf numFmtId="3" fontId="8" fillId="3" borderId="20" xfId="2" applyNumberFormat="1" applyFont="1" applyFill="1" applyBorder="1" applyAlignment="1">
      <alignment horizontal="center" vertical="center" wrapText="1"/>
    </xf>
    <xf numFmtId="3" fontId="8" fillId="3" borderId="29" xfId="2" applyNumberFormat="1" applyFont="1" applyFill="1" applyBorder="1" applyAlignment="1">
      <alignment horizontal="center" vertical="center" wrapText="1"/>
    </xf>
    <xf numFmtId="3" fontId="8" fillId="3" borderId="40" xfId="2" applyNumberFormat="1" applyFont="1" applyFill="1" applyBorder="1" applyAlignment="1">
      <alignment horizontal="center" vertical="center" wrapText="1"/>
    </xf>
    <xf numFmtId="0" fontId="8" fillId="3" borderId="10" xfId="2" applyFont="1" applyFill="1" applyBorder="1" applyAlignment="1">
      <alignment horizontal="center" vertical="center" wrapText="1"/>
    </xf>
    <xf numFmtId="3" fontId="10" fillId="3" borderId="21" xfId="2" applyNumberFormat="1" applyFont="1" applyFill="1" applyBorder="1" applyAlignment="1">
      <alignment horizontal="center" vertical="center" wrapText="1"/>
    </xf>
    <xf numFmtId="0" fontId="8" fillId="3" borderId="29" xfId="2" applyFont="1" applyFill="1" applyBorder="1" applyAlignment="1">
      <alignment horizontal="center"/>
    </xf>
    <xf numFmtId="0" fontId="8" fillId="3" borderId="40" xfId="2" applyFont="1" applyFill="1" applyBorder="1" applyAlignment="1">
      <alignment horizontal="center"/>
    </xf>
    <xf numFmtId="0" fontId="10" fillId="3" borderId="1" xfId="2" applyFont="1" applyFill="1" applyBorder="1" applyAlignment="1">
      <alignment horizontal="center" vertical="center" wrapText="1"/>
    </xf>
    <xf numFmtId="0" fontId="10" fillId="3" borderId="2" xfId="2" applyFont="1" applyFill="1" applyBorder="1" applyAlignment="1">
      <alignment horizontal="center" vertical="center" wrapText="1"/>
    </xf>
    <xf numFmtId="3" fontId="18" fillId="3" borderId="9" xfId="0" applyNumberFormat="1" applyFont="1" applyFill="1" applyBorder="1" applyAlignment="1">
      <alignment horizontal="center" vertical="center" wrapText="1"/>
    </xf>
    <xf numFmtId="3" fontId="18" fillId="3" borderId="11" xfId="0" applyNumberFormat="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9" fillId="3" borderId="14" xfId="2" applyFont="1" applyFill="1" applyBorder="1" applyAlignment="1">
      <alignment horizontal="left" vertical="center" wrapText="1"/>
    </xf>
    <xf numFmtId="3" fontId="9" fillId="3" borderId="3" xfId="3" applyNumberFormat="1" applyFont="1" applyFill="1" applyBorder="1" applyAlignment="1">
      <alignment horizontal="center" vertical="center" wrapText="1"/>
    </xf>
    <xf numFmtId="3" fontId="9" fillId="3" borderId="40" xfId="3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 wrapText="1"/>
      <protection locked="0"/>
    </xf>
    <xf numFmtId="0" fontId="21" fillId="2" borderId="3" xfId="0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29" fillId="0" borderId="3" xfId="0" applyFont="1" applyBorder="1" applyAlignment="1" applyProtection="1">
      <alignment horizontal="left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3" fontId="20" fillId="0" borderId="3" xfId="1" applyNumberFormat="1" applyFont="1" applyFill="1" applyBorder="1" applyAlignment="1">
      <alignment horizontal="center" vertical="center"/>
    </xf>
    <xf numFmtId="3" fontId="22" fillId="0" borderId="3" xfId="1" applyNumberFormat="1" applyFont="1" applyFill="1" applyBorder="1" applyAlignment="1">
      <alignment horizontal="center" vertical="center"/>
    </xf>
    <xf numFmtId="0" fontId="15" fillId="0" borderId="40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 wrapText="1"/>
    </xf>
    <xf numFmtId="0" fontId="15" fillId="2" borderId="3" xfId="2" applyFont="1" applyFill="1" applyBorder="1" applyAlignment="1">
      <alignment horizontal="center" vertical="center" wrapText="1"/>
    </xf>
    <xf numFmtId="3" fontId="16" fillId="0" borderId="2" xfId="2" applyNumberFormat="1" applyFont="1" applyFill="1" applyBorder="1" applyAlignment="1">
      <alignment horizontal="center" vertical="center" wrapText="1"/>
    </xf>
    <xf numFmtId="3" fontId="16" fillId="0" borderId="3" xfId="2" applyNumberFormat="1" applyFont="1" applyFill="1" applyBorder="1" applyAlignment="1">
      <alignment horizontal="center" vertical="center" wrapText="1"/>
    </xf>
    <xf numFmtId="0" fontId="16" fillId="0" borderId="47" xfId="2" applyFont="1" applyBorder="1" applyAlignment="1">
      <alignment horizontal="center" vertical="center"/>
    </xf>
    <xf numFmtId="0" fontId="16" fillId="0" borderId="42" xfId="2" applyFont="1" applyBorder="1" applyAlignment="1">
      <alignment horizontal="center" vertical="center"/>
    </xf>
    <xf numFmtId="0" fontId="16" fillId="0" borderId="44" xfId="2" applyFont="1" applyBorder="1" applyAlignment="1">
      <alignment horizontal="center" vertical="center"/>
    </xf>
    <xf numFmtId="0" fontId="16" fillId="0" borderId="46" xfId="2" applyFont="1" applyBorder="1" applyAlignment="1">
      <alignment horizontal="center"/>
    </xf>
    <xf numFmtId="0" fontId="16" fillId="0" borderId="43" xfId="2" applyFont="1" applyBorder="1" applyAlignment="1">
      <alignment horizontal="center"/>
    </xf>
    <xf numFmtId="3" fontId="15" fillId="0" borderId="40" xfId="3" applyNumberFormat="1" applyFont="1" applyFill="1" applyBorder="1" applyAlignment="1">
      <alignment horizontal="center" vertical="center" wrapText="1"/>
    </xf>
    <xf numFmtId="3" fontId="15" fillId="0" borderId="45" xfId="3" applyNumberFormat="1" applyFont="1" applyFill="1" applyBorder="1" applyAlignment="1">
      <alignment horizontal="center" vertical="center" wrapText="1"/>
    </xf>
    <xf numFmtId="0" fontId="16" fillId="3" borderId="20" xfId="2" applyFont="1" applyFill="1" applyBorder="1" applyAlignment="1">
      <alignment horizontal="center" vertical="center" wrapText="1"/>
    </xf>
    <xf numFmtId="0" fontId="16" fillId="3" borderId="23" xfId="2" applyFont="1" applyFill="1" applyBorder="1" applyAlignment="1">
      <alignment horizontal="center" vertical="center" wrapText="1"/>
    </xf>
    <xf numFmtId="3" fontId="8" fillId="0" borderId="3" xfId="2" applyNumberFormat="1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/>
    </xf>
    <xf numFmtId="0" fontId="10" fillId="0" borderId="3" xfId="2" applyFont="1" applyBorder="1" applyAlignment="1">
      <alignment horizontal="center" vertical="center"/>
    </xf>
    <xf numFmtId="0" fontId="10" fillId="3" borderId="3" xfId="2" applyFont="1" applyFill="1" applyBorder="1" applyAlignment="1">
      <alignment horizontal="left" vertical="center" wrapText="1"/>
    </xf>
    <xf numFmtId="3" fontId="8" fillId="3" borderId="4" xfId="2" applyNumberFormat="1" applyFont="1" applyFill="1" applyBorder="1" applyAlignment="1">
      <alignment horizontal="center" vertical="center" wrapText="1"/>
    </xf>
  </cellXfs>
  <cellStyles count="6">
    <cellStyle name="Comma" xfId="5" builtinId="3"/>
    <cellStyle name="Comma [0] 2" xfId="4" xr:uid="{00000000-0005-0000-0000-000001000000}"/>
    <cellStyle name="Normal" xfId="0" builtinId="0"/>
    <cellStyle name="Normal 2" xfId="2" xr:uid="{00000000-0005-0000-0000-000003000000}"/>
    <cellStyle name="Normal 2 7" xfId="3" xr:uid="{00000000-0005-0000-0000-000004000000}"/>
    <cellStyle name="Normal 3" xfId="1" xr:uid="{00000000-0005-0000-0000-000005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231321</xdr:colOff>
      <xdr:row>4</xdr:row>
      <xdr:rowOff>40821</xdr:rowOff>
    </xdr:from>
    <xdr:ext cx="1265464" cy="78921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2107" y="3252107"/>
          <a:ext cx="1265464" cy="78921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285750</xdr:colOff>
      <xdr:row>15</xdr:row>
      <xdr:rowOff>258536</xdr:rowOff>
    </xdr:from>
    <xdr:ext cx="1370460" cy="1039091"/>
    <xdr:pic>
      <xdr:nvPicPr>
        <xdr:cNvPr id="2" name="Picture 1" descr="Image result for túi bóng chống tĩnh điệ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3049361"/>
          <a:ext cx="1370460" cy="1039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285750</xdr:colOff>
      <xdr:row>39</xdr:row>
      <xdr:rowOff>0</xdr:rowOff>
    </xdr:from>
    <xdr:ext cx="1370460" cy="1039091"/>
    <xdr:pic>
      <xdr:nvPicPr>
        <xdr:cNvPr id="3" name="Picture 2" descr="Image result for túi bóng chống tĩnh điệ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7429500"/>
          <a:ext cx="1370460" cy="1039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217715</xdr:colOff>
      <xdr:row>57</xdr:row>
      <xdr:rowOff>81643</xdr:rowOff>
    </xdr:from>
    <xdr:ext cx="1370460" cy="1039091"/>
    <xdr:pic>
      <xdr:nvPicPr>
        <xdr:cNvPr id="4" name="Picture 3" descr="Image result for túi bóng chống tĩnh điệ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2915" y="10940143"/>
          <a:ext cx="1370460" cy="1039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190500</xdr:colOff>
      <xdr:row>89</xdr:row>
      <xdr:rowOff>108857</xdr:rowOff>
    </xdr:from>
    <xdr:ext cx="1370460" cy="1039091"/>
    <xdr:pic>
      <xdr:nvPicPr>
        <xdr:cNvPr id="5" name="Picture 4" descr="Image result for túi bóng chống tĩnh điệ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7063357"/>
          <a:ext cx="1370460" cy="1039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217714</xdr:colOff>
      <xdr:row>104</xdr:row>
      <xdr:rowOff>176893</xdr:rowOff>
    </xdr:from>
    <xdr:ext cx="1370460" cy="1039091"/>
    <xdr:pic>
      <xdr:nvPicPr>
        <xdr:cNvPr id="6" name="Picture 5" descr="Image result for túi bóng chống tĩnh điệ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2914" y="19988893"/>
          <a:ext cx="1370460" cy="1039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776845</xdr:colOff>
      <xdr:row>105</xdr:row>
      <xdr:rowOff>103909</xdr:rowOff>
    </xdr:from>
    <xdr:ext cx="2476190" cy="112381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9795" y="20106409"/>
          <a:ext cx="2476190" cy="1123810"/>
        </a:xfrm>
        <a:prstGeom prst="rect">
          <a:avLst/>
        </a:prstGeom>
      </xdr:spPr>
    </xdr:pic>
    <xdr:clientData/>
  </xdr:oneCellAnchor>
  <xdr:oneCellAnchor>
    <xdr:from>
      <xdr:col>14</xdr:col>
      <xdr:colOff>775606</xdr:colOff>
      <xdr:row>100</xdr:row>
      <xdr:rowOff>294410</xdr:rowOff>
    </xdr:from>
    <xdr:ext cx="1370462" cy="1211036"/>
    <xdr:pic>
      <xdr:nvPicPr>
        <xdr:cNvPr id="8" name="Picture 7" descr="Image result for túi bóng chống tĩnh điệ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8081" y="19239635"/>
          <a:ext cx="1370462" cy="121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207818</xdr:colOff>
      <xdr:row>112</xdr:row>
      <xdr:rowOff>259773</xdr:rowOff>
    </xdr:from>
    <xdr:ext cx="1370460" cy="1039091"/>
    <xdr:pic>
      <xdr:nvPicPr>
        <xdr:cNvPr id="9" name="Picture 8" descr="Image result for túi bóng chống tĩnh điệ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3018" y="21529098"/>
          <a:ext cx="1370460" cy="1039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63501</xdr:colOff>
      <xdr:row>0</xdr:row>
      <xdr:rowOff>307975</xdr:rowOff>
    </xdr:from>
    <xdr:ext cx="1936750" cy="148853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1" y="307975"/>
          <a:ext cx="1936750" cy="148853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92075</xdr:colOff>
      <xdr:row>0</xdr:row>
      <xdr:rowOff>66674</xdr:rowOff>
    </xdr:from>
    <xdr:ext cx="1257300" cy="109881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75" y="66674"/>
          <a:ext cx="1257300" cy="1098811"/>
        </a:xfrm>
        <a:prstGeom prst="rect">
          <a:avLst/>
        </a:prstGeom>
      </xdr:spPr>
    </xdr:pic>
    <xdr:clientData/>
  </xdr:oneCellAnchor>
  <xdr:twoCellAnchor editAs="oneCell">
    <xdr:from>
      <xdr:col>10</xdr:col>
      <xdr:colOff>158752</xdr:colOff>
      <xdr:row>7</xdr:row>
      <xdr:rowOff>47625</xdr:rowOff>
    </xdr:from>
    <xdr:to>
      <xdr:col>10</xdr:col>
      <xdr:colOff>1560638</xdr:colOff>
      <xdr:row>8</xdr:row>
      <xdr:rowOff>619126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55752" y="6143625"/>
          <a:ext cx="1401886" cy="13017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1333;&#49453;\&#44277;&#50976;%20&#47928;&#49436;\Documents%20and%20Settings\&#50504;&#49457;_&#44053;&#51008;&#51221;\My%20Documents\&#50629;&#47924;\2006&#45380;%20&#50629;&#52404;&#48324;%20&#44552;&#54805;&#51077;&#44256;\2006&#45380;%20&#50629;&#52404;&#48324;%20&#44552;&#54805;&#51077;&#44256;(&#51473;&#45824;&#54805;)&#52572;&#498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ehyun\&#54408;&#51656;&#48372;&#51613;&#48512;\INSOO\&#54408;&#51656;\&#54408;&#51656;&#51221;&#48372;-VAN\2000&#45380;\&#51068;&#51068;&#48520;&#4704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U&#7842;N%20L&#221;%20KHAY%20+%20&#272;&#7872;%20XU&#7844;T%20MUA%20H&#192;NG\QU&#7842;N%20L&#221;%20TRAY%20BOBIN\n&#259;m%202019\th&#225;ng%206\FILE%20T&#7892;NG%20H&#7906;P\DATA%20BOBIN,%20TRAY%2003.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&#431;&#416;NG%20-QLSX\10.STOOK%202019\DATA%20BOBIN,%20TRAY%202708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INSUNG_MTHOA\Desktop\FILE%20THEO%20D&#213;I%20SD%2029.09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금형입고"/>
      <sheetName val="거래명세표누락"/>
      <sheetName val="보고자료용"/>
    </sheetNames>
    <sheetDataSet>
      <sheetData sheetId="0"/>
      <sheetData sheetId="1"/>
      <sheetData sheetId="2">
        <row r="2">
          <cell r="A2" t="str">
            <v>구분</v>
          </cell>
          <cell r="B2" t="str">
            <v>06/01</v>
          </cell>
          <cell r="C2" t="str">
            <v>06/02</v>
          </cell>
          <cell r="D2" t="str">
            <v>06/03</v>
          </cell>
          <cell r="E2" t="str">
            <v>06/04</v>
          </cell>
          <cell r="F2" t="str">
            <v>06/05</v>
          </cell>
          <cell r="G2" t="str">
            <v>06/06</v>
          </cell>
          <cell r="H2" t="str">
            <v>06/07</v>
          </cell>
          <cell r="I2" t="str">
            <v>06/08</v>
          </cell>
          <cell r="J2" t="str">
            <v>06/09</v>
          </cell>
          <cell r="K2" t="str">
            <v>06/10</v>
          </cell>
          <cell r="L2" t="str">
            <v>06/11</v>
          </cell>
          <cell r="M2" t="str">
            <v>06/12</v>
          </cell>
          <cell r="N2" t="str">
            <v>TOTAL</v>
          </cell>
        </row>
        <row r="3">
          <cell r="A3" t="str">
            <v>삼성</v>
          </cell>
          <cell r="B3">
            <v>53</v>
          </cell>
          <cell r="C3">
            <v>61</v>
          </cell>
          <cell r="D3">
            <v>40</v>
          </cell>
          <cell r="E3">
            <v>55</v>
          </cell>
          <cell r="F3">
            <v>44</v>
          </cell>
          <cell r="G3">
            <v>31</v>
          </cell>
          <cell r="H3">
            <v>8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292</v>
          </cell>
        </row>
        <row r="4">
          <cell r="A4" t="str">
            <v>LGPL</v>
          </cell>
          <cell r="B4">
            <v>6</v>
          </cell>
          <cell r="C4">
            <v>15</v>
          </cell>
          <cell r="D4">
            <v>11</v>
          </cell>
          <cell r="E4">
            <v>8</v>
          </cell>
          <cell r="F4">
            <v>17</v>
          </cell>
          <cell r="G4">
            <v>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62</v>
          </cell>
        </row>
        <row r="5">
          <cell r="A5" t="str">
            <v>HYDIS</v>
          </cell>
          <cell r="B5">
            <v>6</v>
          </cell>
          <cell r="C5">
            <v>12</v>
          </cell>
          <cell r="D5">
            <v>5</v>
          </cell>
          <cell r="E5">
            <v>9</v>
          </cell>
          <cell r="F5">
            <v>7</v>
          </cell>
          <cell r="G5">
            <v>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45</v>
          </cell>
        </row>
        <row r="6">
          <cell r="A6" t="str">
            <v>현대LCD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1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2</v>
          </cell>
        </row>
        <row r="7">
          <cell r="A7" t="str">
            <v>오토넷</v>
          </cell>
          <cell r="B7">
            <v>3</v>
          </cell>
          <cell r="C7">
            <v>1</v>
          </cell>
          <cell r="D7">
            <v>2</v>
          </cell>
          <cell r="E7">
            <v>5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14</v>
          </cell>
        </row>
        <row r="8">
          <cell r="A8" t="str">
            <v>기타</v>
          </cell>
          <cell r="B8">
            <v>2</v>
          </cell>
          <cell r="C8">
            <v>16</v>
          </cell>
          <cell r="D8">
            <v>8</v>
          </cell>
          <cell r="E8">
            <v>9</v>
          </cell>
          <cell r="F8">
            <v>9</v>
          </cell>
          <cell r="G8">
            <v>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48</v>
          </cell>
        </row>
        <row r="9">
          <cell r="A9" t="str">
            <v>TOTAL</v>
          </cell>
          <cell r="B9">
            <v>70</v>
          </cell>
          <cell r="C9">
            <v>105</v>
          </cell>
          <cell r="D9">
            <v>66</v>
          </cell>
          <cell r="E9">
            <v>86</v>
          </cell>
          <cell r="F9">
            <v>78</v>
          </cell>
          <cell r="G9">
            <v>50</v>
          </cell>
          <cell r="H9">
            <v>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일불량-양식"/>
      <sheetName val="일일불량-9909"/>
      <sheetName val="일일불량 -9910"/>
      <sheetName val="일일불량 -9911"/>
      <sheetName val="일일불량 -9912"/>
      <sheetName val="일일불량 -0001"/>
      <sheetName val="일일불량-0002"/>
      <sheetName val="일일불량-0003"/>
      <sheetName val="일일불량-0004"/>
      <sheetName val="일일불량-0005"/>
      <sheetName val="일일불량-0006"/>
      <sheetName val="일일불량-0007"/>
      <sheetName val="일일불량-0008"/>
      <sheetName val="일일불량-0009"/>
      <sheetName val="일일불량-0010"/>
      <sheetName val="일일불량-0011"/>
      <sheetName val="일일불량-0012"/>
    </sheetNames>
    <sheetDataSet>
      <sheetData sheetId="0" refreshError="1"/>
      <sheetData sheetId="1">
        <row r="3">
          <cell r="A3" t="str">
            <v>공장</v>
          </cell>
          <cell r="B3" t="str">
            <v>품  번</v>
          </cell>
          <cell r="C3" t="str">
            <v>품   명</v>
          </cell>
          <cell r="D3" t="str">
            <v>차 종</v>
          </cell>
          <cell r="E3" t="str">
            <v>수입반</v>
          </cell>
          <cell r="F3" t="str">
            <v>납품장소</v>
          </cell>
          <cell r="G3" t="str">
            <v>불량발생통보서</v>
          </cell>
          <cell r="H3" t="str">
            <v>불량발생일</v>
          </cell>
          <cell r="I3" t="str">
            <v>불량코드</v>
          </cell>
          <cell r="J3" t="str">
            <v>불량수량</v>
          </cell>
          <cell r="K3" t="str">
            <v>단  가</v>
          </cell>
          <cell r="L3" t="str">
            <v>금  액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"/>
      <sheetName val="23.10"/>
      <sheetName val="Sheet1"/>
      <sheetName val="31.10"/>
      <sheetName val="07.11"/>
      <sheetName val="VẬT TƯ"/>
      <sheetName val="VẬT TƯ (2)"/>
      <sheetName val="FCSTSDV"/>
      <sheetName val="Sheet2"/>
      <sheetName val="04.06"/>
      <sheetName val="tính băng dính sạch"/>
      <sheetName val="tính tồn"/>
      <sheetName val="fc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C2" t="str">
            <v>LJ63-15125B</v>
          </cell>
          <cell r="D2">
            <v>1465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 t="str">
            <v>EG02</v>
          </cell>
        </row>
        <row r="3">
          <cell r="C3" t="str">
            <v>LJ63-15126A</v>
          </cell>
          <cell r="D3">
            <v>6650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 t="str">
            <v>EG02</v>
          </cell>
        </row>
        <row r="4">
          <cell r="C4" t="str">
            <v>LJ63-15128A</v>
          </cell>
          <cell r="D4">
            <v>7440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 t="str">
            <v>EG02</v>
          </cell>
        </row>
        <row r="5">
          <cell r="C5" t="str">
            <v>LJ63-15456A</v>
          </cell>
          <cell r="D5">
            <v>34840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HT01</v>
          </cell>
        </row>
        <row r="6">
          <cell r="C6" t="str">
            <v>LJ63-15458A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HT01</v>
          </cell>
        </row>
        <row r="7">
          <cell r="C7" t="str">
            <v>LJ63-15460A</v>
          </cell>
          <cell r="D7" t="e">
            <v>#N/A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HT01</v>
          </cell>
        </row>
        <row r="8">
          <cell r="C8" t="str">
            <v>LJ63-15487A</v>
          </cell>
          <cell r="D8">
            <v>4200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HT01</v>
          </cell>
        </row>
        <row r="9">
          <cell r="C9" t="str">
            <v>LJ63-16219A</v>
          </cell>
          <cell r="D9" t="e">
            <v>#N/A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HT28</v>
          </cell>
        </row>
        <row r="10">
          <cell r="C10" t="str">
            <v>LJ63-16305A</v>
          </cell>
          <cell r="D10" t="e">
            <v>#N/A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KR01</v>
          </cell>
        </row>
        <row r="11">
          <cell r="C11" t="str">
            <v>LJ63-15999A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KK01</v>
          </cell>
        </row>
        <row r="12">
          <cell r="C12" t="str">
            <v>LJ63-16071A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KK01</v>
          </cell>
        </row>
        <row r="13">
          <cell r="C13" t="str">
            <v>LJ63-16157A</v>
          </cell>
          <cell r="D13">
            <v>123000</v>
          </cell>
          <cell r="E13">
            <v>15000</v>
          </cell>
          <cell r="F13">
            <v>6000</v>
          </cell>
          <cell r="G13">
            <v>6000</v>
          </cell>
          <cell r="H13">
            <v>6000</v>
          </cell>
          <cell r="I13">
            <v>6000</v>
          </cell>
          <cell r="J13">
            <v>6000</v>
          </cell>
          <cell r="K13">
            <v>6000</v>
          </cell>
          <cell r="L13">
            <v>51000</v>
          </cell>
          <cell r="M13">
            <v>15000</v>
          </cell>
          <cell r="N13">
            <v>18000</v>
          </cell>
          <cell r="O13">
            <v>18000</v>
          </cell>
          <cell r="P13">
            <v>18000</v>
          </cell>
          <cell r="Q13">
            <v>18000</v>
          </cell>
          <cell r="R13">
            <v>0</v>
          </cell>
          <cell r="S13">
            <v>0</v>
          </cell>
          <cell r="T13">
            <v>72000</v>
          </cell>
          <cell r="U13">
            <v>45000</v>
          </cell>
          <cell r="V13">
            <v>18000</v>
          </cell>
          <cell r="W13">
            <v>54000</v>
          </cell>
          <cell r="X13">
            <v>54000</v>
          </cell>
          <cell r="Y13">
            <v>243000</v>
          </cell>
          <cell r="Z13" t="str">
            <v>MJ01</v>
          </cell>
        </row>
        <row r="14">
          <cell r="C14" t="str">
            <v>LJ63-16183A</v>
          </cell>
          <cell r="D14">
            <v>11800</v>
          </cell>
          <cell r="E14">
            <v>6000</v>
          </cell>
          <cell r="F14">
            <v>3000</v>
          </cell>
          <cell r="G14">
            <v>6000</v>
          </cell>
          <cell r="H14">
            <v>3000</v>
          </cell>
          <cell r="I14">
            <v>3000</v>
          </cell>
          <cell r="J14">
            <v>0</v>
          </cell>
          <cell r="K14">
            <v>0</v>
          </cell>
          <cell r="L14">
            <v>21000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4000</v>
          </cell>
          <cell r="S14">
            <v>0</v>
          </cell>
          <cell r="T14">
            <v>4000</v>
          </cell>
          <cell r="U14">
            <v>20000</v>
          </cell>
          <cell r="V14">
            <v>0</v>
          </cell>
          <cell r="W14">
            <v>15000</v>
          </cell>
          <cell r="X14">
            <v>15000</v>
          </cell>
          <cell r="Y14">
            <v>54000</v>
          </cell>
          <cell r="Z14" t="str">
            <v>MJ01</v>
          </cell>
        </row>
        <row r="15">
          <cell r="C15" t="str">
            <v>LJ63-15095A</v>
          </cell>
          <cell r="D15">
            <v>3720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EU01</v>
          </cell>
        </row>
        <row r="16">
          <cell r="C16" t="str">
            <v>LJ63-15645A</v>
          </cell>
          <cell r="D16">
            <v>24000</v>
          </cell>
          <cell r="E16">
            <v>12000</v>
          </cell>
          <cell r="F16">
            <v>12000</v>
          </cell>
          <cell r="G16">
            <v>12000</v>
          </cell>
          <cell r="H16">
            <v>6000</v>
          </cell>
          <cell r="I16">
            <v>0</v>
          </cell>
          <cell r="J16">
            <v>0</v>
          </cell>
          <cell r="K16">
            <v>0</v>
          </cell>
          <cell r="L16">
            <v>42000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54000</v>
          </cell>
          <cell r="W16">
            <v>54000</v>
          </cell>
          <cell r="X16">
            <v>54000</v>
          </cell>
          <cell r="Y16">
            <v>162000</v>
          </cell>
          <cell r="Z16" t="str">
            <v>EU01</v>
          </cell>
        </row>
        <row r="17">
          <cell r="C17" t="str">
            <v>LJ63-16354A</v>
          </cell>
          <cell r="D17">
            <v>3560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EU08</v>
          </cell>
        </row>
        <row r="18">
          <cell r="C18" t="str">
            <v>LJ63-17015A</v>
          </cell>
          <cell r="D18">
            <v>9150</v>
          </cell>
          <cell r="E18">
            <v>12000</v>
          </cell>
          <cell r="F18">
            <v>12000</v>
          </cell>
          <cell r="G18">
            <v>0</v>
          </cell>
          <cell r="H18">
            <v>9000</v>
          </cell>
          <cell r="I18">
            <v>12000</v>
          </cell>
          <cell r="J18">
            <v>0</v>
          </cell>
          <cell r="K18">
            <v>0</v>
          </cell>
          <cell r="L18">
            <v>45000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54000</v>
          </cell>
          <cell r="W18">
            <v>54000</v>
          </cell>
          <cell r="X18">
            <v>54000</v>
          </cell>
          <cell r="Y18">
            <v>162000</v>
          </cell>
          <cell r="Z18" t="str">
            <v>EU09</v>
          </cell>
        </row>
        <row r="19">
          <cell r="C19" t="str">
            <v>LJ63-17016A</v>
          </cell>
          <cell r="D19">
            <v>58154</v>
          </cell>
          <cell r="E19">
            <v>12000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12000</v>
          </cell>
          <cell r="M19">
            <v>9000</v>
          </cell>
          <cell r="N19">
            <v>18000</v>
          </cell>
          <cell r="O19">
            <v>18000</v>
          </cell>
          <cell r="P19">
            <v>18000</v>
          </cell>
          <cell r="Q19">
            <v>18000</v>
          </cell>
          <cell r="R19">
            <v>0</v>
          </cell>
          <cell r="S19">
            <v>0</v>
          </cell>
          <cell r="T19">
            <v>72000</v>
          </cell>
          <cell r="U19">
            <v>21000</v>
          </cell>
          <cell r="V19">
            <v>18000</v>
          </cell>
          <cell r="W19">
            <v>42000</v>
          </cell>
          <cell r="X19">
            <v>42000</v>
          </cell>
          <cell r="Y19">
            <v>195000</v>
          </cell>
          <cell r="Z19" t="str">
            <v>MJ04</v>
          </cell>
        </row>
        <row r="20">
          <cell r="C20" t="str">
            <v>LJ63-16033A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ME02</v>
          </cell>
        </row>
        <row r="21">
          <cell r="C21" t="str">
            <v>LJ63-16036A</v>
          </cell>
          <cell r="D21">
            <v>1200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ME02</v>
          </cell>
        </row>
        <row r="22">
          <cell r="C22" t="str">
            <v>LJ63-16037A</v>
          </cell>
          <cell r="D22">
            <v>11250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ME02</v>
          </cell>
        </row>
        <row r="23">
          <cell r="C23" t="str">
            <v>LJ63-16083A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ME02</v>
          </cell>
        </row>
        <row r="24">
          <cell r="C24" t="str">
            <v>LJ63-16152A</v>
          </cell>
          <cell r="D24">
            <v>856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ME02</v>
          </cell>
        </row>
        <row r="25">
          <cell r="C25" t="str">
            <v>LJ63-16343A</v>
          </cell>
          <cell r="D25">
            <v>1447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3000</v>
          </cell>
          <cell r="X25">
            <v>3000</v>
          </cell>
          <cell r="Y25">
            <v>6000</v>
          </cell>
          <cell r="Z25" t="str">
            <v>ME09</v>
          </cell>
        </row>
        <row r="26">
          <cell r="C26" t="str">
            <v>LJ63-16362A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3000</v>
          </cell>
          <cell r="X26">
            <v>3000</v>
          </cell>
          <cell r="Y26">
            <v>6000</v>
          </cell>
          <cell r="Z26" t="str">
            <v>MR01</v>
          </cell>
        </row>
        <row r="27">
          <cell r="C27" t="str">
            <v>LJ63-16436A</v>
          </cell>
          <cell r="D27">
            <v>27460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3000</v>
          </cell>
          <cell r="X27">
            <v>3000</v>
          </cell>
          <cell r="Y27">
            <v>6000</v>
          </cell>
          <cell r="Z27" t="str">
            <v>ME09</v>
          </cell>
        </row>
        <row r="28">
          <cell r="C28" t="str">
            <v>LJ63-17513A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3000</v>
          </cell>
          <cell r="X28">
            <v>3000</v>
          </cell>
          <cell r="Y28">
            <v>6000</v>
          </cell>
          <cell r="Z28" t="str">
            <v>ME11</v>
          </cell>
        </row>
        <row r="29">
          <cell r="C29" t="str">
            <v>LJ63-17544A</v>
          </cell>
          <cell r="D29">
            <v>100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3000</v>
          </cell>
          <cell r="X29">
            <v>3000</v>
          </cell>
          <cell r="Y29">
            <v>6000</v>
          </cell>
          <cell r="Z29" t="str">
            <v>ME11</v>
          </cell>
        </row>
        <row r="30">
          <cell r="C30" t="str">
            <v>LJ63-16296A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ME09</v>
          </cell>
        </row>
        <row r="31">
          <cell r="C31" t="str">
            <v>LJ63-16215A</v>
          </cell>
          <cell r="D31">
            <v>12000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MR01</v>
          </cell>
        </row>
        <row r="32">
          <cell r="C32" t="str">
            <v>LJ63-16232A</v>
          </cell>
          <cell r="D32">
            <v>3500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MR01</v>
          </cell>
        </row>
        <row r="33">
          <cell r="C33" t="str">
            <v>LJ63-16317A</v>
          </cell>
          <cell r="D33" t="e">
            <v>#N/A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MQ01</v>
          </cell>
        </row>
        <row r="34">
          <cell r="C34" t="str">
            <v>LJ63-16317B</v>
          </cell>
          <cell r="D34">
            <v>36288</v>
          </cell>
          <cell r="E34">
            <v>6048</v>
          </cell>
          <cell r="F34">
            <v>6048</v>
          </cell>
          <cell r="G34">
            <v>6048</v>
          </cell>
          <cell r="H34">
            <v>0</v>
          </cell>
          <cell r="I34">
            <v>6048</v>
          </cell>
          <cell r="J34">
            <v>0</v>
          </cell>
          <cell r="K34">
            <v>0</v>
          </cell>
          <cell r="L34">
            <v>24192</v>
          </cell>
          <cell r="M34">
            <v>3024</v>
          </cell>
          <cell r="N34">
            <v>3024</v>
          </cell>
          <cell r="O34">
            <v>0</v>
          </cell>
          <cell r="P34">
            <v>0</v>
          </cell>
          <cell r="Q34">
            <v>3024</v>
          </cell>
          <cell r="R34">
            <v>3024</v>
          </cell>
          <cell r="S34">
            <v>0</v>
          </cell>
          <cell r="T34">
            <v>9072</v>
          </cell>
          <cell r="U34">
            <v>15000</v>
          </cell>
          <cell r="V34">
            <v>15000</v>
          </cell>
          <cell r="W34">
            <v>36000</v>
          </cell>
          <cell r="X34">
            <v>36000</v>
          </cell>
          <cell r="Y34">
            <v>111072</v>
          </cell>
          <cell r="Z34" t="str">
            <v>MQ01</v>
          </cell>
        </row>
        <row r="35">
          <cell r="C35" t="str">
            <v>LJ63-16334A</v>
          </cell>
          <cell r="D35">
            <v>30000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MR01</v>
          </cell>
        </row>
        <row r="36">
          <cell r="C36" t="str">
            <v>LJ63-16344A</v>
          </cell>
          <cell r="D36">
            <v>20000</v>
          </cell>
          <cell r="E36">
            <v>9000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9000</v>
          </cell>
          <cell r="M36">
            <v>5000</v>
          </cell>
          <cell r="N36">
            <v>5000</v>
          </cell>
          <cell r="O36">
            <v>2000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7000</v>
          </cell>
          <cell r="U36">
            <v>0</v>
          </cell>
          <cell r="V36">
            <v>0</v>
          </cell>
          <cell r="W36">
            <v>66000</v>
          </cell>
          <cell r="X36">
            <v>66000</v>
          </cell>
          <cell r="Y36">
            <v>139000</v>
          </cell>
          <cell r="Z36" t="str">
            <v>MR01</v>
          </cell>
        </row>
        <row r="37">
          <cell r="C37" t="str">
            <v>LJ63-16300A</v>
          </cell>
          <cell r="D37">
            <v>9000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MR01</v>
          </cell>
        </row>
        <row r="38">
          <cell r="C38" t="str">
            <v>LJ63-16172A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ML06</v>
          </cell>
        </row>
        <row r="39">
          <cell r="C39" t="str">
            <v>LJ63-16264A</v>
          </cell>
          <cell r="D39">
            <v>147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ML06</v>
          </cell>
        </row>
        <row r="40">
          <cell r="C40" t="str">
            <v>LJ63-16500B</v>
          </cell>
          <cell r="D40">
            <v>40000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NP01</v>
          </cell>
        </row>
        <row r="41">
          <cell r="C41" t="str">
            <v>LJ63-16467B</v>
          </cell>
          <cell r="D41">
            <v>36000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NP01</v>
          </cell>
        </row>
        <row r="42">
          <cell r="C42" t="str">
            <v>LJ63-16465A</v>
          </cell>
          <cell r="D42">
            <v>29000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NP01</v>
          </cell>
        </row>
        <row r="43">
          <cell r="C43" t="str">
            <v>LJ63-16507A</v>
          </cell>
          <cell r="D43">
            <v>1000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NP01</v>
          </cell>
        </row>
        <row r="44">
          <cell r="C44" t="str">
            <v>LJ63-16465C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NP01</v>
          </cell>
        </row>
        <row r="45">
          <cell r="C45" t="str">
            <v>LJ63-16395B</v>
          </cell>
          <cell r="D45">
            <v>53025</v>
          </cell>
          <cell r="E45">
            <v>9045</v>
          </cell>
          <cell r="F45">
            <v>9045</v>
          </cell>
          <cell r="G45">
            <v>9045</v>
          </cell>
          <cell r="H45">
            <v>9045</v>
          </cell>
          <cell r="I45">
            <v>9045</v>
          </cell>
          <cell r="J45">
            <v>3000</v>
          </cell>
          <cell r="K45">
            <v>0</v>
          </cell>
          <cell r="L45">
            <v>48225</v>
          </cell>
          <cell r="M45">
            <v>3000</v>
          </cell>
          <cell r="N45">
            <v>0</v>
          </cell>
          <cell r="O45">
            <v>6000</v>
          </cell>
          <cell r="P45">
            <v>6000</v>
          </cell>
          <cell r="Q45">
            <v>6000</v>
          </cell>
          <cell r="R45">
            <v>3000</v>
          </cell>
          <cell r="S45">
            <v>3000</v>
          </cell>
          <cell r="T45">
            <v>24000</v>
          </cell>
          <cell r="U45">
            <v>33000</v>
          </cell>
          <cell r="V45">
            <v>42000</v>
          </cell>
          <cell r="W45">
            <v>30000</v>
          </cell>
          <cell r="X45">
            <v>30000</v>
          </cell>
          <cell r="Y45">
            <v>159000</v>
          </cell>
          <cell r="Z45" t="str">
            <v>NP01</v>
          </cell>
        </row>
        <row r="46">
          <cell r="C46" t="str">
            <v>LJ63-16462B</v>
          </cell>
          <cell r="D46">
            <v>16400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NP01</v>
          </cell>
        </row>
        <row r="47">
          <cell r="C47" t="str">
            <v>LJ63-16465B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NP01</v>
          </cell>
        </row>
        <row r="48">
          <cell r="C48" t="str">
            <v>LJ63-16462C</v>
          </cell>
          <cell r="D48">
            <v>48000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NP01</v>
          </cell>
        </row>
        <row r="49">
          <cell r="C49" t="str">
            <v>LJ63-16597A</v>
          </cell>
          <cell r="D49">
            <v>10500</v>
          </cell>
          <cell r="E49">
            <v>3500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3500</v>
          </cell>
          <cell r="K49">
            <v>0</v>
          </cell>
          <cell r="L49">
            <v>7000</v>
          </cell>
          <cell r="M49">
            <v>0</v>
          </cell>
          <cell r="N49">
            <v>3500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3500</v>
          </cell>
          <cell r="T49">
            <v>7000</v>
          </cell>
          <cell r="U49">
            <v>6000</v>
          </cell>
          <cell r="V49">
            <v>3000</v>
          </cell>
          <cell r="W49">
            <v>3000</v>
          </cell>
          <cell r="X49">
            <v>3000</v>
          </cell>
          <cell r="Y49">
            <v>22000</v>
          </cell>
          <cell r="Z49" t="str">
            <v>RD01</v>
          </cell>
        </row>
        <row r="50">
          <cell r="C50" t="str">
            <v>LJ63-16706A</v>
          </cell>
          <cell r="D50">
            <v>27000</v>
          </cell>
          <cell r="E50">
            <v>3000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3000</v>
          </cell>
          <cell r="K50">
            <v>0</v>
          </cell>
          <cell r="L50">
            <v>6000</v>
          </cell>
          <cell r="M50">
            <v>3000</v>
          </cell>
          <cell r="N50">
            <v>3000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3000</v>
          </cell>
          <cell r="T50">
            <v>6000</v>
          </cell>
          <cell r="U50">
            <v>6000</v>
          </cell>
          <cell r="V50">
            <v>3000</v>
          </cell>
          <cell r="W50">
            <v>3000</v>
          </cell>
          <cell r="X50">
            <v>3000</v>
          </cell>
          <cell r="Y50">
            <v>21000</v>
          </cell>
          <cell r="Z50" t="str">
            <v>RD01</v>
          </cell>
        </row>
        <row r="51">
          <cell r="C51" t="str">
            <v>LJ63-16707A</v>
          </cell>
          <cell r="D51">
            <v>0</v>
          </cell>
          <cell r="E51">
            <v>9600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6000</v>
          </cell>
          <cell r="K51">
            <v>0</v>
          </cell>
          <cell r="L51">
            <v>15600</v>
          </cell>
          <cell r="M51">
            <v>8400</v>
          </cell>
          <cell r="N51">
            <v>9000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6000</v>
          </cell>
          <cell r="T51">
            <v>15000</v>
          </cell>
          <cell r="U51">
            <v>21000</v>
          </cell>
          <cell r="V51">
            <v>15000</v>
          </cell>
          <cell r="W51">
            <v>12000</v>
          </cell>
          <cell r="X51">
            <v>12000</v>
          </cell>
          <cell r="Y51">
            <v>75000</v>
          </cell>
          <cell r="Z51" t="str">
            <v>RD01</v>
          </cell>
        </row>
        <row r="52">
          <cell r="C52" t="str">
            <v>LJ63-16707A-TC</v>
          </cell>
          <cell r="D52">
            <v>79200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RD01</v>
          </cell>
        </row>
        <row r="53">
          <cell r="C53" t="str">
            <v>LJ63-16787A</v>
          </cell>
          <cell r="D53">
            <v>12000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3000</v>
          </cell>
          <cell r="K53">
            <v>0</v>
          </cell>
          <cell r="L53">
            <v>3000</v>
          </cell>
          <cell r="M53">
            <v>3000</v>
          </cell>
          <cell r="N53">
            <v>3000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3000</v>
          </cell>
          <cell r="T53">
            <v>6000</v>
          </cell>
          <cell r="U53">
            <v>6000</v>
          </cell>
          <cell r="V53">
            <v>3000</v>
          </cell>
          <cell r="W53">
            <v>3000</v>
          </cell>
          <cell r="X53">
            <v>3000</v>
          </cell>
          <cell r="Y53">
            <v>21000</v>
          </cell>
          <cell r="Z53" t="str">
            <v>RD01</v>
          </cell>
        </row>
        <row r="54">
          <cell r="C54" t="str">
            <v>LJ63-16787B</v>
          </cell>
          <cell r="D54">
            <v>8000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RD01</v>
          </cell>
        </row>
        <row r="55">
          <cell r="C55" t="str">
            <v>LJ63-16595B</v>
          </cell>
          <cell r="D55">
            <v>6000</v>
          </cell>
          <cell r="E55">
            <v>3000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3000</v>
          </cell>
          <cell r="M55">
            <v>3000</v>
          </cell>
          <cell r="N55">
            <v>3000</v>
          </cell>
          <cell r="O55">
            <v>3000</v>
          </cell>
          <cell r="P55">
            <v>0</v>
          </cell>
          <cell r="Q55">
            <v>0</v>
          </cell>
          <cell r="R55">
            <v>0</v>
          </cell>
          <cell r="S55">
            <v>3000</v>
          </cell>
          <cell r="T55">
            <v>9000</v>
          </cell>
          <cell r="U55">
            <v>6000</v>
          </cell>
          <cell r="V55">
            <v>3000</v>
          </cell>
          <cell r="W55">
            <v>3000</v>
          </cell>
          <cell r="X55">
            <v>3000</v>
          </cell>
          <cell r="Y55">
            <v>24000</v>
          </cell>
          <cell r="Z55" t="str">
            <v>RD01</v>
          </cell>
        </row>
        <row r="56">
          <cell r="C56" t="str">
            <v>LJ63-15776B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HY48</v>
          </cell>
        </row>
        <row r="57">
          <cell r="C57" t="str">
            <v>LJ63-17309A</v>
          </cell>
          <cell r="D57" t="e">
            <v>#N/A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WQ01</v>
          </cell>
        </row>
        <row r="58">
          <cell r="C58" t="str">
            <v>LJ63-17315A</v>
          </cell>
          <cell r="D58">
            <v>147000</v>
          </cell>
          <cell r="E58">
            <v>9000</v>
          </cell>
          <cell r="F58">
            <v>0</v>
          </cell>
          <cell r="G58">
            <v>12000</v>
          </cell>
          <cell r="H58">
            <v>6000</v>
          </cell>
          <cell r="I58">
            <v>12000</v>
          </cell>
          <cell r="J58">
            <v>12000</v>
          </cell>
          <cell r="K58">
            <v>18000</v>
          </cell>
          <cell r="L58">
            <v>69000</v>
          </cell>
          <cell r="M58">
            <v>12000</v>
          </cell>
          <cell r="N58">
            <v>0</v>
          </cell>
          <cell r="O58">
            <v>12000</v>
          </cell>
          <cell r="P58">
            <v>9000</v>
          </cell>
          <cell r="Q58">
            <v>9000</v>
          </cell>
          <cell r="R58">
            <v>9000</v>
          </cell>
          <cell r="S58">
            <v>24000</v>
          </cell>
          <cell r="T58">
            <v>63000</v>
          </cell>
          <cell r="U58">
            <v>96000</v>
          </cell>
          <cell r="V58">
            <v>84000</v>
          </cell>
          <cell r="W58">
            <v>84000</v>
          </cell>
          <cell r="X58">
            <v>84000</v>
          </cell>
          <cell r="Y58">
            <v>411000</v>
          </cell>
          <cell r="Z58" t="str">
            <v>WQ01</v>
          </cell>
        </row>
        <row r="59">
          <cell r="C59" t="str">
            <v>LJ63-17304A</v>
          </cell>
          <cell r="D59">
            <v>126000</v>
          </cell>
          <cell r="E59">
            <v>21000</v>
          </cell>
          <cell r="F59">
            <v>12000</v>
          </cell>
          <cell r="G59">
            <v>12000</v>
          </cell>
          <cell r="H59">
            <v>0</v>
          </cell>
          <cell r="I59">
            <v>12000</v>
          </cell>
          <cell r="J59">
            <v>12000</v>
          </cell>
          <cell r="K59">
            <v>18000</v>
          </cell>
          <cell r="L59">
            <v>87000</v>
          </cell>
          <cell r="M59">
            <v>12000</v>
          </cell>
          <cell r="N59">
            <v>12000</v>
          </cell>
          <cell r="O59">
            <v>12000</v>
          </cell>
          <cell r="P59">
            <v>9000</v>
          </cell>
          <cell r="Q59">
            <v>9000</v>
          </cell>
          <cell r="R59">
            <v>9000</v>
          </cell>
          <cell r="S59">
            <v>24000</v>
          </cell>
          <cell r="T59">
            <v>75000</v>
          </cell>
          <cell r="U59">
            <v>96000</v>
          </cell>
          <cell r="V59">
            <v>84000</v>
          </cell>
          <cell r="W59">
            <v>84000</v>
          </cell>
          <cell r="X59">
            <v>84000</v>
          </cell>
          <cell r="Y59">
            <v>423000</v>
          </cell>
          <cell r="Z59" t="str">
            <v>WQ01</v>
          </cell>
        </row>
        <row r="60">
          <cell r="C60" t="str">
            <v>LJ63-17347A</v>
          </cell>
          <cell r="D60">
            <v>150500</v>
          </cell>
          <cell r="E60">
            <v>21000</v>
          </cell>
          <cell r="F60">
            <v>14000</v>
          </cell>
          <cell r="G60">
            <v>3500</v>
          </cell>
          <cell r="H60">
            <v>7000</v>
          </cell>
          <cell r="I60">
            <v>14000</v>
          </cell>
          <cell r="J60">
            <v>14000</v>
          </cell>
          <cell r="K60">
            <v>14000</v>
          </cell>
          <cell r="L60">
            <v>87500</v>
          </cell>
          <cell r="M60">
            <v>12000</v>
          </cell>
          <cell r="N60">
            <v>0</v>
          </cell>
          <cell r="O60">
            <v>12000</v>
          </cell>
          <cell r="P60">
            <v>9000</v>
          </cell>
          <cell r="Q60">
            <v>9000</v>
          </cell>
          <cell r="R60">
            <v>9000</v>
          </cell>
          <cell r="S60">
            <v>24000</v>
          </cell>
          <cell r="T60">
            <v>63000</v>
          </cell>
          <cell r="U60">
            <v>96000</v>
          </cell>
          <cell r="V60">
            <v>84000</v>
          </cell>
          <cell r="W60">
            <v>84000</v>
          </cell>
          <cell r="X60">
            <v>84000</v>
          </cell>
          <cell r="Y60">
            <v>411000</v>
          </cell>
          <cell r="Z60" t="str">
            <v>WQ01</v>
          </cell>
        </row>
        <row r="61">
          <cell r="C61" t="str">
            <v>LJ63-17349A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WQ01</v>
          </cell>
        </row>
        <row r="62">
          <cell r="C62" t="str">
            <v>LJ63-17451A</v>
          </cell>
          <cell r="D62">
            <v>210000</v>
          </cell>
          <cell r="E62">
            <v>54000</v>
          </cell>
          <cell r="F62">
            <v>18000</v>
          </cell>
          <cell r="G62">
            <v>39000</v>
          </cell>
          <cell r="H62">
            <v>42000</v>
          </cell>
          <cell r="I62">
            <v>57000</v>
          </cell>
          <cell r="J62">
            <v>33000</v>
          </cell>
          <cell r="K62">
            <v>18000</v>
          </cell>
          <cell r="L62">
            <v>261000</v>
          </cell>
          <cell r="M62">
            <v>12000</v>
          </cell>
          <cell r="N62">
            <v>12000</v>
          </cell>
          <cell r="O62">
            <v>12000</v>
          </cell>
          <cell r="P62">
            <v>9000</v>
          </cell>
          <cell r="Q62">
            <v>9000</v>
          </cell>
          <cell r="R62">
            <v>9000</v>
          </cell>
          <cell r="S62">
            <v>24000</v>
          </cell>
          <cell r="T62">
            <v>75000</v>
          </cell>
          <cell r="U62">
            <v>96000</v>
          </cell>
          <cell r="V62">
            <v>99000</v>
          </cell>
          <cell r="W62">
            <v>132000</v>
          </cell>
          <cell r="X62">
            <v>132000</v>
          </cell>
          <cell r="Y62">
            <v>534000</v>
          </cell>
          <cell r="Z62" t="str">
            <v>WQ01</v>
          </cell>
        </row>
        <row r="63">
          <cell r="C63" t="str">
            <v>LJ63-17348A</v>
          </cell>
          <cell r="D63">
            <v>285000</v>
          </cell>
          <cell r="E63">
            <v>54000</v>
          </cell>
          <cell r="F63">
            <v>42000</v>
          </cell>
          <cell r="G63">
            <v>18000</v>
          </cell>
          <cell r="H63">
            <v>54000</v>
          </cell>
          <cell r="I63">
            <v>57000</v>
          </cell>
          <cell r="J63">
            <v>39000</v>
          </cell>
          <cell r="K63">
            <v>27000</v>
          </cell>
          <cell r="L63">
            <v>291000</v>
          </cell>
          <cell r="M63">
            <v>30000</v>
          </cell>
          <cell r="N63">
            <v>21000</v>
          </cell>
          <cell r="O63">
            <v>21000</v>
          </cell>
          <cell r="P63">
            <v>18000</v>
          </cell>
          <cell r="Q63">
            <v>15000</v>
          </cell>
          <cell r="R63">
            <v>33000</v>
          </cell>
          <cell r="S63">
            <v>48000</v>
          </cell>
          <cell r="T63">
            <v>156000</v>
          </cell>
          <cell r="U63">
            <v>357000</v>
          </cell>
          <cell r="V63">
            <v>582000</v>
          </cell>
          <cell r="W63">
            <v>699000</v>
          </cell>
          <cell r="X63">
            <v>699000</v>
          </cell>
          <cell r="Y63">
            <v>2493000</v>
          </cell>
          <cell r="Z63" t="str">
            <v>WQ01</v>
          </cell>
        </row>
        <row r="64">
          <cell r="C64" t="str">
            <v>LJ63-17310A</v>
          </cell>
          <cell r="D64">
            <v>270450</v>
          </cell>
          <cell r="E64">
            <v>24000</v>
          </cell>
          <cell r="F64">
            <v>18000</v>
          </cell>
          <cell r="G64">
            <v>12600</v>
          </cell>
          <cell r="H64">
            <v>0</v>
          </cell>
          <cell r="I64">
            <v>12000</v>
          </cell>
          <cell r="J64">
            <v>12000</v>
          </cell>
          <cell r="K64">
            <v>18000</v>
          </cell>
          <cell r="L64">
            <v>96600</v>
          </cell>
          <cell r="M64">
            <v>12000</v>
          </cell>
          <cell r="N64">
            <v>9000</v>
          </cell>
          <cell r="O64">
            <v>12000</v>
          </cell>
          <cell r="P64">
            <v>9000</v>
          </cell>
          <cell r="Q64">
            <v>9000</v>
          </cell>
          <cell r="R64">
            <v>9000</v>
          </cell>
          <cell r="S64">
            <v>24000</v>
          </cell>
          <cell r="T64">
            <v>72000</v>
          </cell>
          <cell r="U64">
            <v>96000</v>
          </cell>
          <cell r="V64">
            <v>84000</v>
          </cell>
          <cell r="W64">
            <v>84000</v>
          </cell>
          <cell r="X64">
            <v>84000</v>
          </cell>
          <cell r="Y64">
            <v>420000</v>
          </cell>
          <cell r="Z64" t="str">
            <v>WQ01</v>
          </cell>
        </row>
        <row r="65">
          <cell r="C65" t="str">
            <v>LJ63-17543A</v>
          </cell>
          <cell r="D65">
            <v>63000</v>
          </cell>
          <cell r="E65">
            <v>30000</v>
          </cell>
          <cell r="F65">
            <v>0</v>
          </cell>
          <cell r="G65">
            <v>30000</v>
          </cell>
          <cell r="H65">
            <v>0</v>
          </cell>
          <cell r="I65">
            <v>30000</v>
          </cell>
          <cell r="J65">
            <v>42000</v>
          </cell>
          <cell r="K65">
            <v>0</v>
          </cell>
          <cell r="L65">
            <v>132000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6000</v>
          </cell>
          <cell r="W65">
            <v>21000</v>
          </cell>
          <cell r="X65">
            <v>21000</v>
          </cell>
          <cell r="Y65">
            <v>48000</v>
          </cell>
          <cell r="Z65" t="str">
            <v>WQ01</v>
          </cell>
        </row>
        <row r="66">
          <cell r="C66" t="str">
            <v>LJ63-17432A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WQ01</v>
          </cell>
        </row>
        <row r="67">
          <cell r="C67" t="str">
            <v>LJ63-17726A</v>
          </cell>
          <cell r="D67">
            <v>85100</v>
          </cell>
          <cell r="E67">
            <v>18000</v>
          </cell>
          <cell r="F67">
            <v>24000</v>
          </cell>
          <cell r="G67">
            <v>21000</v>
          </cell>
          <cell r="H67">
            <v>0</v>
          </cell>
          <cell r="I67">
            <v>21000</v>
          </cell>
          <cell r="J67">
            <v>21000</v>
          </cell>
          <cell r="K67">
            <v>21000</v>
          </cell>
          <cell r="L67">
            <v>126000</v>
          </cell>
          <cell r="M67">
            <v>12000</v>
          </cell>
          <cell r="N67">
            <v>12000</v>
          </cell>
          <cell r="O67">
            <v>12000</v>
          </cell>
          <cell r="P67">
            <v>9000</v>
          </cell>
          <cell r="Q67">
            <v>9000</v>
          </cell>
          <cell r="R67">
            <v>9000</v>
          </cell>
          <cell r="S67">
            <v>24000</v>
          </cell>
          <cell r="T67">
            <v>75000</v>
          </cell>
          <cell r="U67">
            <v>96000</v>
          </cell>
          <cell r="V67">
            <v>84000</v>
          </cell>
          <cell r="W67">
            <v>84000</v>
          </cell>
          <cell r="X67">
            <v>84000</v>
          </cell>
          <cell r="Y67">
            <v>423000</v>
          </cell>
          <cell r="Z67" t="str">
            <v>WQ01</v>
          </cell>
        </row>
        <row r="68">
          <cell r="C68" t="str">
            <v>LJ63-17433A</v>
          </cell>
          <cell r="D68">
            <v>18000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WQ01</v>
          </cell>
        </row>
        <row r="69">
          <cell r="C69" t="str">
            <v>LJ63-17616A</v>
          </cell>
          <cell r="D69">
            <v>18000</v>
          </cell>
          <cell r="E69">
            <v>30000</v>
          </cell>
          <cell r="F69">
            <v>12000</v>
          </cell>
          <cell r="G69">
            <v>9000</v>
          </cell>
          <cell r="H69">
            <v>9000</v>
          </cell>
          <cell r="I69">
            <v>9000</v>
          </cell>
          <cell r="J69">
            <v>9000</v>
          </cell>
          <cell r="K69">
            <v>0</v>
          </cell>
          <cell r="L69">
            <v>78000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6000</v>
          </cell>
          <cell r="S69">
            <v>6000</v>
          </cell>
          <cell r="T69">
            <v>12000</v>
          </cell>
          <cell r="U69">
            <v>24000</v>
          </cell>
          <cell r="V69">
            <v>30000</v>
          </cell>
          <cell r="W69">
            <v>24000</v>
          </cell>
          <cell r="X69">
            <v>24000</v>
          </cell>
          <cell r="Y69">
            <v>114000</v>
          </cell>
          <cell r="Z69" t="str">
            <v>WH01</v>
          </cell>
        </row>
        <row r="70">
          <cell r="C70" t="str">
            <v>LJ63-17602A</v>
          </cell>
          <cell r="D70">
            <v>61500</v>
          </cell>
          <cell r="E70">
            <v>15000</v>
          </cell>
          <cell r="F70">
            <v>12000</v>
          </cell>
          <cell r="G70">
            <v>9000</v>
          </cell>
          <cell r="H70">
            <v>9000</v>
          </cell>
          <cell r="I70">
            <v>9000</v>
          </cell>
          <cell r="J70">
            <v>9000</v>
          </cell>
          <cell r="K70">
            <v>12000</v>
          </cell>
          <cell r="L70">
            <v>75000</v>
          </cell>
          <cell r="M70">
            <v>12000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6000</v>
          </cell>
          <cell r="S70">
            <v>6000</v>
          </cell>
          <cell r="T70">
            <v>12000</v>
          </cell>
          <cell r="U70">
            <v>24000</v>
          </cell>
          <cell r="V70">
            <v>30000</v>
          </cell>
          <cell r="W70">
            <v>24000</v>
          </cell>
          <cell r="X70">
            <v>24000</v>
          </cell>
          <cell r="Y70">
            <v>114000</v>
          </cell>
          <cell r="Z70" t="str">
            <v>WH01</v>
          </cell>
        </row>
        <row r="71">
          <cell r="C71" t="str">
            <v>LJ63-17609A</v>
          </cell>
          <cell r="D71">
            <v>36000</v>
          </cell>
          <cell r="E71">
            <v>24000</v>
          </cell>
          <cell r="F71">
            <v>12000</v>
          </cell>
          <cell r="G71">
            <v>9000</v>
          </cell>
          <cell r="H71">
            <v>9000</v>
          </cell>
          <cell r="I71">
            <v>9000</v>
          </cell>
          <cell r="J71">
            <v>9000</v>
          </cell>
          <cell r="K71">
            <v>12000</v>
          </cell>
          <cell r="L71">
            <v>84000</v>
          </cell>
          <cell r="M71">
            <v>12000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6000</v>
          </cell>
          <cell r="S71">
            <v>6000</v>
          </cell>
          <cell r="T71">
            <v>12000</v>
          </cell>
          <cell r="U71">
            <v>24000</v>
          </cell>
          <cell r="V71">
            <v>30000</v>
          </cell>
          <cell r="W71">
            <v>24000</v>
          </cell>
          <cell r="X71">
            <v>24000</v>
          </cell>
          <cell r="Y71">
            <v>114000</v>
          </cell>
          <cell r="Z71" t="str">
            <v>WH01</v>
          </cell>
        </row>
        <row r="72">
          <cell r="C72" t="str">
            <v>LJ63-17617A</v>
          </cell>
          <cell r="D72">
            <v>21000</v>
          </cell>
          <cell r="E72">
            <v>24500</v>
          </cell>
          <cell r="F72">
            <v>14000</v>
          </cell>
          <cell r="G72">
            <v>14000</v>
          </cell>
          <cell r="H72">
            <v>14000</v>
          </cell>
          <cell r="I72">
            <v>7000</v>
          </cell>
          <cell r="J72">
            <v>7000</v>
          </cell>
          <cell r="K72">
            <v>10500</v>
          </cell>
          <cell r="L72">
            <v>91000</v>
          </cell>
          <cell r="M72">
            <v>7000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6000</v>
          </cell>
          <cell r="S72">
            <v>6000</v>
          </cell>
          <cell r="T72">
            <v>12000</v>
          </cell>
          <cell r="U72">
            <v>24000</v>
          </cell>
          <cell r="V72">
            <v>30000</v>
          </cell>
          <cell r="W72">
            <v>24000</v>
          </cell>
          <cell r="X72">
            <v>24000</v>
          </cell>
          <cell r="Y72">
            <v>114000</v>
          </cell>
          <cell r="Z72" t="str">
            <v>WH01</v>
          </cell>
        </row>
        <row r="73">
          <cell r="C73" t="str">
            <v>LJ63-17630A</v>
          </cell>
          <cell r="D73">
            <v>0</v>
          </cell>
          <cell r="E73">
            <v>27000</v>
          </cell>
          <cell r="F73">
            <v>21000</v>
          </cell>
          <cell r="G73">
            <v>9000</v>
          </cell>
          <cell r="H73">
            <v>9000</v>
          </cell>
          <cell r="I73">
            <v>9000</v>
          </cell>
          <cell r="J73">
            <v>9000</v>
          </cell>
          <cell r="K73">
            <v>12000</v>
          </cell>
          <cell r="L73">
            <v>96000</v>
          </cell>
          <cell r="M73">
            <v>12000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6000</v>
          </cell>
          <cell r="S73">
            <v>6000</v>
          </cell>
          <cell r="T73">
            <v>12000</v>
          </cell>
          <cell r="U73">
            <v>24000</v>
          </cell>
          <cell r="V73">
            <v>30000</v>
          </cell>
          <cell r="W73">
            <v>24000</v>
          </cell>
          <cell r="X73">
            <v>24000</v>
          </cell>
          <cell r="Y73">
            <v>114000</v>
          </cell>
          <cell r="Z73" t="str">
            <v>WH01</v>
          </cell>
        </row>
        <row r="74">
          <cell r="C74" t="str">
            <v>LJ63-17631A</v>
          </cell>
          <cell r="D74">
            <v>37000</v>
          </cell>
          <cell r="E74">
            <v>18000</v>
          </cell>
          <cell r="F74">
            <v>12000</v>
          </cell>
          <cell r="G74">
            <v>9000</v>
          </cell>
          <cell r="H74">
            <v>12000</v>
          </cell>
          <cell r="I74">
            <v>9000</v>
          </cell>
          <cell r="J74">
            <v>12000</v>
          </cell>
          <cell r="K74">
            <v>0</v>
          </cell>
          <cell r="L74">
            <v>72000</v>
          </cell>
          <cell r="M74">
            <v>9000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6000</v>
          </cell>
          <cell r="S74">
            <v>6000</v>
          </cell>
          <cell r="T74">
            <v>12000</v>
          </cell>
          <cell r="U74">
            <v>24000</v>
          </cell>
          <cell r="V74">
            <v>30000</v>
          </cell>
          <cell r="W74">
            <v>24000</v>
          </cell>
          <cell r="X74">
            <v>24000</v>
          </cell>
          <cell r="Y74">
            <v>114000</v>
          </cell>
          <cell r="Z74" t="str">
            <v>WH01</v>
          </cell>
        </row>
        <row r="75">
          <cell r="C75" t="str">
            <v>LJ63-17308A</v>
          </cell>
          <cell r="D75">
            <v>12000</v>
          </cell>
          <cell r="E75">
            <v>45000</v>
          </cell>
          <cell r="F75">
            <v>21000</v>
          </cell>
          <cell r="G75">
            <v>21000</v>
          </cell>
          <cell r="H75">
            <v>48000</v>
          </cell>
          <cell r="I75">
            <v>48000</v>
          </cell>
          <cell r="J75">
            <v>24000</v>
          </cell>
          <cell r="K75">
            <v>0</v>
          </cell>
          <cell r="L75">
            <v>207000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15000</v>
          </cell>
          <cell r="W75">
            <v>48000</v>
          </cell>
          <cell r="X75">
            <v>48000</v>
          </cell>
          <cell r="Y75">
            <v>111000</v>
          </cell>
          <cell r="Z75" t="str">
            <v>WP01</v>
          </cell>
        </row>
        <row r="76">
          <cell r="C76" t="str">
            <v>LJ63-17350A</v>
          </cell>
          <cell r="D76">
            <v>105000</v>
          </cell>
          <cell r="E76">
            <v>45500</v>
          </cell>
          <cell r="F76">
            <v>0</v>
          </cell>
          <cell r="G76">
            <v>42000</v>
          </cell>
          <cell r="H76">
            <v>3500</v>
          </cell>
          <cell r="I76">
            <v>42000</v>
          </cell>
          <cell r="J76">
            <v>21000</v>
          </cell>
          <cell r="K76">
            <v>0</v>
          </cell>
          <cell r="L76">
            <v>154000</v>
          </cell>
          <cell r="M76">
            <v>0</v>
          </cell>
          <cell r="N76">
            <v>7000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7000</v>
          </cell>
          <cell r="U76">
            <v>0</v>
          </cell>
          <cell r="V76">
            <v>15000</v>
          </cell>
          <cell r="W76">
            <v>48000</v>
          </cell>
          <cell r="X76">
            <v>48000</v>
          </cell>
          <cell r="Y76">
            <v>118000</v>
          </cell>
          <cell r="Z76" t="str">
            <v>WP01</v>
          </cell>
        </row>
        <row r="77">
          <cell r="C77" t="str">
            <v>LJ63-17430A</v>
          </cell>
          <cell r="D77">
            <v>6000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WP01</v>
          </cell>
        </row>
        <row r="78">
          <cell r="C78" t="str">
            <v>LJ63-17312A</v>
          </cell>
          <cell r="D78">
            <v>0</v>
          </cell>
          <cell r="E78">
            <v>48000</v>
          </cell>
          <cell r="F78">
            <v>24000</v>
          </cell>
          <cell r="G78">
            <v>0</v>
          </cell>
          <cell r="H78">
            <v>39000</v>
          </cell>
          <cell r="I78">
            <v>45000</v>
          </cell>
          <cell r="J78">
            <v>15000</v>
          </cell>
          <cell r="K78">
            <v>0</v>
          </cell>
          <cell r="L78">
            <v>171000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15000</v>
          </cell>
          <cell r="W78">
            <v>48000</v>
          </cell>
          <cell r="X78">
            <v>48000</v>
          </cell>
          <cell r="Y78">
            <v>111000</v>
          </cell>
          <cell r="Z78" t="str">
            <v>WP01</v>
          </cell>
        </row>
        <row r="79">
          <cell r="C79" t="str">
            <v>LJ63-17727D</v>
          </cell>
          <cell r="D79">
            <v>109000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15000</v>
          </cell>
          <cell r="W79">
            <v>0</v>
          </cell>
          <cell r="X79">
            <v>0</v>
          </cell>
          <cell r="Y79">
            <v>15000</v>
          </cell>
          <cell r="Z79" t="str">
            <v>WP01</v>
          </cell>
        </row>
        <row r="80">
          <cell r="C80" t="str">
            <v>LJ63-17727B</v>
          </cell>
          <cell r="D80">
            <v>3300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WP01</v>
          </cell>
        </row>
        <row r="81">
          <cell r="C81" t="str">
            <v>LJ63-18013A</v>
          </cell>
          <cell r="D81">
            <v>178500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7000</v>
          </cell>
          <cell r="K81">
            <v>7000</v>
          </cell>
          <cell r="L81">
            <v>14000</v>
          </cell>
          <cell r="M81">
            <v>10500</v>
          </cell>
          <cell r="N81">
            <v>7000</v>
          </cell>
          <cell r="O81">
            <v>7000</v>
          </cell>
          <cell r="P81">
            <v>7000</v>
          </cell>
          <cell r="Q81">
            <v>6000</v>
          </cell>
          <cell r="R81">
            <v>24000</v>
          </cell>
          <cell r="S81">
            <v>24000</v>
          </cell>
          <cell r="T81">
            <v>75000</v>
          </cell>
          <cell r="U81">
            <v>261000</v>
          </cell>
          <cell r="V81">
            <v>483000</v>
          </cell>
          <cell r="W81">
            <v>567000</v>
          </cell>
          <cell r="X81">
            <v>567000</v>
          </cell>
          <cell r="Y81">
            <v>1953000</v>
          </cell>
          <cell r="Z81" t="str">
            <v>TG01</v>
          </cell>
        </row>
        <row r="82">
          <cell r="C82" t="str">
            <v>LJ63-18020A</v>
          </cell>
          <cell r="D82">
            <v>363000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6000</v>
          </cell>
          <cell r="K82">
            <v>9000</v>
          </cell>
          <cell r="L82">
            <v>15000</v>
          </cell>
          <cell r="M82">
            <v>9000</v>
          </cell>
          <cell r="N82">
            <v>9000</v>
          </cell>
          <cell r="O82">
            <v>9000</v>
          </cell>
          <cell r="P82">
            <v>9000</v>
          </cell>
          <cell r="Q82">
            <v>6000</v>
          </cell>
          <cell r="R82">
            <v>24000</v>
          </cell>
          <cell r="S82">
            <v>24000</v>
          </cell>
          <cell r="T82">
            <v>81000</v>
          </cell>
          <cell r="U82">
            <v>261000</v>
          </cell>
          <cell r="V82">
            <v>483000</v>
          </cell>
          <cell r="W82">
            <v>567000</v>
          </cell>
          <cell r="X82">
            <v>567000</v>
          </cell>
          <cell r="Y82">
            <v>1959000</v>
          </cell>
          <cell r="Z82" t="str">
            <v>TG01</v>
          </cell>
        </row>
        <row r="83">
          <cell r="C83" t="str">
            <v>LJ63-18021A</v>
          </cell>
          <cell r="D83">
            <v>180375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6000</v>
          </cell>
          <cell r="K83">
            <v>9000</v>
          </cell>
          <cell r="L83">
            <v>15000</v>
          </cell>
          <cell r="M83">
            <v>9000</v>
          </cell>
          <cell r="N83">
            <v>9000</v>
          </cell>
          <cell r="O83">
            <v>9000</v>
          </cell>
          <cell r="P83">
            <v>9000</v>
          </cell>
          <cell r="Q83">
            <v>6000</v>
          </cell>
          <cell r="R83">
            <v>24000</v>
          </cell>
          <cell r="S83">
            <v>24000</v>
          </cell>
          <cell r="T83">
            <v>81000</v>
          </cell>
          <cell r="U83">
            <v>261000</v>
          </cell>
          <cell r="V83">
            <v>483000</v>
          </cell>
          <cell r="W83">
            <v>567000</v>
          </cell>
          <cell r="X83">
            <v>567000</v>
          </cell>
          <cell r="Y83">
            <v>1959000</v>
          </cell>
          <cell r="Z83" t="str">
            <v>TG01</v>
          </cell>
        </row>
        <row r="84">
          <cell r="C84" t="str">
            <v>LJ63-18022A</v>
          </cell>
          <cell r="D84">
            <v>176000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6000</v>
          </cell>
          <cell r="K84">
            <v>9000</v>
          </cell>
          <cell r="L84">
            <v>15000</v>
          </cell>
          <cell r="M84">
            <v>9000</v>
          </cell>
          <cell r="N84">
            <v>9000</v>
          </cell>
          <cell r="O84">
            <v>9000</v>
          </cell>
          <cell r="P84">
            <v>9000</v>
          </cell>
          <cell r="Q84">
            <v>6000</v>
          </cell>
          <cell r="R84">
            <v>24000</v>
          </cell>
          <cell r="S84">
            <v>24000</v>
          </cell>
          <cell r="T84">
            <v>81000</v>
          </cell>
          <cell r="U84">
            <v>261000</v>
          </cell>
          <cell r="V84">
            <v>483000</v>
          </cell>
          <cell r="W84">
            <v>567000</v>
          </cell>
          <cell r="X84">
            <v>567000</v>
          </cell>
          <cell r="Y84">
            <v>1959000</v>
          </cell>
          <cell r="Z84" t="str">
            <v>TG01</v>
          </cell>
        </row>
        <row r="85">
          <cell r="C85" t="str">
            <v>LJ63-18024A</v>
          </cell>
          <cell r="D85" t="e">
            <v>#N/A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SH01</v>
          </cell>
        </row>
        <row r="86">
          <cell r="C86" t="str">
            <v>LJ63-17935A</v>
          </cell>
          <cell r="D86" t="e">
            <v>#N/A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SH01</v>
          </cell>
        </row>
        <row r="87">
          <cell r="C87" t="str">
            <v>LJ63-17931A</v>
          </cell>
          <cell r="D87" t="e">
            <v>#N/A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SH01</v>
          </cell>
        </row>
        <row r="88">
          <cell r="C88" t="str">
            <v xml:space="preserve">LJ63-17813A </v>
          </cell>
          <cell r="D88" t="e">
            <v>#N/A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 xml:space="preserve">K01 </v>
          </cell>
        </row>
        <row r="89">
          <cell r="C89" t="str">
            <v>LJ63-17836A</v>
          </cell>
          <cell r="D89" t="e">
            <v>#N/A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 xml:space="preserve">K01 </v>
          </cell>
        </row>
        <row r="90">
          <cell r="C90" t="str">
            <v>LJ63-17913A</v>
          </cell>
          <cell r="D90" t="e">
            <v>#N/A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 xml:space="preserve">K01 </v>
          </cell>
        </row>
        <row r="91">
          <cell r="C91" t="str">
            <v>Q310-678042</v>
          </cell>
          <cell r="D91">
            <v>589000</v>
          </cell>
          <cell r="F91">
            <v>85000</v>
          </cell>
          <cell r="G91">
            <v>85000</v>
          </cell>
          <cell r="H91">
            <v>85000</v>
          </cell>
          <cell r="I91">
            <v>85000</v>
          </cell>
          <cell r="L91">
            <v>340000</v>
          </cell>
          <cell r="M91">
            <v>73000</v>
          </cell>
          <cell r="N91">
            <v>0</v>
          </cell>
          <cell r="O91">
            <v>73000</v>
          </cell>
          <cell r="P91">
            <v>73000</v>
          </cell>
          <cell r="Q91">
            <v>219000</v>
          </cell>
          <cell r="T91">
            <v>365000</v>
          </cell>
          <cell r="U91">
            <v>480000</v>
          </cell>
          <cell r="V91">
            <v>260000</v>
          </cell>
          <cell r="W91">
            <v>260000</v>
          </cell>
          <cell r="X91">
            <v>260000</v>
          </cell>
          <cell r="Y91">
            <v>1625000</v>
          </cell>
          <cell r="Z91" t="str">
            <v>NM01</v>
          </cell>
        </row>
        <row r="92">
          <cell r="C92" t="str">
            <v>LJ63-16147A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11500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11500</v>
          </cell>
          <cell r="U92">
            <v>23000</v>
          </cell>
          <cell r="V92">
            <v>23001</v>
          </cell>
          <cell r="W92">
            <v>23002</v>
          </cell>
          <cell r="X92">
            <v>23003</v>
          </cell>
          <cell r="Y92">
            <v>103506</v>
          </cell>
          <cell r="Z92" t="str">
            <v>NM01</v>
          </cell>
        </row>
        <row r="93">
          <cell r="C93" t="str">
            <v>LJ63-16703A</v>
          </cell>
          <cell r="D93">
            <v>99200</v>
          </cell>
          <cell r="E93">
            <v>0</v>
          </cell>
          <cell r="F93">
            <v>12400</v>
          </cell>
          <cell r="G93">
            <v>9300</v>
          </cell>
          <cell r="H93">
            <v>9300</v>
          </cell>
          <cell r="I93">
            <v>27900</v>
          </cell>
          <cell r="J93">
            <v>12400</v>
          </cell>
          <cell r="K93">
            <v>9300</v>
          </cell>
          <cell r="L93">
            <v>80600</v>
          </cell>
          <cell r="M93">
            <v>9300</v>
          </cell>
          <cell r="N93">
            <v>9300</v>
          </cell>
          <cell r="O93">
            <v>12400</v>
          </cell>
          <cell r="P93">
            <v>12400</v>
          </cell>
          <cell r="Q93">
            <v>12400</v>
          </cell>
          <cell r="R93">
            <v>12400</v>
          </cell>
          <cell r="S93">
            <v>9300</v>
          </cell>
          <cell r="T93">
            <v>68200</v>
          </cell>
          <cell r="U93">
            <v>43400</v>
          </cell>
          <cell r="V93">
            <v>43400</v>
          </cell>
          <cell r="W93">
            <v>43400</v>
          </cell>
          <cell r="X93">
            <v>43400</v>
          </cell>
          <cell r="Y93">
            <v>241800</v>
          </cell>
          <cell r="Z93" t="str">
            <v>NM01</v>
          </cell>
        </row>
        <row r="94">
          <cell r="C94" t="str">
            <v>LJ63-16286A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19000</v>
          </cell>
          <cell r="O94">
            <v>0</v>
          </cell>
          <cell r="P94">
            <v>0</v>
          </cell>
          <cell r="Q94">
            <v>19000</v>
          </cell>
          <cell r="R94">
            <v>19000</v>
          </cell>
          <cell r="S94">
            <v>0</v>
          </cell>
          <cell r="T94">
            <v>57000</v>
          </cell>
          <cell r="U94">
            <v>19000</v>
          </cell>
          <cell r="V94">
            <v>19000</v>
          </cell>
          <cell r="W94">
            <v>19000</v>
          </cell>
          <cell r="X94">
            <v>19000</v>
          </cell>
          <cell r="Y94">
            <v>133000</v>
          </cell>
          <cell r="Z94" t="str">
            <v>NM01</v>
          </cell>
        </row>
        <row r="95">
          <cell r="C95" t="str">
            <v>LJ63-16146A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NM01</v>
          </cell>
        </row>
        <row r="96">
          <cell r="C96" t="str">
            <v>LJ63-16385A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11500</v>
          </cell>
          <cell r="J96">
            <v>11500</v>
          </cell>
          <cell r="K96">
            <v>11500</v>
          </cell>
          <cell r="L96">
            <v>34500</v>
          </cell>
          <cell r="M96">
            <v>0</v>
          </cell>
          <cell r="N96">
            <v>11500</v>
          </cell>
          <cell r="O96">
            <v>11500</v>
          </cell>
          <cell r="P96">
            <v>0</v>
          </cell>
          <cell r="Q96">
            <v>11500</v>
          </cell>
          <cell r="R96">
            <v>11500</v>
          </cell>
          <cell r="S96">
            <v>11500</v>
          </cell>
          <cell r="T96">
            <v>57500</v>
          </cell>
          <cell r="U96">
            <v>23000</v>
          </cell>
          <cell r="V96">
            <v>23000</v>
          </cell>
          <cell r="W96">
            <v>23000</v>
          </cell>
          <cell r="X96">
            <v>23000</v>
          </cell>
          <cell r="Y96">
            <v>149500</v>
          </cell>
          <cell r="Z96" t="str">
            <v>NH04</v>
          </cell>
        </row>
        <row r="97">
          <cell r="C97" t="str">
            <v>LJ63-16387A</v>
          </cell>
          <cell r="D97">
            <v>47600</v>
          </cell>
          <cell r="E97">
            <v>0</v>
          </cell>
          <cell r="F97">
            <v>0</v>
          </cell>
          <cell r="G97">
            <v>14000</v>
          </cell>
          <cell r="H97">
            <v>7000</v>
          </cell>
          <cell r="I97">
            <v>14000</v>
          </cell>
          <cell r="J97">
            <v>7000</v>
          </cell>
          <cell r="K97">
            <v>7000</v>
          </cell>
          <cell r="L97">
            <v>49000</v>
          </cell>
          <cell r="M97">
            <v>14000</v>
          </cell>
          <cell r="N97">
            <v>14000</v>
          </cell>
          <cell r="O97">
            <v>7000</v>
          </cell>
          <cell r="P97">
            <v>7000</v>
          </cell>
          <cell r="Q97">
            <v>7000</v>
          </cell>
          <cell r="R97">
            <v>7000</v>
          </cell>
          <cell r="S97">
            <v>7000</v>
          </cell>
          <cell r="T97">
            <v>49000</v>
          </cell>
          <cell r="U97">
            <v>42000</v>
          </cell>
          <cell r="V97">
            <v>42000</v>
          </cell>
          <cell r="W97">
            <v>42000</v>
          </cell>
          <cell r="X97">
            <v>42000</v>
          </cell>
          <cell r="Y97">
            <v>217000</v>
          </cell>
          <cell r="Z97" t="str">
            <v>NH04</v>
          </cell>
        </row>
        <row r="98">
          <cell r="C98" t="str">
            <v>LJ63-16386A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15000</v>
          </cell>
          <cell r="J98">
            <v>15000</v>
          </cell>
          <cell r="K98">
            <v>0</v>
          </cell>
          <cell r="L98">
            <v>30000</v>
          </cell>
          <cell r="M98">
            <v>0</v>
          </cell>
          <cell r="N98">
            <v>15000</v>
          </cell>
          <cell r="O98">
            <v>0</v>
          </cell>
          <cell r="P98">
            <v>0</v>
          </cell>
          <cell r="Q98">
            <v>0</v>
          </cell>
          <cell r="R98">
            <v>15000</v>
          </cell>
          <cell r="S98">
            <v>15000</v>
          </cell>
          <cell r="T98">
            <v>45000</v>
          </cell>
          <cell r="U98">
            <v>45000</v>
          </cell>
          <cell r="V98">
            <v>45000</v>
          </cell>
          <cell r="W98">
            <v>45000</v>
          </cell>
          <cell r="X98">
            <v>45000</v>
          </cell>
          <cell r="Y98">
            <v>225000</v>
          </cell>
          <cell r="Z98" t="str">
            <v>NH04</v>
          </cell>
        </row>
        <row r="99">
          <cell r="C99" t="str">
            <v>Q310-670869</v>
          </cell>
          <cell r="D99">
            <v>380800</v>
          </cell>
          <cell r="F99">
            <v>88000</v>
          </cell>
          <cell r="G99">
            <v>88000</v>
          </cell>
          <cell r="H99">
            <v>88000</v>
          </cell>
          <cell r="I99">
            <v>88000</v>
          </cell>
          <cell r="L99">
            <v>352000</v>
          </cell>
          <cell r="M99">
            <v>73000</v>
          </cell>
          <cell r="N99">
            <v>72800</v>
          </cell>
          <cell r="O99">
            <v>73000</v>
          </cell>
          <cell r="P99">
            <v>73000</v>
          </cell>
          <cell r="Q99">
            <v>219000</v>
          </cell>
          <cell r="T99">
            <v>437800</v>
          </cell>
          <cell r="U99">
            <v>480000</v>
          </cell>
          <cell r="V99">
            <v>480000</v>
          </cell>
          <cell r="W99">
            <v>480000</v>
          </cell>
          <cell r="X99">
            <v>480000</v>
          </cell>
          <cell r="Y99">
            <v>2357800</v>
          </cell>
          <cell r="Z99" t="str">
            <v>NH04</v>
          </cell>
        </row>
        <row r="100">
          <cell r="C100" t="str">
            <v>Q310-505920</v>
          </cell>
          <cell r="D100">
            <v>7570</v>
          </cell>
          <cell r="L100">
            <v>0</v>
          </cell>
          <cell r="T100">
            <v>0</v>
          </cell>
          <cell r="Y100">
            <v>0</v>
          </cell>
          <cell r="Z100" t="str">
            <v>KK01</v>
          </cell>
        </row>
        <row r="101">
          <cell r="C101" t="str">
            <v>Q310-459215</v>
          </cell>
          <cell r="D101">
            <v>410500</v>
          </cell>
          <cell r="L101">
            <v>0</v>
          </cell>
          <cell r="T101">
            <v>0</v>
          </cell>
          <cell r="Y101">
            <v>0</v>
          </cell>
          <cell r="Z101" t="str">
            <v>HT01</v>
          </cell>
        </row>
        <row r="102">
          <cell r="C102" t="str">
            <v>Q310-459220</v>
          </cell>
          <cell r="D102">
            <v>434430</v>
          </cell>
          <cell r="L102">
            <v>0</v>
          </cell>
          <cell r="T102">
            <v>0</v>
          </cell>
          <cell r="Y102">
            <v>0</v>
          </cell>
          <cell r="Z102" t="str">
            <v>HT01</v>
          </cell>
        </row>
        <row r="103">
          <cell r="C103" t="str">
            <v>Q470-008557</v>
          </cell>
          <cell r="D103">
            <v>73000</v>
          </cell>
          <cell r="L103">
            <v>0</v>
          </cell>
          <cell r="T103">
            <v>0</v>
          </cell>
          <cell r="Y103">
            <v>0</v>
          </cell>
          <cell r="Z103" t="str">
            <v>MJ04</v>
          </cell>
        </row>
        <row r="104">
          <cell r="C104" t="str">
            <v>Q470-008546</v>
          </cell>
          <cell r="D104">
            <v>68115</v>
          </cell>
          <cell r="L104">
            <v>0</v>
          </cell>
          <cell r="T104">
            <v>0</v>
          </cell>
          <cell r="Y104">
            <v>0</v>
          </cell>
          <cell r="Z104" t="str">
            <v>MJ04</v>
          </cell>
        </row>
        <row r="105">
          <cell r="C105" t="str">
            <v>Q470-008547</v>
          </cell>
          <cell r="D105">
            <v>66710</v>
          </cell>
          <cell r="L105">
            <v>0</v>
          </cell>
          <cell r="T105">
            <v>0</v>
          </cell>
          <cell r="Y105">
            <v>0</v>
          </cell>
          <cell r="Z105" t="str">
            <v>EU09</v>
          </cell>
        </row>
        <row r="106">
          <cell r="C106" t="str">
            <v>Q470-008548</v>
          </cell>
          <cell r="D106">
            <v>77973</v>
          </cell>
          <cell r="L106">
            <v>0</v>
          </cell>
          <cell r="T106">
            <v>0</v>
          </cell>
          <cell r="Y106">
            <v>0</v>
          </cell>
          <cell r="Z106" t="str">
            <v>EU09</v>
          </cell>
        </row>
        <row r="107">
          <cell r="C107" t="str">
            <v>Q470-008666</v>
          </cell>
          <cell r="D107">
            <v>0</v>
          </cell>
          <cell r="L107">
            <v>0</v>
          </cell>
          <cell r="T107">
            <v>0</v>
          </cell>
          <cell r="Y107">
            <v>0</v>
          </cell>
          <cell r="Z107" t="str">
            <v>RJ01</v>
          </cell>
        </row>
        <row r="108">
          <cell r="C108" t="str">
            <v>Q470-008667</v>
          </cell>
          <cell r="D108">
            <v>0</v>
          </cell>
          <cell r="L108">
            <v>0</v>
          </cell>
          <cell r="T108">
            <v>0</v>
          </cell>
          <cell r="Y108">
            <v>0</v>
          </cell>
          <cell r="Z108" t="str">
            <v>RJ01</v>
          </cell>
        </row>
        <row r="109">
          <cell r="C109" t="str">
            <v>SSDT1</v>
          </cell>
          <cell r="D109">
            <v>2834</v>
          </cell>
          <cell r="L109">
            <v>0</v>
          </cell>
          <cell r="T109">
            <v>0</v>
          </cell>
          <cell r="U109">
            <v>25000</v>
          </cell>
          <cell r="V109">
            <v>85000</v>
          </cell>
          <cell r="Y109">
            <v>0</v>
          </cell>
          <cell r="Z109" t="str">
            <v>own)</v>
          </cell>
        </row>
        <row r="110">
          <cell r="C110" t="str">
            <v>CSDT1</v>
          </cell>
          <cell r="D110">
            <v>2266</v>
          </cell>
          <cell r="L110">
            <v>0</v>
          </cell>
          <cell r="T110">
            <v>0</v>
          </cell>
          <cell r="U110">
            <v>25000</v>
          </cell>
          <cell r="V110">
            <v>85000</v>
          </cell>
          <cell r="Y110">
            <v>0</v>
          </cell>
          <cell r="Z110" t="str">
            <v/>
          </cell>
        </row>
        <row r="111">
          <cell r="C111" t="str">
            <v>5210000174-SSDT1</v>
          </cell>
          <cell r="D111">
            <v>9600</v>
          </cell>
          <cell r="L111">
            <v>0</v>
          </cell>
          <cell r="T111">
            <v>0</v>
          </cell>
          <cell r="Y111">
            <v>0</v>
          </cell>
          <cell r="Z111" t="str">
            <v>NF01</v>
          </cell>
        </row>
        <row r="112">
          <cell r="C112" t="str">
            <v>5210000173-CSDT1</v>
          </cell>
          <cell r="D112">
            <v>7600</v>
          </cell>
          <cell r="L112">
            <v>0</v>
          </cell>
          <cell r="T112">
            <v>0</v>
          </cell>
          <cell r="Y112">
            <v>0</v>
          </cell>
          <cell r="Z112" t="str">
            <v>NF01</v>
          </cell>
        </row>
        <row r="113">
          <cell r="C113" t="str">
            <v>5210000223-CSDT1</v>
          </cell>
          <cell r="D113">
            <v>103500</v>
          </cell>
          <cell r="E113">
            <v>60000</v>
          </cell>
          <cell r="F113">
            <v>40000</v>
          </cell>
          <cell r="G113">
            <v>60000</v>
          </cell>
          <cell r="H113">
            <v>60000</v>
          </cell>
          <cell r="I113">
            <v>70000</v>
          </cell>
          <cell r="L113">
            <v>290000</v>
          </cell>
          <cell r="M113">
            <v>80000</v>
          </cell>
          <cell r="N113">
            <v>80000</v>
          </cell>
          <cell r="O113">
            <v>80000</v>
          </cell>
          <cell r="P113">
            <v>80000</v>
          </cell>
          <cell r="Q113">
            <v>80000</v>
          </cell>
          <cell r="R113">
            <v>80000</v>
          </cell>
          <cell r="S113">
            <v>85000</v>
          </cell>
          <cell r="T113">
            <v>485000</v>
          </cell>
          <cell r="U113">
            <v>450000</v>
          </cell>
          <cell r="V113">
            <v>450000</v>
          </cell>
          <cell r="W113">
            <v>450000</v>
          </cell>
          <cell r="X113">
            <v>450000</v>
          </cell>
          <cell r="Y113">
            <v>2285000</v>
          </cell>
          <cell r="Z113" t="str">
            <v xml:space="preserve"> 10)</v>
          </cell>
        </row>
        <row r="114">
          <cell r="C114" t="str">
            <v>MA111218029</v>
          </cell>
          <cell r="D114">
            <v>4520</v>
          </cell>
          <cell r="L114">
            <v>0</v>
          </cell>
          <cell r="T114">
            <v>0</v>
          </cell>
          <cell r="Y114">
            <v>0</v>
          </cell>
          <cell r="Z114" t="str">
            <v>ROW)</v>
          </cell>
        </row>
        <row r="115">
          <cell r="C115" t="str">
            <v>Q310-690815</v>
          </cell>
          <cell r="D115">
            <v>53000</v>
          </cell>
          <cell r="L115">
            <v>0</v>
          </cell>
          <cell r="T115">
            <v>0</v>
          </cell>
          <cell r="Y115">
            <v>0</v>
          </cell>
          <cell r="Z115" t="str">
            <v>WN01</v>
          </cell>
        </row>
        <row r="116">
          <cell r="C116" t="str">
            <v>Q310-690732</v>
          </cell>
          <cell r="D116">
            <v>0</v>
          </cell>
          <cell r="L116">
            <v>0</v>
          </cell>
          <cell r="T116">
            <v>0</v>
          </cell>
          <cell r="Y116">
            <v>0</v>
          </cell>
          <cell r="Z116" t="str">
            <v>WN01</v>
          </cell>
        </row>
        <row r="117">
          <cell r="C117" t="str">
            <v>Q310-712671</v>
          </cell>
          <cell r="D117">
            <v>3000</v>
          </cell>
          <cell r="L117">
            <v>0</v>
          </cell>
          <cell r="T117">
            <v>0</v>
          </cell>
          <cell r="Y117">
            <v>0</v>
          </cell>
          <cell r="Z117" t="str">
            <v>d 1)</v>
          </cell>
        </row>
        <row r="118">
          <cell r="C118" t="str">
            <v>GH02-17927A</v>
          </cell>
          <cell r="D118">
            <v>75000</v>
          </cell>
          <cell r="E118">
            <v>70000</v>
          </cell>
          <cell r="F118">
            <v>70000</v>
          </cell>
          <cell r="G118">
            <v>70000</v>
          </cell>
          <cell r="H118">
            <v>70000</v>
          </cell>
          <cell r="I118">
            <v>70000</v>
          </cell>
          <cell r="J118">
            <v>70000</v>
          </cell>
          <cell r="L118">
            <v>420000</v>
          </cell>
          <cell r="M118">
            <v>120000</v>
          </cell>
          <cell r="N118">
            <v>120000</v>
          </cell>
          <cell r="O118">
            <v>120000</v>
          </cell>
          <cell r="P118">
            <v>120000</v>
          </cell>
          <cell r="Q118">
            <v>120000</v>
          </cell>
          <cell r="R118">
            <v>120000</v>
          </cell>
          <cell r="T118">
            <v>600000</v>
          </cell>
          <cell r="U118">
            <v>720000</v>
          </cell>
          <cell r="V118">
            <v>720000</v>
          </cell>
          <cell r="W118">
            <v>720000</v>
          </cell>
          <cell r="X118">
            <v>720000</v>
          </cell>
          <cell r="Y118">
            <v>3480000</v>
          </cell>
          <cell r="Z118" t="str">
            <v>505F</v>
          </cell>
        </row>
        <row r="119">
          <cell r="C119" t="str">
            <v>GH02-17925A</v>
          </cell>
          <cell r="D119">
            <v>116600</v>
          </cell>
          <cell r="E119">
            <v>70000</v>
          </cell>
          <cell r="F119">
            <v>70000</v>
          </cell>
          <cell r="G119">
            <v>70000</v>
          </cell>
          <cell r="H119">
            <v>70000</v>
          </cell>
          <cell r="I119">
            <v>70000</v>
          </cell>
          <cell r="J119">
            <v>70000</v>
          </cell>
          <cell r="L119">
            <v>420000</v>
          </cell>
          <cell r="M119">
            <v>120000</v>
          </cell>
          <cell r="N119">
            <v>120000</v>
          </cell>
          <cell r="O119">
            <v>120000</v>
          </cell>
          <cell r="P119">
            <v>120000</v>
          </cell>
          <cell r="Q119">
            <v>120000</v>
          </cell>
          <cell r="R119">
            <v>120000</v>
          </cell>
          <cell r="T119">
            <v>600000</v>
          </cell>
          <cell r="U119">
            <v>720000</v>
          </cell>
          <cell r="V119">
            <v>720000</v>
          </cell>
          <cell r="W119">
            <v>720000</v>
          </cell>
          <cell r="X119">
            <v>720000</v>
          </cell>
          <cell r="Y119">
            <v>3480000</v>
          </cell>
          <cell r="Z119" t="str">
            <v>505F</v>
          </cell>
        </row>
        <row r="120">
          <cell r="C120" t="str">
            <v>GH02-17923A</v>
          </cell>
          <cell r="D120">
            <v>46800</v>
          </cell>
          <cell r="E120">
            <v>45000</v>
          </cell>
          <cell r="G120">
            <v>60000</v>
          </cell>
          <cell r="L120">
            <v>105000</v>
          </cell>
          <cell r="M120">
            <v>120000</v>
          </cell>
          <cell r="N120">
            <v>120000</v>
          </cell>
          <cell r="O120">
            <v>120000</v>
          </cell>
          <cell r="P120">
            <v>120000</v>
          </cell>
          <cell r="Q120">
            <v>120000</v>
          </cell>
          <cell r="R120">
            <v>120000</v>
          </cell>
          <cell r="T120">
            <v>600000</v>
          </cell>
          <cell r="Y120">
            <v>600000</v>
          </cell>
          <cell r="Z120" t="str">
            <v>505F</v>
          </cell>
        </row>
        <row r="121">
          <cell r="C121" t="str">
            <v>CH5P6-D25T-B2SS</v>
          </cell>
          <cell r="D121">
            <v>68628</v>
          </cell>
          <cell r="L121">
            <v>0</v>
          </cell>
          <cell r="M121">
            <v>65000</v>
          </cell>
          <cell r="P121">
            <v>50000</v>
          </cell>
          <cell r="T121">
            <v>50000</v>
          </cell>
          <cell r="U121">
            <v>100000</v>
          </cell>
          <cell r="V121">
            <v>50000</v>
          </cell>
          <cell r="W121">
            <v>50000</v>
          </cell>
          <cell r="X121">
            <v>50000</v>
          </cell>
          <cell r="Y121">
            <v>300000</v>
          </cell>
          <cell r="Z121" t="str">
            <v>WQ01</v>
          </cell>
        </row>
        <row r="122">
          <cell r="C122" t="str">
            <v>Q130-002933</v>
          </cell>
          <cell r="D122">
            <v>2881</v>
          </cell>
          <cell r="L122">
            <v>0</v>
          </cell>
          <cell r="T122">
            <v>0</v>
          </cell>
          <cell r="Y122">
            <v>0</v>
          </cell>
          <cell r="Z122" t="str">
            <v>WN01</v>
          </cell>
        </row>
        <row r="123">
          <cell r="C123" t="str">
            <v>Q130-002934</v>
          </cell>
          <cell r="D123">
            <v>1881</v>
          </cell>
          <cell r="E123">
            <v>33000</v>
          </cell>
          <cell r="F123">
            <v>10481</v>
          </cell>
          <cell r="G123">
            <v>15000</v>
          </cell>
          <cell r="H123">
            <v>12000</v>
          </cell>
          <cell r="I123">
            <v>15000</v>
          </cell>
          <cell r="L123">
            <v>85481</v>
          </cell>
          <cell r="T123">
            <v>0</v>
          </cell>
          <cell r="Y123">
            <v>0</v>
          </cell>
          <cell r="Z123" t="str">
            <v>WN01</v>
          </cell>
        </row>
        <row r="124">
          <cell r="C124" t="str">
            <v>Q310-716491</v>
          </cell>
          <cell r="D124">
            <v>15000</v>
          </cell>
          <cell r="L124">
            <v>0</v>
          </cell>
          <cell r="M124">
            <v>6000</v>
          </cell>
          <cell r="N124">
            <v>0</v>
          </cell>
          <cell r="O124">
            <v>6000</v>
          </cell>
          <cell r="P124">
            <v>6000</v>
          </cell>
          <cell r="Q124">
            <v>9000</v>
          </cell>
          <cell r="T124">
            <v>21000</v>
          </cell>
          <cell r="U124">
            <v>26000</v>
          </cell>
          <cell r="V124">
            <v>28000</v>
          </cell>
          <cell r="W124">
            <v>28000</v>
          </cell>
          <cell r="X124">
            <v>28000</v>
          </cell>
          <cell r="Y124">
            <v>131000</v>
          </cell>
          <cell r="Z124" t="str">
            <v>WH01</v>
          </cell>
        </row>
        <row r="125">
          <cell r="C125" t="str">
            <v>GH81-16479A</v>
          </cell>
          <cell r="D125">
            <v>0</v>
          </cell>
          <cell r="L125">
            <v>0</v>
          </cell>
          <cell r="T125">
            <v>0</v>
          </cell>
          <cell r="Y125">
            <v>0</v>
          </cell>
          <cell r="Z125" t="str">
            <v>WQ01</v>
          </cell>
        </row>
        <row r="126">
          <cell r="C126" t="str">
            <v>GH81-16480A</v>
          </cell>
          <cell r="D126">
            <v>0</v>
          </cell>
          <cell r="L126">
            <v>0</v>
          </cell>
          <cell r="T126">
            <v>0</v>
          </cell>
          <cell r="Y126">
            <v>0</v>
          </cell>
          <cell r="Z126" t="str">
            <v>WQ01</v>
          </cell>
        </row>
        <row r="127">
          <cell r="C127" t="str">
            <v>GH81-16481A</v>
          </cell>
          <cell r="D127">
            <v>0</v>
          </cell>
          <cell r="L127">
            <v>0</v>
          </cell>
          <cell r="T127">
            <v>0</v>
          </cell>
          <cell r="Y127">
            <v>0</v>
          </cell>
          <cell r="Z127" t="str">
            <v>WQ01</v>
          </cell>
        </row>
        <row r="128">
          <cell r="C128" t="str">
            <v>GH81-16482A</v>
          </cell>
          <cell r="D128">
            <v>17400</v>
          </cell>
          <cell r="L128">
            <v>0</v>
          </cell>
          <cell r="T128">
            <v>0</v>
          </cell>
          <cell r="Y128">
            <v>0</v>
          </cell>
          <cell r="Z128" t="str">
            <v>WQ01</v>
          </cell>
        </row>
        <row r="129">
          <cell r="C129" t="str">
            <v>GH81-15950A</v>
          </cell>
          <cell r="D129">
            <v>0</v>
          </cell>
          <cell r="L129">
            <v>0</v>
          </cell>
          <cell r="T129">
            <v>0</v>
          </cell>
          <cell r="Y129">
            <v>0</v>
          </cell>
          <cell r="Z129" t="str">
            <v>NP01</v>
          </cell>
        </row>
        <row r="130">
          <cell r="C130" t="str">
            <v>GH81-15952A</v>
          </cell>
          <cell r="D130">
            <v>0</v>
          </cell>
          <cell r="L130">
            <v>0</v>
          </cell>
          <cell r="T130">
            <v>0</v>
          </cell>
          <cell r="Y130">
            <v>0</v>
          </cell>
          <cell r="Z130" t="str">
            <v>NP01</v>
          </cell>
        </row>
        <row r="131">
          <cell r="C131" t="str">
            <v>GH81-15318A</v>
          </cell>
          <cell r="D131">
            <v>0</v>
          </cell>
          <cell r="L131">
            <v>0</v>
          </cell>
          <cell r="T131">
            <v>0</v>
          </cell>
          <cell r="Y131">
            <v>0</v>
          </cell>
          <cell r="Z131" t="str">
            <v>PX01</v>
          </cell>
        </row>
        <row r="132">
          <cell r="C132" t="str">
            <v>GH81-15896A</v>
          </cell>
          <cell r="D132">
            <v>0</v>
          </cell>
          <cell r="L132">
            <v>0</v>
          </cell>
          <cell r="T132">
            <v>0</v>
          </cell>
          <cell r="Y132">
            <v>0</v>
          </cell>
          <cell r="Z132" t="str">
            <v>RD01</v>
          </cell>
        </row>
        <row r="133">
          <cell r="C133" t="str">
            <v>GH81-15893A</v>
          </cell>
          <cell r="D133">
            <v>0</v>
          </cell>
          <cell r="L133">
            <v>0</v>
          </cell>
          <cell r="T133">
            <v>0</v>
          </cell>
          <cell r="Y133">
            <v>0</v>
          </cell>
          <cell r="Z133" t="str">
            <v>RD01</v>
          </cell>
        </row>
        <row r="134">
          <cell r="C134" t="str">
            <v>Q130-002931</v>
          </cell>
          <cell r="D134">
            <v>5200</v>
          </cell>
          <cell r="L134">
            <v>0</v>
          </cell>
          <cell r="T134">
            <v>0</v>
          </cell>
          <cell r="Y134">
            <v>0</v>
          </cell>
          <cell r="Z134" t="str">
            <v>WQ01</v>
          </cell>
        </row>
        <row r="135">
          <cell r="C135" t="str">
            <v>Q130-002930</v>
          </cell>
          <cell r="D135">
            <v>6200</v>
          </cell>
          <cell r="L135">
            <v>0</v>
          </cell>
          <cell r="T135">
            <v>0</v>
          </cell>
          <cell r="Y135">
            <v>0</v>
          </cell>
          <cell r="Z135" t="str">
            <v>WQ02</v>
          </cell>
        </row>
        <row r="136">
          <cell r="C136" t="str">
            <v>Q130-002929</v>
          </cell>
          <cell r="D136">
            <v>4258</v>
          </cell>
          <cell r="L136">
            <v>0</v>
          </cell>
          <cell r="T136">
            <v>0</v>
          </cell>
          <cell r="Y136">
            <v>0</v>
          </cell>
          <cell r="Z136" t="str">
            <v>WQ03</v>
          </cell>
        </row>
        <row r="137">
          <cell r="C137" t="str">
            <v>Q130-002932</v>
          </cell>
          <cell r="D137">
            <v>2176</v>
          </cell>
          <cell r="L137">
            <v>0</v>
          </cell>
          <cell r="T137">
            <v>0</v>
          </cell>
          <cell r="Y137">
            <v>0</v>
          </cell>
          <cell r="Z137" t="str">
            <v>WQ04</v>
          </cell>
        </row>
        <row r="138">
          <cell r="C138" t="str">
            <v>Q310-725075</v>
          </cell>
          <cell r="D138">
            <v>9000</v>
          </cell>
          <cell r="L138">
            <v>0</v>
          </cell>
          <cell r="T138">
            <v>0</v>
          </cell>
          <cell r="Y138">
            <v>0</v>
          </cell>
          <cell r="Z138" t="str">
            <v>WQ05</v>
          </cell>
        </row>
        <row r="139">
          <cell r="C139" t="str">
            <v>Q310-724796</v>
          </cell>
          <cell r="D139">
            <v>0</v>
          </cell>
          <cell r="L139">
            <v>0</v>
          </cell>
          <cell r="T139">
            <v>0</v>
          </cell>
          <cell r="Y139">
            <v>0</v>
          </cell>
          <cell r="Z139" t="str">
            <v>WQ06</v>
          </cell>
        </row>
        <row r="140">
          <cell r="C140" t="str">
            <v>CH5P6-D25T-B2SS.</v>
          </cell>
          <cell r="D140">
            <v>0</v>
          </cell>
          <cell r="L140">
            <v>0</v>
          </cell>
          <cell r="T140">
            <v>0</v>
          </cell>
          <cell r="Y140">
            <v>0</v>
          </cell>
          <cell r="Z140" t="str">
            <v>WQ01</v>
          </cell>
        </row>
        <row r="141">
          <cell r="C141" t="str">
            <v>Q130-003008</v>
          </cell>
          <cell r="D141">
            <v>15000</v>
          </cell>
          <cell r="L141">
            <v>0</v>
          </cell>
          <cell r="T141">
            <v>0</v>
          </cell>
          <cell r="Y141">
            <v>0</v>
          </cell>
          <cell r="Z141" t="str">
            <v>NER)</v>
          </cell>
        </row>
        <row r="142">
          <cell r="C142" t="str">
            <v>Q130-003013</v>
          </cell>
          <cell r="D142">
            <v>13538</v>
          </cell>
          <cell r="L142">
            <v>0</v>
          </cell>
          <cell r="T142">
            <v>0</v>
          </cell>
          <cell r="Y142">
            <v>0</v>
          </cell>
          <cell r="Z142" t="str">
            <v>NER)</v>
          </cell>
        </row>
        <row r="143">
          <cell r="C143" t="str">
            <v>Q130-003007</v>
          </cell>
          <cell r="D143">
            <v>196500</v>
          </cell>
          <cell r="E143">
            <v>17500</v>
          </cell>
          <cell r="L143">
            <v>17500</v>
          </cell>
          <cell r="T143">
            <v>0</v>
          </cell>
          <cell r="Y143">
            <v>0</v>
          </cell>
          <cell r="Z143" t="str">
            <v>NE+)</v>
          </cell>
        </row>
        <row r="144">
          <cell r="C144" t="str">
            <v>Q130-003009</v>
          </cell>
          <cell r="D144">
            <v>24000</v>
          </cell>
          <cell r="L144">
            <v>0</v>
          </cell>
          <cell r="M144">
            <v>0</v>
          </cell>
          <cell r="N144">
            <v>15000</v>
          </cell>
          <cell r="T144">
            <v>15000</v>
          </cell>
          <cell r="Y144">
            <v>15000</v>
          </cell>
          <cell r="Z144" t="str">
            <v>FIN)</v>
          </cell>
        </row>
        <row r="145">
          <cell r="C145" t="str">
            <v>Q470-009181</v>
          </cell>
          <cell r="D145">
            <v>38150</v>
          </cell>
          <cell r="L145">
            <v>0</v>
          </cell>
          <cell r="T145">
            <v>0</v>
          </cell>
          <cell r="Y145">
            <v>0</v>
          </cell>
          <cell r="Z145" t="str">
            <v>tch)</v>
          </cell>
        </row>
        <row r="146">
          <cell r="C146" t="str">
            <v>Q470-009182</v>
          </cell>
          <cell r="D146">
            <v>29000</v>
          </cell>
          <cell r="L146">
            <v>0</v>
          </cell>
          <cell r="T146">
            <v>0</v>
          </cell>
          <cell r="Y146">
            <v>0</v>
          </cell>
          <cell r="Z146" t="str">
            <v>tch)</v>
          </cell>
        </row>
        <row r="147">
          <cell r="C147" t="str">
            <v>Q130-003015</v>
          </cell>
          <cell r="D147">
            <v>1000</v>
          </cell>
          <cell r="L147">
            <v>0</v>
          </cell>
          <cell r="T147">
            <v>0</v>
          </cell>
          <cell r="Y147">
            <v>0</v>
          </cell>
          <cell r="Z147" t="str">
            <v>d X)</v>
          </cell>
        </row>
        <row r="148">
          <cell r="C148" t="str">
            <v>Q130-003016</v>
          </cell>
          <cell r="D148">
            <v>2679</v>
          </cell>
          <cell r="L148">
            <v>0</v>
          </cell>
          <cell r="T148">
            <v>0</v>
          </cell>
          <cell r="Y148">
            <v>0</v>
          </cell>
          <cell r="Z148" t="str">
            <v>d X)</v>
          </cell>
        </row>
        <row r="149">
          <cell r="C149" t="str">
            <v>Q130-003021</v>
          </cell>
          <cell r="D149">
            <v>3400</v>
          </cell>
          <cell r="L149">
            <v>0</v>
          </cell>
          <cell r="T149">
            <v>0</v>
          </cell>
          <cell r="Y149">
            <v>0</v>
          </cell>
          <cell r="Z149" t="str">
            <v>lus)</v>
          </cell>
        </row>
        <row r="150">
          <cell r="C150" t="str">
            <v>Q130-003023</v>
          </cell>
          <cell r="D150">
            <v>4750</v>
          </cell>
          <cell r="L150">
            <v>0</v>
          </cell>
          <cell r="T150">
            <v>0</v>
          </cell>
          <cell r="Y150">
            <v>0</v>
          </cell>
          <cell r="Z150" t="str">
            <v>fin)</v>
          </cell>
        </row>
        <row r="151">
          <cell r="C151" t="str">
            <v>Q130-003024</v>
          </cell>
          <cell r="D151">
            <v>4500</v>
          </cell>
          <cell r="T151">
            <v>0</v>
          </cell>
          <cell r="Y151">
            <v>0</v>
          </cell>
          <cell r="Z151" t="str">
            <v>WZ01</v>
          </cell>
        </row>
        <row r="152">
          <cell r="C152" t="str">
            <v>Q130-003055</v>
          </cell>
          <cell r="D152">
            <v>9000</v>
          </cell>
          <cell r="M152">
            <v>7000</v>
          </cell>
          <cell r="T152">
            <v>0</v>
          </cell>
          <cell r="Y152">
            <v>0</v>
          </cell>
          <cell r="Z152" t="str">
            <v>E C2</v>
          </cell>
        </row>
        <row r="153">
          <cell r="C153" t="str">
            <v>Q130-003054</v>
          </cell>
          <cell r="D153">
            <v>8199</v>
          </cell>
          <cell r="H153">
            <v>1500</v>
          </cell>
          <cell r="M153">
            <v>7000</v>
          </cell>
          <cell r="T153">
            <v>0</v>
          </cell>
          <cell r="Y153">
            <v>0</v>
          </cell>
          <cell r="Z153" t="str">
            <v/>
          </cell>
        </row>
        <row r="154">
          <cell r="C154" t="str">
            <v>Q130-003053</v>
          </cell>
          <cell r="D154">
            <v>7500</v>
          </cell>
          <cell r="H154">
            <v>1000</v>
          </cell>
          <cell r="T154">
            <v>0</v>
          </cell>
          <cell r="Y154">
            <v>0</v>
          </cell>
          <cell r="Z154" t="str">
            <v>VIVO</v>
          </cell>
        </row>
        <row r="155">
          <cell r="C155" t="str">
            <v>Q130-003052</v>
          </cell>
          <cell r="D155">
            <v>10481</v>
          </cell>
          <cell r="J155">
            <v>7000</v>
          </cell>
          <cell r="T155">
            <v>0</v>
          </cell>
          <cell r="Y155">
            <v>0</v>
          </cell>
          <cell r="Z155" t="str">
            <v/>
          </cell>
        </row>
        <row r="156">
          <cell r="C156" t="str">
            <v>Q130-003025</v>
          </cell>
          <cell r="D156">
            <v>0</v>
          </cell>
          <cell r="J156">
            <v>7000</v>
          </cell>
          <cell r="T156">
            <v>0</v>
          </cell>
          <cell r="Y156">
            <v>0</v>
          </cell>
          <cell r="Z156" t="str">
            <v>AWEI</v>
          </cell>
        </row>
        <row r="157">
          <cell r="C157" t="str">
            <v>Q130-003050</v>
          </cell>
          <cell r="N157">
            <v>20000</v>
          </cell>
          <cell r="T157">
            <v>20000</v>
          </cell>
          <cell r="Y157">
            <v>20000</v>
          </cell>
          <cell r="Z157" t="str">
            <v/>
          </cell>
        </row>
        <row r="158">
          <cell r="C158" t="str">
            <v>7250L-4992A</v>
          </cell>
          <cell r="N158">
            <v>25000</v>
          </cell>
          <cell r="T158">
            <v>25000</v>
          </cell>
          <cell r="Y158">
            <v>25000</v>
          </cell>
          <cell r="Z158" t="str">
            <v>SL04</v>
          </cell>
        </row>
        <row r="159">
          <cell r="C159" t="str">
            <v>4800L-0090A</v>
          </cell>
          <cell r="N159">
            <v>20000</v>
          </cell>
          <cell r="T159">
            <v>20000</v>
          </cell>
          <cell r="Y159">
            <v>20000</v>
          </cell>
          <cell r="Z159" t="str">
            <v>SL04</v>
          </cell>
        </row>
        <row r="160">
          <cell r="C160" t="str">
            <v>7250L-3925A</v>
          </cell>
          <cell r="N160">
            <v>3000</v>
          </cell>
          <cell r="T160">
            <v>3000</v>
          </cell>
          <cell r="Y160">
            <v>3000</v>
          </cell>
          <cell r="Z160" t="str">
            <v>SL01</v>
          </cell>
        </row>
        <row r="161">
          <cell r="C161" t="str">
            <v>4800L-0081A</v>
          </cell>
          <cell r="N161">
            <v>3000</v>
          </cell>
          <cell r="T161">
            <v>3000</v>
          </cell>
          <cell r="Y161">
            <v>3000</v>
          </cell>
          <cell r="Z161" t="str">
            <v>SL01</v>
          </cell>
        </row>
        <row r="162">
          <cell r="C162" t="str">
            <v>7250L-6586A</v>
          </cell>
          <cell r="N162">
            <v>25000</v>
          </cell>
          <cell r="T162">
            <v>25000</v>
          </cell>
          <cell r="Y162">
            <v>25000</v>
          </cell>
          <cell r="Z162" t="str">
            <v>SL01</v>
          </cell>
        </row>
        <row r="163">
          <cell r="C163" t="str">
            <v>7250L-6585A</v>
          </cell>
          <cell r="N163">
            <v>25000</v>
          </cell>
          <cell r="T163">
            <v>25000</v>
          </cell>
          <cell r="Y163">
            <v>25000</v>
          </cell>
          <cell r="Z163" t="str">
            <v>SL01</v>
          </cell>
        </row>
        <row r="164">
          <cell r="C164" t="str">
            <v>7250L-7379A</v>
          </cell>
          <cell r="N164">
            <v>70000</v>
          </cell>
          <cell r="T164">
            <v>70000</v>
          </cell>
          <cell r="Y164">
            <v>70000</v>
          </cell>
          <cell r="Z164" t="str">
            <v>SL01</v>
          </cell>
        </row>
        <row r="165">
          <cell r="C165" t="str">
            <v>7250L-7379B</v>
          </cell>
          <cell r="N165">
            <v>40000</v>
          </cell>
          <cell r="T165">
            <v>40000</v>
          </cell>
          <cell r="Y165">
            <v>40000</v>
          </cell>
          <cell r="Z165" t="str">
            <v>SL01</v>
          </cell>
        </row>
        <row r="166">
          <cell r="C166" t="str">
            <v>7250L-7379C</v>
          </cell>
          <cell r="N166">
            <v>40000</v>
          </cell>
          <cell r="T166">
            <v>40000</v>
          </cell>
          <cell r="Y166">
            <v>40000</v>
          </cell>
          <cell r="Z166" t="str">
            <v>SL01</v>
          </cell>
        </row>
        <row r="167">
          <cell r="C167" t="str">
            <v>7250L-7379D</v>
          </cell>
          <cell r="N167">
            <v>40000</v>
          </cell>
          <cell r="T167">
            <v>40000</v>
          </cell>
          <cell r="Y167">
            <v>40000</v>
          </cell>
          <cell r="Z167" t="str">
            <v>SL01</v>
          </cell>
        </row>
        <row r="168">
          <cell r="C168" t="str">
            <v>7250L-0000A-1</v>
          </cell>
          <cell r="N168">
            <v>15000</v>
          </cell>
          <cell r="T168">
            <v>15000</v>
          </cell>
          <cell r="Y168">
            <v>15000</v>
          </cell>
          <cell r="Z168" t="str">
            <v>SL02</v>
          </cell>
        </row>
        <row r="169">
          <cell r="C169" t="str">
            <v>4296L-1012A</v>
          </cell>
          <cell r="N169">
            <v>10000</v>
          </cell>
          <cell r="T169">
            <v>10000</v>
          </cell>
          <cell r="Y169">
            <v>10000</v>
          </cell>
          <cell r="Z169" t="str">
            <v>SPA1</v>
          </cell>
        </row>
        <row r="170">
          <cell r="C170" t="str">
            <v>7250L-8235A</v>
          </cell>
          <cell r="N170">
            <v>22000</v>
          </cell>
          <cell r="T170">
            <v>22000</v>
          </cell>
          <cell r="Y170">
            <v>22000</v>
          </cell>
          <cell r="Z170" t="str">
            <v>SL01</v>
          </cell>
        </row>
        <row r="171">
          <cell r="C171" t="str">
            <v>7250L-8235B</v>
          </cell>
          <cell r="N171">
            <v>23000</v>
          </cell>
          <cell r="T171">
            <v>23000</v>
          </cell>
          <cell r="Y171">
            <v>23000</v>
          </cell>
          <cell r="Z171" t="str">
            <v>SL01</v>
          </cell>
        </row>
        <row r="172">
          <cell r="C172" t="str">
            <v>7250L-9641A</v>
          </cell>
          <cell r="N172">
            <v>16000</v>
          </cell>
          <cell r="T172">
            <v>16000</v>
          </cell>
          <cell r="Y172">
            <v>16000</v>
          </cell>
          <cell r="Z172" t="str">
            <v>SPB1</v>
          </cell>
        </row>
        <row r="173">
          <cell r="C173" t="str">
            <v>7250L-7551A</v>
          </cell>
          <cell r="N173">
            <v>15000</v>
          </cell>
          <cell r="T173">
            <v>15000</v>
          </cell>
          <cell r="Y173">
            <v>15000</v>
          </cell>
          <cell r="Z173" t="str">
            <v>SL01</v>
          </cell>
        </row>
        <row r="174">
          <cell r="C174" t="str">
            <v>7250L-7551B</v>
          </cell>
          <cell r="N174">
            <v>13000</v>
          </cell>
          <cell r="T174">
            <v>13000</v>
          </cell>
          <cell r="Y174">
            <v>13000</v>
          </cell>
          <cell r="Z174" t="str">
            <v>SL01</v>
          </cell>
        </row>
        <row r="175">
          <cell r="C175" t="str">
            <v>7250L-7551C</v>
          </cell>
          <cell r="N175">
            <v>10000</v>
          </cell>
          <cell r="T175">
            <v>10000</v>
          </cell>
          <cell r="Y175">
            <v>10000</v>
          </cell>
          <cell r="Z175" t="str">
            <v>SL01</v>
          </cell>
        </row>
        <row r="176">
          <cell r="C176" t="str">
            <v>7250L-8467A</v>
          </cell>
          <cell r="N176">
            <v>11000</v>
          </cell>
          <cell r="T176">
            <v>11000</v>
          </cell>
          <cell r="Y176">
            <v>11000</v>
          </cell>
          <cell r="Z176" t="str">
            <v>SL01</v>
          </cell>
        </row>
        <row r="177">
          <cell r="C177" t="str">
            <v>4800L-0114A</v>
          </cell>
          <cell r="N177">
            <v>8000</v>
          </cell>
          <cell r="T177">
            <v>8000</v>
          </cell>
          <cell r="Y177">
            <v>8000</v>
          </cell>
          <cell r="Z177" t="str">
            <v>SL01</v>
          </cell>
        </row>
        <row r="178">
          <cell r="C178" t="str">
            <v>7250L-6912A</v>
          </cell>
          <cell r="N178">
            <v>7000</v>
          </cell>
          <cell r="T178">
            <v>7000</v>
          </cell>
          <cell r="Y178">
            <v>7000</v>
          </cell>
          <cell r="Z178" t="str">
            <v>SL01</v>
          </cell>
        </row>
        <row r="179">
          <cell r="C179" t="str">
            <v>7250L-3194L</v>
          </cell>
          <cell r="N179">
            <v>5000</v>
          </cell>
          <cell r="T179">
            <v>5000</v>
          </cell>
          <cell r="Y179">
            <v>5000</v>
          </cell>
          <cell r="Z179" t="str">
            <v>SL01</v>
          </cell>
        </row>
        <row r="180">
          <cell r="C180" t="str">
            <v>4800L-0122A</v>
          </cell>
          <cell r="N180">
            <v>35000</v>
          </cell>
          <cell r="T180">
            <v>35000</v>
          </cell>
          <cell r="Y180">
            <v>35000</v>
          </cell>
          <cell r="Z180" t="str">
            <v>SL01</v>
          </cell>
        </row>
        <row r="181">
          <cell r="C181" t="str">
            <v>7250L-7560A</v>
          </cell>
          <cell r="N181">
            <v>45000</v>
          </cell>
          <cell r="T181">
            <v>45000</v>
          </cell>
          <cell r="Y181">
            <v>45000</v>
          </cell>
          <cell r="Z181" t="str">
            <v>SL01</v>
          </cell>
        </row>
        <row r="182">
          <cell r="C182" t="str">
            <v>7250L-7558A</v>
          </cell>
          <cell r="N182">
            <v>45000</v>
          </cell>
          <cell r="T182">
            <v>45000</v>
          </cell>
          <cell r="Y182">
            <v>45000</v>
          </cell>
          <cell r="Z182" t="str">
            <v>SL01</v>
          </cell>
        </row>
        <row r="183">
          <cell r="C183" t="str">
            <v>7250L-9183C</v>
          </cell>
          <cell r="N183">
            <v>55000</v>
          </cell>
          <cell r="T183">
            <v>55000</v>
          </cell>
          <cell r="Y183">
            <v>55000</v>
          </cell>
          <cell r="Z183" t="str">
            <v>SL02</v>
          </cell>
        </row>
        <row r="184">
          <cell r="C184" t="str">
            <v>7250L-9183B</v>
          </cell>
          <cell r="N184">
            <v>55000</v>
          </cell>
          <cell r="T184">
            <v>55000</v>
          </cell>
          <cell r="Y184">
            <v>55000</v>
          </cell>
          <cell r="Z184" t="str">
            <v>SL02</v>
          </cell>
        </row>
        <row r="185">
          <cell r="C185" t="str">
            <v>7250L-9183A</v>
          </cell>
          <cell r="N185">
            <v>55000</v>
          </cell>
          <cell r="T185">
            <v>55000</v>
          </cell>
          <cell r="Y185">
            <v>55000</v>
          </cell>
          <cell r="Z185" t="str">
            <v>SL02</v>
          </cell>
        </row>
        <row r="186">
          <cell r="C186" t="str">
            <v>4296L-1155A</v>
          </cell>
          <cell r="N186">
            <v>5000</v>
          </cell>
          <cell r="T186">
            <v>5000</v>
          </cell>
          <cell r="Y186">
            <v>5000</v>
          </cell>
          <cell r="Z186" t="str">
            <v>SPC1</v>
          </cell>
        </row>
        <row r="187">
          <cell r="C187" t="str">
            <v>7250L-4054G</v>
          </cell>
          <cell r="N187">
            <v>10000</v>
          </cell>
          <cell r="T187">
            <v>10000</v>
          </cell>
          <cell r="Y187">
            <v>10000</v>
          </cell>
          <cell r="Z187" t="str">
            <v>SPU1</v>
          </cell>
        </row>
        <row r="188">
          <cell r="C188" t="str">
            <v>7250L-6052A</v>
          </cell>
          <cell r="N188">
            <v>5000</v>
          </cell>
          <cell r="T188">
            <v>5000</v>
          </cell>
          <cell r="Y188">
            <v>5000</v>
          </cell>
          <cell r="Z188" t="str">
            <v>SD01</v>
          </cell>
        </row>
        <row r="189">
          <cell r="C189" t="str">
            <v>7250L-6052B</v>
          </cell>
          <cell r="N189">
            <v>10000</v>
          </cell>
          <cell r="T189">
            <v>10000</v>
          </cell>
          <cell r="Y189">
            <v>10000</v>
          </cell>
          <cell r="Z189" t="str">
            <v>SD01</v>
          </cell>
        </row>
        <row r="190">
          <cell r="C190" t="str">
            <v>7250L-8468A</v>
          </cell>
          <cell r="N190">
            <v>4000</v>
          </cell>
          <cell r="T190">
            <v>4000</v>
          </cell>
          <cell r="Y190">
            <v>4000</v>
          </cell>
          <cell r="Z190" t="str">
            <v>SL01</v>
          </cell>
        </row>
        <row r="191">
          <cell r="T191">
            <v>0</v>
          </cell>
        </row>
      </sheetData>
      <sheetData sheetId="8" refreshError="1"/>
      <sheetData sheetId="9" refreshError="1">
        <row r="5">
          <cell r="D5" t="str">
            <v>LJ63-16787A</v>
          </cell>
          <cell r="E5" t="str">
            <v>20*31</v>
          </cell>
          <cell r="F5">
            <v>2500</v>
          </cell>
        </row>
        <row r="6">
          <cell r="D6" t="str">
            <v>LJ63-17544A</v>
          </cell>
          <cell r="E6" t="e">
            <v>#REF!</v>
          </cell>
          <cell r="F6">
            <v>100</v>
          </cell>
        </row>
        <row r="7">
          <cell r="D7" t="str">
            <v>LJ63-17726A</v>
          </cell>
          <cell r="E7" t="e">
            <v>#REF!</v>
          </cell>
          <cell r="F7">
            <v>100</v>
          </cell>
        </row>
        <row r="8">
          <cell r="D8" t="str">
            <v>LJ63-17630A</v>
          </cell>
          <cell r="E8" t="e">
            <v>#REF!</v>
          </cell>
          <cell r="F8">
            <v>2500</v>
          </cell>
        </row>
        <row r="9">
          <cell r="D9" t="str">
            <v>LJ63-17616A</v>
          </cell>
          <cell r="E9" t="e">
            <v>#REF!</v>
          </cell>
          <cell r="F9">
            <v>2500</v>
          </cell>
        </row>
        <row r="10">
          <cell r="D10" t="str">
            <v>LJ63-18020A</v>
          </cell>
          <cell r="F10">
            <v>2500</v>
          </cell>
        </row>
        <row r="11">
          <cell r="D11" t="str">
            <v>7250L-8235A</v>
          </cell>
          <cell r="F11">
            <v>200</v>
          </cell>
        </row>
        <row r="12">
          <cell r="D12" t="str">
            <v>5210000223-CSDT1</v>
          </cell>
          <cell r="F12">
            <v>100</v>
          </cell>
        </row>
        <row r="13">
          <cell r="D13" t="str">
            <v>CSDT1</v>
          </cell>
          <cell r="E13" t="e">
            <v>#REF!</v>
          </cell>
          <cell r="F13">
            <v>100</v>
          </cell>
        </row>
        <row r="14">
          <cell r="D14" t="str">
            <v>7-10 day</v>
          </cell>
          <cell r="E14" t="e">
            <v>#REF!</v>
          </cell>
          <cell r="F14" t="str">
            <v>stock</v>
          </cell>
        </row>
        <row r="15">
          <cell r="D15" t="str">
            <v>LJ63-16183A</v>
          </cell>
          <cell r="E15" t="str">
            <v>26*15</v>
          </cell>
          <cell r="F15">
            <v>200</v>
          </cell>
        </row>
        <row r="16">
          <cell r="D16" t="str">
            <v>Q310-690815</v>
          </cell>
          <cell r="E16" t="str">
            <v>26*15</v>
          </cell>
          <cell r="F16">
            <v>100</v>
          </cell>
        </row>
        <row r="17">
          <cell r="D17" t="str">
            <v>LJ63-16071A</v>
          </cell>
          <cell r="E17" t="str">
            <v>26*15</v>
          </cell>
          <cell r="F17">
            <v>100</v>
          </cell>
        </row>
        <row r="18">
          <cell r="D18" t="str">
            <v>LJ63-17016A</v>
          </cell>
          <cell r="E18" t="str">
            <v>26*15</v>
          </cell>
          <cell r="F18">
            <v>150</v>
          </cell>
        </row>
        <row r="19">
          <cell r="D19" t="str">
            <v>LJ63-17015A</v>
          </cell>
          <cell r="E19" t="str">
            <v>26*15</v>
          </cell>
          <cell r="F19">
            <v>100</v>
          </cell>
        </row>
        <row r="20">
          <cell r="D20" t="str">
            <v>Q470-008557</v>
          </cell>
          <cell r="E20" t="str">
            <v>26*15</v>
          </cell>
          <cell r="F20">
            <v>500</v>
          </cell>
        </row>
        <row r="21">
          <cell r="D21" t="str">
            <v>Q470-008546</v>
          </cell>
          <cell r="E21" t="str">
            <v>26*15</v>
          </cell>
          <cell r="F21">
            <v>500</v>
          </cell>
        </row>
        <row r="22">
          <cell r="D22" t="str">
            <v>Q470-008547</v>
          </cell>
          <cell r="E22" t="str">
            <v>26*15</v>
          </cell>
          <cell r="F22">
            <v>500</v>
          </cell>
        </row>
        <row r="23">
          <cell r="D23" t="str">
            <v>MA111218029</v>
          </cell>
          <cell r="E23" t="str">
            <v>26*15</v>
          </cell>
          <cell r="F23">
            <v>500</v>
          </cell>
        </row>
        <row r="24">
          <cell r="D24" t="str">
            <v>5210000174-SSDT1</v>
          </cell>
          <cell r="E24" t="str">
            <v>26*15</v>
          </cell>
          <cell r="F24">
            <v>100</v>
          </cell>
        </row>
        <row r="25">
          <cell r="D25" t="str">
            <v>5210000173-CSDT1</v>
          </cell>
          <cell r="E25" t="str">
            <v>26*15</v>
          </cell>
          <cell r="F25">
            <v>100</v>
          </cell>
        </row>
        <row r="26">
          <cell r="D26" t="str">
            <v>Q470-008548</v>
          </cell>
          <cell r="E26" t="str">
            <v>26*15</v>
          </cell>
          <cell r="F26">
            <v>500</v>
          </cell>
        </row>
        <row r="27">
          <cell r="D27" t="str">
            <v>Q310-459220</v>
          </cell>
          <cell r="E27" t="str">
            <v>26*15</v>
          </cell>
          <cell r="F27">
            <v>500</v>
          </cell>
        </row>
        <row r="28">
          <cell r="D28" t="str">
            <v>Q470-008667</v>
          </cell>
          <cell r="E28" t="str">
            <v>26*15</v>
          </cell>
          <cell r="F28">
            <v>100</v>
          </cell>
        </row>
        <row r="29">
          <cell r="D29" t="str">
            <v>LJ63-15776B</v>
          </cell>
          <cell r="E29" t="str">
            <v>26*15</v>
          </cell>
          <cell r="F29">
            <v>1000</v>
          </cell>
        </row>
        <row r="30">
          <cell r="D30" t="str">
            <v>Q470-008666</v>
          </cell>
          <cell r="E30" t="str">
            <v>26*15</v>
          </cell>
          <cell r="F30">
            <v>100</v>
          </cell>
        </row>
        <row r="31">
          <cell r="D31" t="str">
            <v>Q130-003015</v>
          </cell>
          <cell r="F31">
            <v>200</v>
          </cell>
        </row>
        <row r="32">
          <cell r="D32" t="str">
            <v>Q130-003016</v>
          </cell>
          <cell r="F32">
            <v>200</v>
          </cell>
        </row>
        <row r="33">
          <cell r="D33" t="str">
            <v>Q130-003021</v>
          </cell>
          <cell r="F33">
            <v>200</v>
          </cell>
        </row>
        <row r="34">
          <cell r="D34" t="str">
            <v>Q130-003023</v>
          </cell>
          <cell r="F34">
            <v>200</v>
          </cell>
        </row>
        <row r="35">
          <cell r="D35" t="str">
            <v>Q470-008667</v>
          </cell>
          <cell r="E35" t="str">
            <v>26*15</v>
          </cell>
          <cell r="F35">
            <v>100</v>
          </cell>
        </row>
        <row r="36">
          <cell r="D36" t="str">
            <v>LJ63-16343A</v>
          </cell>
          <cell r="E36" t="str">
            <v>26*15</v>
          </cell>
          <cell r="F36">
            <v>100</v>
          </cell>
        </row>
        <row r="37">
          <cell r="D37" t="str">
            <v>LJ63-16354A</v>
          </cell>
          <cell r="E37" t="str">
            <v>26*15</v>
          </cell>
          <cell r="F37">
            <v>150</v>
          </cell>
        </row>
        <row r="38">
          <cell r="D38" t="str">
            <v>GH02-17925A</v>
          </cell>
          <cell r="E38" t="str">
            <v>26*15</v>
          </cell>
          <cell r="F38">
            <v>200</v>
          </cell>
        </row>
        <row r="39">
          <cell r="D39" t="str">
            <v>Q310-459215</v>
          </cell>
          <cell r="E39" t="str">
            <v>26*15</v>
          </cell>
          <cell r="F39">
            <v>500</v>
          </cell>
        </row>
        <row r="40">
          <cell r="D40" t="str">
            <v>7-10 day</v>
          </cell>
          <cell r="E40" t="str">
            <v>26*15</v>
          </cell>
          <cell r="F40" t="str">
            <v>stock</v>
          </cell>
        </row>
        <row r="41">
          <cell r="D41" t="str">
            <v>LJ63-16215A</v>
          </cell>
          <cell r="E41" t="str">
            <v>30*50</v>
          </cell>
          <cell r="F41">
            <v>2500</v>
          </cell>
        </row>
        <row r="42">
          <cell r="D42" t="str">
            <v>Q310-690732</v>
          </cell>
          <cell r="E42" t="str">
            <v>30*50</v>
          </cell>
          <cell r="F42">
            <v>1500</v>
          </cell>
        </row>
        <row r="43">
          <cell r="D43" t="str">
            <v>LJ63-16232A</v>
          </cell>
          <cell r="E43" t="str">
            <v>30*50</v>
          </cell>
          <cell r="F43">
            <v>2500</v>
          </cell>
        </row>
        <row r="44">
          <cell r="D44" t="str">
            <v>LJ63-16500B</v>
          </cell>
          <cell r="E44" t="str">
            <v>30*50</v>
          </cell>
          <cell r="F44">
            <v>2500</v>
          </cell>
        </row>
        <row r="45">
          <cell r="D45" t="str">
            <v>LJ63-16597A</v>
          </cell>
          <cell r="E45" t="str">
            <v>30*50</v>
          </cell>
          <cell r="F45">
            <v>2500</v>
          </cell>
        </row>
        <row r="46">
          <cell r="D46" t="str">
            <v>LJ63-16706A</v>
          </cell>
          <cell r="E46" t="str">
            <v>30*50</v>
          </cell>
          <cell r="F46">
            <v>2500</v>
          </cell>
        </row>
        <row r="47">
          <cell r="D47" t="str">
            <v>LJ63-16157A</v>
          </cell>
          <cell r="E47" t="str">
            <v>30*50</v>
          </cell>
          <cell r="F47">
            <v>2500</v>
          </cell>
        </row>
        <row r="48">
          <cell r="D48" t="str">
            <v>LJ63-16300A</v>
          </cell>
          <cell r="E48" t="str">
            <v>30*50</v>
          </cell>
          <cell r="F48">
            <v>2500</v>
          </cell>
        </row>
        <row r="49">
          <cell r="D49" t="str">
            <v>LJ63-15645A</v>
          </cell>
          <cell r="E49" t="str">
            <v>30*50</v>
          </cell>
          <cell r="F49">
            <v>2500</v>
          </cell>
        </row>
        <row r="50">
          <cell r="D50" t="str">
            <v>LJ63-16172A</v>
          </cell>
          <cell r="E50" t="str">
            <v>30*50</v>
          </cell>
          <cell r="F50">
            <v>2500</v>
          </cell>
        </row>
        <row r="51">
          <cell r="D51" t="str">
            <v>LJ63-17348A</v>
          </cell>
          <cell r="E51" t="str">
            <v>30*50</v>
          </cell>
          <cell r="F51">
            <v>2500</v>
          </cell>
        </row>
        <row r="52">
          <cell r="D52" t="str">
            <v>LJ63-17451A</v>
          </cell>
          <cell r="E52" t="str">
            <v>30*50</v>
          </cell>
          <cell r="F52">
            <v>2500</v>
          </cell>
        </row>
        <row r="53">
          <cell r="D53" t="str">
            <v>LJ63-17349A</v>
          </cell>
          <cell r="E53" t="str">
            <v>30*50</v>
          </cell>
          <cell r="F53">
            <v>2500</v>
          </cell>
        </row>
        <row r="54">
          <cell r="D54" t="str">
            <v>LJ63-17315A</v>
          </cell>
          <cell r="E54" t="str">
            <v>30*50</v>
          </cell>
          <cell r="F54">
            <v>2500</v>
          </cell>
        </row>
        <row r="55">
          <cell r="D55" t="str">
            <v>GH02-17927A</v>
          </cell>
          <cell r="E55" t="str">
            <v>30*50</v>
          </cell>
          <cell r="F55">
            <v>200</v>
          </cell>
        </row>
        <row r="56">
          <cell r="D56" t="str">
            <v>LJ63-16507A</v>
          </cell>
          <cell r="E56" t="str">
            <v>30*50</v>
          </cell>
          <cell r="F56">
            <v>2500</v>
          </cell>
        </row>
        <row r="57">
          <cell r="D57" t="str">
            <v>LJ63-17617A</v>
          </cell>
          <cell r="E57" t="str">
            <v>30*50</v>
          </cell>
          <cell r="F57">
            <v>2500</v>
          </cell>
        </row>
        <row r="58">
          <cell r="D58" t="str">
            <v>LJ63-15999A</v>
          </cell>
          <cell r="E58" t="str">
            <v>30*50</v>
          </cell>
          <cell r="F58">
            <v>2500</v>
          </cell>
        </row>
        <row r="59">
          <cell r="D59" t="str">
            <v>7-10 day</v>
          </cell>
          <cell r="E59" t="str">
            <v>30*50</v>
          </cell>
          <cell r="F59" t="str">
            <v>stock</v>
          </cell>
        </row>
        <row r="60">
          <cell r="D60" t="str">
            <v>LJ63-16465A</v>
          </cell>
          <cell r="E60" t="str">
            <v>45*50*0.08</v>
          </cell>
          <cell r="F60">
            <v>1000</v>
          </cell>
        </row>
        <row r="61">
          <cell r="D61" t="str">
            <v>LJ63-16344A</v>
          </cell>
          <cell r="E61" t="str">
            <v>45*50*0.08</v>
          </cell>
          <cell r="F61">
            <v>1000</v>
          </cell>
        </row>
        <row r="62">
          <cell r="D62" t="str">
            <v>Q310-670869</v>
          </cell>
          <cell r="E62" t="str">
            <v>45*50*0.08</v>
          </cell>
          <cell r="F62">
            <v>3000</v>
          </cell>
        </row>
        <row r="63">
          <cell r="D63" t="str">
            <v>LJ63-16147A</v>
          </cell>
          <cell r="E63" t="str">
            <v>45*50*0.08</v>
          </cell>
          <cell r="F63">
            <v>11000</v>
          </cell>
        </row>
        <row r="64">
          <cell r="D64" t="str">
            <v>LJ63-16703A</v>
          </cell>
          <cell r="E64" t="str">
            <v>45*50*0.08</v>
          </cell>
          <cell r="F64">
            <v>3000</v>
          </cell>
        </row>
        <row r="65">
          <cell r="D65" t="str">
            <v>LJ63-16286A</v>
          </cell>
          <cell r="E65" t="str">
            <v>45*50*0.08</v>
          </cell>
          <cell r="F65">
            <v>19000</v>
          </cell>
        </row>
        <row r="66">
          <cell r="D66" t="str">
            <v>LJ63-16465C</v>
          </cell>
          <cell r="E66" t="str">
            <v>45*50*0.08</v>
          </cell>
          <cell r="F66">
            <v>1000</v>
          </cell>
        </row>
        <row r="67">
          <cell r="D67" t="str">
            <v>LJ63-16385A</v>
          </cell>
          <cell r="E67" t="str">
            <v>45*50*0.08</v>
          </cell>
          <cell r="F67">
            <v>11000</v>
          </cell>
        </row>
        <row r="68">
          <cell r="D68" t="str">
            <v>LJ63-16387A</v>
          </cell>
          <cell r="E68" t="str">
            <v>45*50*0.08</v>
          </cell>
          <cell r="F68">
            <v>3000</v>
          </cell>
        </row>
        <row r="69">
          <cell r="D69" t="str">
            <v>LJ63-16386A</v>
          </cell>
          <cell r="E69" t="str">
            <v>45*50*0.08</v>
          </cell>
          <cell r="F69">
            <v>15000</v>
          </cell>
        </row>
        <row r="70">
          <cell r="D70" t="str">
            <v>Q310-678042</v>
          </cell>
          <cell r="E70" t="str">
            <v>45*50*0.08</v>
          </cell>
          <cell r="F70">
            <v>3000</v>
          </cell>
        </row>
        <row r="71">
          <cell r="D71" t="str">
            <v>LJ63-17727D</v>
          </cell>
          <cell r="E71" t="str">
            <v>45*50*0.08</v>
          </cell>
          <cell r="F71">
            <v>1000</v>
          </cell>
        </row>
        <row r="72">
          <cell r="D72" t="str">
            <v>LJ63-16305A</v>
          </cell>
          <cell r="E72" t="str">
            <v>45*50*0.08</v>
          </cell>
          <cell r="F72">
            <v>1500</v>
          </cell>
        </row>
        <row r="73">
          <cell r="D73" t="str">
            <v>LJ63-17631A</v>
          </cell>
          <cell r="E73" t="str">
            <v>45*50*0.08</v>
          </cell>
          <cell r="F73">
            <v>500</v>
          </cell>
        </row>
        <row r="74">
          <cell r="D74" t="str">
            <v>Q310-649172</v>
          </cell>
          <cell r="E74" t="str">
            <v>45*50*0.08</v>
          </cell>
          <cell r="F74">
            <v>2800</v>
          </cell>
        </row>
        <row r="75">
          <cell r="D75" t="str">
            <v>7-10 day</v>
          </cell>
          <cell r="E75" t="str">
            <v>45*50*0.08</v>
          </cell>
          <cell r="F75" t="str">
            <v>stock</v>
          </cell>
        </row>
        <row r="76">
          <cell r="D76" t="str">
            <v>LJ63-17726A</v>
          </cell>
          <cell r="E76" t="str">
            <v>6*9</v>
          </cell>
          <cell r="F76">
            <v>50</v>
          </cell>
        </row>
        <row r="77">
          <cell r="D77" t="str">
            <v>5210000223-CSDT1</v>
          </cell>
          <cell r="F77">
            <v>50</v>
          </cell>
        </row>
        <row r="78">
          <cell r="D78" t="str">
            <v>CSDT1</v>
          </cell>
          <cell r="E78" t="str">
            <v>6*9</v>
          </cell>
          <cell r="F78">
            <v>50</v>
          </cell>
        </row>
        <row r="79">
          <cell r="D79" t="str">
            <v>SSDT1</v>
          </cell>
          <cell r="E79" t="str">
            <v>6*9</v>
          </cell>
          <cell r="F79">
            <v>50</v>
          </cell>
        </row>
        <row r="80">
          <cell r="D80" t="str">
            <v>7-10 day</v>
          </cell>
          <cell r="E80" t="str">
            <v>6*9</v>
          </cell>
          <cell r="F80" t="str">
            <v>stock</v>
          </cell>
        </row>
        <row r="81">
          <cell r="D81" t="str">
            <v>LJ63-17309A</v>
          </cell>
          <cell r="E81" t="str">
            <v>8*17</v>
          </cell>
          <cell r="F81">
            <v>100</v>
          </cell>
        </row>
        <row r="82">
          <cell r="D82" t="str">
            <v>LJ63-17432A</v>
          </cell>
          <cell r="E82" t="str">
            <v>8*17</v>
          </cell>
          <cell r="F82">
            <v>100</v>
          </cell>
        </row>
        <row r="83">
          <cell r="D83" t="str">
            <v>5210000223-CSDT1</v>
          </cell>
          <cell r="E83" t="str">
            <v>8*17</v>
          </cell>
          <cell r="F83">
            <v>100</v>
          </cell>
        </row>
        <row r="84">
          <cell r="D84" t="str">
            <v>LJ63-17726A</v>
          </cell>
          <cell r="E84" t="str">
            <v>8*17</v>
          </cell>
          <cell r="F84">
            <v>100</v>
          </cell>
        </row>
        <row r="85">
          <cell r="D85" t="str">
            <v>LJ63-17726B</v>
          </cell>
          <cell r="F85">
            <v>100</v>
          </cell>
        </row>
        <row r="86">
          <cell r="D86" t="str">
            <v>SSDT1</v>
          </cell>
          <cell r="E86" t="str">
            <v>8*17</v>
          </cell>
          <cell r="F86">
            <v>100</v>
          </cell>
        </row>
        <row r="87">
          <cell r="D87" t="str">
            <v>CSDT1</v>
          </cell>
          <cell r="E87" t="str">
            <v>8*17</v>
          </cell>
          <cell r="F87">
            <v>100</v>
          </cell>
        </row>
        <row r="88">
          <cell r="D88" t="str">
            <v>7-10 day</v>
          </cell>
          <cell r="E88" t="str">
            <v>8*17</v>
          </cell>
          <cell r="F88" t="str">
            <v>stock</v>
          </cell>
        </row>
        <row r="89">
          <cell r="D89" t="str">
            <v>LJ63-16317B</v>
          </cell>
          <cell r="E89" t="str">
            <v>60*77</v>
          </cell>
          <cell r="F89">
            <v>756</v>
          </cell>
        </row>
        <row r="90">
          <cell r="D90" t="str">
            <v>LJ63-16395B</v>
          </cell>
          <cell r="E90" t="str">
            <v>60*77</v>
          </cell>
          <cell r="F90">
            <v>525</v>
          </cell>
        </row>
        <row r="91">
          <cell r="D91" t="str">
            <v>LJ63-18021A</v>
          </cell>
          <cell r="F91">
            <v>375</v>
          </cell>
        </row>
        <row r="92">
          <cell r="D92" t="str">
            <v>LJ63-17543A</v>
          </cell>
          <cell r="E92" t="str">
            <v>60*77</v>
          </cell>
          <cell r="F92">
            <v>375</v>
          </cell>
        </row>
        <row r="93">
          <cell r="D93" t="str">
            <v>LJ63-17310A</v>
          </cell>
          <cell r="E93" t="str">
            <v>60*77</v>
          </cell>
          <cell r="F93">
            <v>450</v>
          </cell>
        </row>
        <row r="94">
          <cell r="D94" t="str">
            <v>LJ63-17602A</v>
          </cell>
          <cell r="E94" t="str">
            <v>60*77</v>
          </cell>
          <cell r="F94">
            <v>450</v>
          </cell>
        </row>
        <row r="95">
          <cell r="D95" t="str">
            <v>LJ63-16707A</v>
          </cell>
          <cell r="E95" t="str">
            <v>60*77</v>
          </cell>
          <cell r="F95">
            <v>600</v>
          </cell>
        </row>
        <row r="96">
          <cell r="D96" t="str">
            <v>7-10 day</v>
          </cell>
          <cell r="E96" t="str">
            <v>60*77</v>
          </cell>
          <cell r="F96" t="str">
            <v>stock</v>
          </cell>
        </row>
        <row r="97">
          <cell r="D97" t="str">
            <v>LJ63-16146A</v>
          </cell>
          <cell r="E97" t="str">
            <v>300*125*100.1</v>
          </cell>
          <cell r="F97">
            <v>3000</v>
          </cell>
        </row>
        <row r="98">
          <cell r="D98" t="str">
            <v>LJ63-16387A</v>
          </cell>
          <cell r="E98" t="e">
            <v>#REF!</v>
          </cell>
          <cell r="F98">
            <v>3000</v>
          </cell>
        </row>
        <row r="99">
          <cell r="D99" t="str">
            <v>Q310-670869</v>
          </cell>
          <cell r="E99" t="e">
            <v>#REF!</v>
          </cell>
          <cell r="F99">
            <v>2800</v>
          </cell>
        </row>
        <row r="100">
          <cell r="D100" t="str">
            <v>LJ63-16703A</v>
          </cell>
          <cell r="E100" t="e">
            <v>#REF!</v>
          </cell>
          <cell r="F100">
            <v>3000</v>
          </cell>
        </row>
        <row r="101">
          <cell r="D101" t="str">
            <v>Q310-678042</v>
          </cell>
          <cell r="E101" t="e">
            <v>#REF!</v>
          </cell>
          <cell r="F101">
            <v>2800</v>
          </cell>
        </row>
        <row r="102">
          <cell r="D102" t="str">
            <v>LJ63-17931A</v>
          </cell>
          <cell r="F102">
            <v>3100</v>
          </cell>
        </row>
        <row r="103">
          <cell r="D103" t="str">
            <v>LJ63-17913A</v>
          </cell>
          <cell r="F103">
            <v>3100</v>
          </cell>
        </row>
        <row r="104">
          <cell r="D104" t="str">
            <v>Q310-649172</v>
          </cell>
          <cell r="E104" t="e">
            <v>#REF!</v>
          </cell>
          <cell r="F104">
            <v>2800</v>
          </cell>
        </row>
        <row r="105">
          <cell r="D105" t="str">
            <v>5-7 day</v>
          </cell>
          <cell r="E105" t="e">
            <v>#REF!</v>
          </cell>
          <cell r="F105" t="str">
            <v>stock</v>
          </cell>
        </row>
        <row r="106">
          <cell r="D106" t="str">
            <v>LJ63-16385A</v>
          </cell>
          <cell r="E106" t="str">
            <v>250*125*80.1</v>
          </cell>
          <cell r="F106">
            <v>11000</v>
          </cell>
        </row>
        <row r="107">
          <cell r="D107" t="str">
            <v>LJ63-18024A</v>
          </cell>
          <cell r="F107">
            <v>11500</v>
          </cell>
        </row>
        <row r="108">
          <cell r="D108" t="str">
            <v>LJ63-17813A</v>
          </cell>
          <cell r="F108">
            <v>11500</v>
          </cell>
        </row>
        <row r="109">
          <cell r="D109" t="str">
            <v>LJ63-16147A</v>
          </cell>
          <cell r="E109" t="str">
            <v>250*125*80.1</v>
          </cell>
          <cell r="F109">
            <v>11000</v>
          </cell>
        </row>
        <row r="110">
          <cell r="D110" t="str">
            <v>5-7 day</v>
          </cell>
          <cell r="E110" t="str">
            <v>250*125*80.1</v>
          </cell>
          <cell r="F110" t="str">
            <v>stock</v>
          </cell>
        </row>
        <row r="111">
          <cell r="D111" t="str">
            <v>LJ63-16286A</v>
          </cell>
          <cell r="E111" t="str">
            <v>250*125*76.5</v>
          </cell>
          <cell r="F111">
            <v>19000</v>
          </cell>
        </row>
        <row r="112">
          <cell r="D112" t="str">
            <v>LJ63-17935A</v>
          </cell>
          <cell r="F112">
            <v>15000</v>
          </cell>
        </row>
        <row r="113">
          <cell r="D113" t="str">
            <v>LJ63-17836A</v>
          </cell>
          <cell r="F113">
            <v>15000</v>
          </cell>
        </row>
        <row r="114">
          <cell r="D114" t="str">
            <v>LJ63-16386A</v>
          </cell>
          <cell r="E114" t="str">
            <v>250*125*76.5</v>
          </cell>
          <cell r="F114">
            <v>15000</v>
          </cell>
        </row>
        <row r="115">
          <cell r="D115" t="str">
            <v>5-7 day</v>
          </cell>
          <cell r="E115" t="str">
            <v>250*125*76.5</v>
          </cell>
          <cell r="F115" t="str">
            <v>stock</v>
          </cell>
        </row>
        <row r="116">
          <cell r="D116" t="str">
            <v>LJ63-16467B</v>
          </cell>
          <cell r="E116" t="str">
            <v>420*125*120</v>
          </cell>
          <cell r="F116">
            <v>3000</v>
          </cell>
        </row>
        <row r="117">
          <cell r="D117" t="str">
            <v>LJ63-16595B</v>
          </cell>
          <cell r="E117" t="str">
            <v>420*125*120</v>
          </cell>
          <cell r="F117">
            <v>3000</v>
          </cell>
        </row>
        <row r="118">
          <cell r="D118" t="str">
            <v>LJ63-17433A</v>
          </cell>
          <cell r="E118" t="str">
            <v>420*125*120</v>
          </cell>
          <cell r="F118">
            <v>3000</v>
          </cell>
        </row>
        <row r="119">
          <cell r="D119" t="str">
            <v>Q310-712671</v>
          </cell>
          <cell r="E119" t="str">
            <v>420*125*120</v>
          </cell>
          <cell r="F119">
            <v>3000</v>
          </cell>
        </row>
        <row r="120">
          <cell r="D120" t="str">
            <v>LJ63-17609A</v>
          </cell>
          <cell r="E120" t="str">
            <v>420*125*120</v>
          </cell>
          <cell r="F120">
            <v>3000</v>
          </cell>
        </row>
        <row r="121">
          <cell r="D121" t="str">
            <v>LJ63-17308A</v>
          </cell>
          <cell r="E121" t="str">
            <v>420*125*120</v>
          </cell>
          <cell r="F121">
            <v>3000</v>
          </cell>
        </row>
        <row r="122">
          <cell r="D122" t="str">
            <v>LJ63-17430A</v>
          </cell>
          <cell r="E122" t="str">
            <v>420*125*120</v>
          </cell>
          <cell r="F122">
            <v>3000</v>
          </cell>
        </row>
        <row r="123">
          <cell r="D123" t="str">
            <v>LJ63-18022A</v>
          </cell>
          <cell r="F123">
            <v>3000</v>
          </cell>
        </row>
        <row r="124">
          <cell r="D124" t="str">
            <v>LJ63-17304A</v>
          </cell>
          <cell r="E124" t="str">
            <v>420*125*120</v>
          </cell>
          <cell r="F124">
            <v>3000</v>
          </cell>
        </row>
        <row r="125">
          <cell r="D125" t="str">
            <v>5-7 day</v>
          </cell>
          <cell r="E125" t="str">
            <v>420*125*120</v>
          </cell>
          <cell r="F125" t="str">
            <v>stock</v>
          </cell>
        </row>
        <row r="126">
          <cell r="D126" t="str">
            <v>LJ63-16334A</v>
          </cell>
          <cell r="E126" t="str">
            <v>500*150*95</v>
          </cell>
          <cell r="F126">
            <v>6000</v>
          </cell>
        </row>
        <row r="127">
          <cell r="D127" t="str">
            <v>Q130-002612</v>
          </cell>
          <cell r="E127" t="str">
            <v>500*150*95</v>
          </cell>
          <cell r="F127">
            <v>6000</v>
          </cell>
        </row>
        <row r="128">
          <cell r="D128" t="str">
            <v>Q130-002688</v>
          </cell>
          <cell r="E128" t="e">
            <v>#REF!</v>
          </cell>
          <cell r="F128">
            <v>6000</v>
          </cell>
        </row>
        <row r="129">
          <cell r="D129" t="str">
            <v>5-7 day</v>
          </cell>
          <cell r="E129" t="e">
            <v>#REF!</v>
          </cell>
          <cell r="F129" t="str">
            <v>stock</v>
          </cell>
        </row>
        <row r="130">
          <cell r="D130" t="str">
            <v>LJ63-16462B</v>
          </cell>
          <cell r="E130" t="str">
            <v>3"*70 KEY 5.5</v>
          </cell>
          <cell r="F130">
            <v>2500</v>
          </cell>
        </row>
        <row r="131">
          <cell r="D131" t="str">
            <v>LJ63-16462C</v>
          </cell>
          <cell r="E131" t="str">
            <v>3"*70 KEY 5.5</v>
          </cell>
          <cell r="F131">
            <v>2500</v>
          </cell>
        </row>
        <row r="132">
          <cell r="D132" t="str">
            <v>8-10 day</v>
          </cell>
          <cell r="E132" t="str">
            <v>3"*70 KEY 5.5</v>
          </cell>
          <cell r="F132" t="str">
            <v>stock</v>
          </cell>
        </row>
        <row r="133">
          <cell r="D133" t="str">
            <v>LJ63-16787A</v>
          </cell>
          <cell r="E133" t="str">
            <v>3"*71 KEY 5.5</v>
          </cell>
          <cell r="F133">
            <v>2500</v>
          </cell>
        </row>
        <row r="134">
          <cell r="D134" t="str">
            <v>LJ63-16787B</v>
          </cell>
          <cell r="E134" t="str">
            <v>3"*71 KEY 5.5</v>
          </cell>
          <cell r="F134">
            <v>2500</v>
          </cell>
        </row>
        <row r="135">
          <cell r="D135" t="str">
            <v>8-10 day</v>
          </cell>
          <cell r="E135" t="str">
            <v>3"*71 KEY 5.5</v>
          </cell>
          <cell r="F135" t="str">
            <v>stock</v>
          </cell>
        </row>
        <row r="136">
          <cell r="D136" t="str">
            <v>LJ63-16597A</v>
          </cell>
          <cell r="E136" t="str">
            <v>3"*81 KEY 5.5</v>
          </cell>
          <cell r="F136">
            <v>2500</v>
          </cell>
        </row>
        <row r="137">
          <cell r="D137" t="str">
            <v>8-10 day</v>
          </cell>
          <cell r="E137" t="str">
            <v>3"*81 KEY 5.5</v>
          </cell>
          <cell r="F137" t="str">
            <v>stock</v>
          </cell>
        </row>
        <row r="138">
          <cell r="D138" t="str">
            <v>LJ63-16232A</v>
          </cell>
          <cell r="E138" t="str">
            <v>3"*85 KEY 5.5</v>
          </cell>
          <cell r="F138">
            <v>2500</v>
          </cell>
        </row>
        <row r="139">
          <cell r="D139" t="str">
            <v>LJ63-17347A</v>
          </cell>
          <cell r="E139" t="str">
            <v>3"*85 KEY 5.5</v>
          </cell>
          <cell r="F139">
            <v>2500</v>
          </cell>
        </row>
        <row r="140">
          <cell r="D140" t="str">
            <v>LJ63-16507A</v>
          </cell>
          <cell r="E140" t="str">
            <v>3"*85 KEY 5.5</v>
          </cell>
          <cell r="F140">
            <v>2500</v>
          </cell>
        </row>
        <row r="141">
          <cell r="D141" t="str">
            <v>LJ63-18013A</v>
          </cell>
          <cell r="F141">
            <v>3000</v>
          </cell>
        </row>
        <row r="142">
          <cell r="D142" t="str">
            <v>LJ63-17350A</v>
          </cell>
          <cell r="E142" t="str">
            <v>3"*85 KEY 5.5</v>
          </cell>
          <cell r="F142">
            <v>3000</v>
          </cell>
        </row>
        <row r="143">
          <cell r="D143" t="str">
            <v>LJ63-17617A</v>
          </cell>
          <cell r="E143" t="str">
            <v>3"*85 KEY 5.5</v>
          </cell>
          <cell r="F143">
            <v>2500</v>
          </cell>
        </row>
        <row r="144">
          <cell r="D144" t="str">
            <v>8-10 day</v>
          </cell>
          <cell r="E144" t="str">
            <v>3"*85 KEY 5.5</v>
          </cell>
          <cell r="F144" t="str">
            <v>stock</v>
          </cell>
        </row>
        <row r="145">
          <cell r="D145" t="str">
            <v>LJ63-17348A</v>
          </cell>
          <cell r="E145" t="str">
            <v>5T(77mm)*21mm key 5.5</v>
          </cell>
          <cell r="F145">
            <v>2500</v>
          </cell>
        </row>
        <row r="146">
          <cell r="D146" t="str">
            <v>LJ63-16838A</v>
          </cell>
          <cell r="F146">
            <v>2500</v>
          </cell>
        </row>
        <row r="147">
          <cell r="D147" t="str">
            <v>8-10 day</v>
          </cell>
          <cell r="E147" t="str">
            <v>5T(77mm)*21mm key 5.5</v>
          </cell>
          <cell r="F147" t="str">
            <v>stock</v>
          </cell>
        </row>
        <row r="148">
          <cell r="D148" t="str">
            <v>LJ63-17616A</v>
          </cell>
          <cell r="E148" t="str">
            <v xml:space="preserve"> 5T(77mm) 63mm key 5.5</v>
          </cell>
          <cell r="F148">
            <v>2500</v>
          </cell>
        </row>
        <row r="149">
          <cell r="E149" t="str">
            <v xml:space="preserve"> 5T(77mm) 63mm key 5.5</v>
          </cell>
        </row>
        <row r="150">
          <cell r="D150" t="str">
            <v>LJ63-18020A</v>
          </cell>
          <cell r="E150" t="str">
            <v>5T(77mm)*60mm key 5.5</v>
          </cell>
          <cell r="F150">
            <v>2500</v>
          </cell>
        </row>
        <row r="151">
          <cell r="E151" t="str">
            <v>5T(77mm)*60mm key 5.5</v>
          </cell>
        </row>
        <row r="152">
          <cell r="D152" t="str">
            <v>LJ63-16362A</v>
          </cell>
          <cell r="E152" t="str">
            <v>5T(77mm)*60mm key 5.5</v>
          </cell>
          <cell r="F152">
            <v>2500</v>
          </cell>
        </row>
        <row r="153">
          <cell r="E153" t="str">
            <v>5T(77mm)*60mm key 5.5</v>
          </cell>
        </row>
        <row r="154">
          <cell r="D154" t="str">
            <v>LJ63-17513A</v>
          </cell>
          <cell r="E154" t="str">
            <v>5T(77mm)*86mm key 5.5</v>
          </cell>
          <cell r="F154">
            <v>2500</v>
          </cell>
        </row>
        <row r="155">
          <cell r="E155" t="str">
            <v>5T(77mm)*86mm key 5.5</v>
          </cell>
        </row>
        <row r="156">
          <cell r="D156" t="str">
            <v>LJ63-15645A</v>
          </cell>
          <cell r="E156" t="str">
            <v>6"*86</v>
          </cell>
          <cell r="F156">
            <v>2500</v>
          </cell>
        </row>
        <row r="157">
          <cell r="D157" t="str">
            <v>8-10 day</v>
          </cell>
          <cell r="E157" t="str">
            <v>6"*86</v>
          </cell>
          <cell r="F157" t="str">
            <v>stock</v>
          </cell>
        </row>
        <row r="158">
          <cell r="D158" t="str">
            <v>LJ63-16183A</v>
          </cell>
          <cell r="E158" t="str">
            <v>156*72*0.8T</v>
          </cell>
          <cell r="F158">
            <v>200</v>
          </cell>
        </row>
        <row r="159">
          <cell r="D159" t="str">
            <v>LJ63-16354A</v>
          </cell>
          <cell r="E159" t="str">
            <v>156*72*0.8T</v>
          </cell>
          <cell r="F159">
            <v>150</v>
          </cell>
        </row>
        <row r="160">
          <cell r="D160" t="str">
            <v>LJ63-17015A</v>
          </cell>
          <cell r="E160" t="str">
            <v>156*72*0.8T</v>
          </cell>
          <cell r="F160">
            <v>150</v>
          </cell>
        </row>
        <row r="161">
          <cell r="D161" t="str">
            <v>LJ63-17016A</v>
          </cell>
          <cell r="E161" t="str">
            <v>156*72*0.8T</v>
          </cell>
          <cell r="F161">
            <v>150</v>
          </cell>
        </row>
        <row r="162">
          <cell r="D162" t="str">
            <v>5-7 day</v>
          </cell>
          <cell r="E162" t="str">
            <v>156*72*0.8T</v>
          </cell>
          <cell r="F162" t="str">
            <v>stock</v>
          </cell>
        </row>
        <row r="163">
          <cell r="D163" t="str">
            <v>LJ63-16296A</v>
          </cell>
          <cell r="E163" t="str">
            <v>178*130*0.5T</v>
          </cell>
          <cell r="F163">
            <v>100</v>
          </cell>
        </row>
        <row r="164">
          <cell r="D164" t="str">
            <v>LJ63-17544A</v>
          </cell>
          <cell r="E164" t="str">
            <v>178*130*0.5T</v>
          </cell>
          <cell r="F164">
            <v>100</v>
          </cell>
        </row>
        <row r="165">
          <cell r="D165" t="str">
            <v>LJ63-16036A</v>
          </cell>
          <cell r="E165" t="str">
            <v>178*130*0.5T</v>
          </cell>
          <cell r="F165">
            <v>100</v>
          </cell>
        </row>
        <row r="166">
          <cell r="D166" t="str">
            <v>5-7 day</v>
          </cell>
          <cell r="E166" t="str">
            <v>178*130*0.5T</v>
          </cell>
          <cell r="F166" t="str">
            <v>stock</v>
          </cell>
        </row>
        <row r="167">
          <cell r="D167" t="str">
            <v>LJ63-16296A</v>
          </cell>
          <cell r="E167" t="str">
            <v>179*130*0.8T</v>
          </cell>
          <cell r="F167">
            <v>100</v>
          </cell>
        </row>
        <row r="168">
          <cell r="D168" t="str">
            <v>LJ63-17544A</v>
          </cell>
          <cell r="E168" t="str">
            <v>179*130*0.8T</v>
          </cell>
          <cell r="F168">
            <v>100</v>
          </cell>
        </row>
        <row r="169">
          <cell r="D169" t="str">
            <v>LJ63-16036A</v>
          </cell>
          <cell r="E169" t="str">
            <v>179*130*0.8T</v>
          </cell>
          <cell r="F169">
            <v>100</v>
          </cell>
        </row>
        <row r="170">
          <cell r="D170" t="str">
            <v>5-7 day</v>
          </cell>
          <cell r="E170" t="str">
            <v>179*130*0.8T</v>
          </cell>
          <cell r="F170" t="str">
            <v>stock</v>
          </cell>
        </row>
        <row r="171">
          <cell r="D171" t="str">
            <v>LJ63-17631A</v>
          </cell>
          <cell r="E171" t="str">
            <v>332*280*90</v>
          </cell>
          <cell r="F171">
            <v>500</v>
          </cell>
        </row>
        <row r="172">
          <cell r="E172" t="str">
            <v>332*280*90</v>
          </cell>
        </row>
        <row r="173">
          <cell r="D173" t="str">
            <v>LJ63-17309A</v>
          </cell>
          <cell r="E173" t="str">
            <v>199*125*70T*1.0T</v>
          </cell>
          <cell r="F173">
            <v>100</v>
          </cell>
        </row>
        <row r="174">
          <cell r="D174" t="str">
            <v>LJ63-17432A</v>
          </cell>
          <cell r="E174" t="str">
            <v>199*125*70T*1.0T</v>
          </cell>
          <cell r="F174">
            <v>100</v>
          </cell>
        </row>
        <row r="175">
          <cell r="D175" t="str">
            <v>LJ63-17727B</v>
          </cell>
          <cell r="E175" t="str">
            <v>199*125*70T*1.0T</v>
          </cell>
          <cell r="F175">
            <v>100</v>
          </cell>
        </row>
        <row r="176">
          <cell r="D176" t="str">
            <v>LJ63-17726A</v>
          </cell>
          <cell r="E176" t="str">
            <v>199*125*70T*1.0T</v>
          </cell>
          <cell r="F176">
            <v>100</v>
          </cell>
        </row>
        <row r="177">
          <cell r="E177" t="str">
            <v>199*125*70T*1.0T</v>
          </cell>
        </row>
        <row r="178">
          <cell r="D178" t="str">
            <v>LJ63-16395B</v>
          </cell>
          <cell r="E178" t="str">
            <v>410*280</v>
          </cell>
          <cell r="F178">
            <v>20</v>
          </cell>
        </row>
        <row r="179">
          <cell r="D179" t="str">
            <v>5-7 day</v>
          </cell>
          <cell r="E179" t="e">
            <v>#REF!</v>
          </cell>
          <cell r="F179" t="str">
            <v>stock</v>
          </cell>
        </row>
        <row r="180">
          <cell r="D180" t="str">
            <v>LJ63-18021A</v>
          </cell>
          <cell r="E180" t="str">
            <v>205*130*0.8T</v>
          </cell>
          <cell r="F180">
            <v>14</v>
          </cell>
        </row>
        <row r="181">
          <cell r="D181" t="str">
            <v>5-7 day</v>
          </cell>
          <cell r="E181" t="str">
            <v>205*130*0.8T</v>
          </cell>
          <cell r="F181" t="str">
            <v>stock</v>
          </cell>
        </row>
        <row r="182">
          <cell r="D182" t="str">
            <v>LJ63-17602A</v>
          </cell>
          <cell r="E182" t="str">
            <v>410*280</v>
          </cell>
          <cell r="F182">
            <v>14</v>
          </cell>
        </row>
        <row r="183">
          <cell r="E183" t="str">
            <v>410*280</v>
          </cell>
        </row>
        <row r="184">
          <cell r="D184" t="str">
            <v>LJ63-17543A</v>
          </cell>
          <cell r="E184" t="str">
            <v>410*280</v>
          </cell>
          <cell r="F184">
            <v>14.5</v>
          </cell>
        </row>
        <row r="185">
          <cell r="D185" t="str">
            <v>5-7 day</v>
          </cell>
          <cell r="E185" t="str">
            <v>410*280</v>
          </cell>
          <cell r="F185" t="str">
            <v>stock</v>
          </cell>
        </row>
        <row r="186">
          <cell r="D186" t="str">
            <v>LJ63-17310A</v>
          </cell>
          <cell r="E186" t="str">
            <v>410*280</v>
          </cell>
          <cell r="F186">
            <v>17</v>
          </cell>
        </row>
        <row r="187">
          <cell r="D187" t="str">
            <v>5-7 day</v>
          </cell>
          <cell r="E187" t="str">
            <v>410*280</v>
          </cell>
          <cell r="F187" t="str">
            <v>stock</v>
          </cell>
        </row>
        <row r="188">
          <cell r="D188" t="str">
            <v>LJ63-17310A</v>
          </cell>
          <cell r="E188" t="str">
            <v>410*280</v>
          </cell>
          <cell r="F188">
            <v>17</v>
          </cell>
        </row>
        <row r="189">
          <cell r="D189" t="str">
            <v>5-7 day</v>
          </cell>
          <cell r="E189" t="str">
            <v>410*280</v>
          </cell>
          <cell r="F189" t="str">
            <v>stock</v>
          </cell>
        </row>
        <row r="190">
          <cell r="D190" t="str">
            <v>5210000223-CSDT1</v>
          </cell>
          <cell r="E190" t="str">
            <v xml:space="preserve">  245*128*31mm      </v>
          </cell>
          <cell r="F190">
            <v>100</v>
          </cell>
        </row>
        <row r="191">
          <cell r="D191" t="str">
            <v>5-7 day</v>
          </cell>
          <cell r="E191" t="e">
            <v>#REF!</v>
          </cell>
          <cell r="F191" t="str">
            <v>stock</v>
          </cell>
        </row>
        <row r="192">
          <cell r="D192" t="str">
            <v>5210000223-CSDT1</v>
          </cell>
          <cell r="E192" t="str">
            <v xml:space="preserve">  245*131*54mm        </v>
          </cell>
          <cell r="F192">
            <v>100</v>
          </cell>
        </row>
        <row r="193">
          <cell r="D193" t="str">
            <v>5-7 day</v>
          </cell>
          <cell r="E193" t="e">
            <v>#REF!</v>
          </cell>
          <cell r="F193" t="str">
            <v>stock</v>
          </cell>
        </row>
        <row r="194">
          <cell r="D194" t="str">
            <v>SSDT1</v>
          </cell>
          <cell r="E194" t="str">
            <v>19mm*32.9m</v>
          </cell>
          <cell r="F194">
            <v>0.4</v>
          </cell>
        </row>
        <row r="195">
          <cell r="D195" t="str">
            <v>CSDT1</v>
          </cell>
          <cell r="E195" t="str">
            <v>19mm*32.9m</v>
          </cell>
          <cell r="F195">
            <v>0.4</v>
          </cell>
        </row>
        <row r="196">
          <cell r="D196" t="str">
            <v>GH02-17927A</v>
          </cell>
          <cell r="E196" t="str">
            <v>19mm*32.9m</v>
          </cell>
          <cell r="F196">
            <v>0.2</v>
          </cell>
        </row>
        <row r="197">
          <cell r="D197" t="str">
            <v>GH02-17925A</v>
          </cell>
          <cell r="E197" t="str">
            <v>19mm*32.9m</v>
          </cell>
          <cell r="F197">
            <v>0.2</v>
          </cell>
        </row>
        <row r="198">
          <cell r="D198" t="str">
            <v>LJ63-17726A</v>
          </cell>
          <cell r="E198" t="str">
            <v>19mm*32.9m</v>
          </cell>
          <cell r="F198">
            <v>0.4</v>
          </cell>
        </row>
        <row r="199">
          <cell r="D199" t="str">
            <v>MA111218029</v>
          </cell>
          <cell r="E199" t="str">
            <v>19mm*32.9m</v>
          </cell>
          <cell r="F199">
            <v>0.4</v>
          </cell>
        </row>
        <row r="200">
          <cell r="D200" t="str">
            <v>LJ63-17015A</v>
          </cell>
          <cell r="E200" t="str">
            <v>19mm*32.9m</v>
          </cell>
          <cell r="F200">
            <v>0.3</v>
          </cell>
        </row>
        <row r="201">
          <cell r="D201" t="str">
            <v>LJ63-17016A</v>
          </cell>
          <cell r="E201" t="str">
            <v>19mm*32.9m</v>
          </cell>
          <cell r="F201">
            <v>0.3</v>
          </cell>
        </row>
        <row r="202">
          <cell r="D202" t="str">
            <v>LJ63-16183A</v>
          </cell>
          <cell r="E202" t="str">
            <v>19mm*32.9m</v>
          </cell>
          <cell r="F202">
            <v>0.3</v>
          </cell>
        </row>
        <row r="203">
          <cell r="D203" t="str">
            <v>LJ63-17432A</v>
          </cell>
          <cell r="E203" t="str">
            <v>19mm*32.9m</v>
          </cell>
          <cell r="F203">
            <v>0.4</v>
          </cell>
        </row>
        <row r="204">
          <cell r="D204" t="str">
            <v>LJ63-17309A</v>
          </cell>
          <cell r="E204" t="str">
            <v>19mm*32.9m</v>
          </cell>
          <cell r="F204">
            <v>0.4</v>
          </cell>
        </row>
        <row r="205">
          <cell r="D205" t="str">
            <v>5210000223-CSDT1</v>
          </cell>
          <cell r="E205" t="str">
            <v>19mm*32.9m</v>
          </cell>
          <cell r="F205">
            <v>0.4</v>
          </cell>
        </row>
        <row r="206">
          <cell r="D206" t="str">
            <v>LJ63-16071A</v>
          </cell>
          <cell r="E206" t="str">
            <v>19mm*32.9m</v>
          </cell>
          <cell r="F206">
            <v>0.3</v>
          </cell>
        </row>
        <row r="207">
          <cell r="D207" t="str">
            <v>5-7 day</v>
          </cell>
          <cell r="E207" t="str">
            <v>19mm*32.9m</v>
          </cell>
          <cell r="F207" t="str">
            <v>stock</v>
          </cell>
        </row>
        <row r="208">
          <cell r="D208" t="str">
            <v>SSDT1</v>
          </cell>
          <cell r="E208" t="str">
            <v>100m*1m*8mm</v>
          </cell>
          <cell r="F208">
            <v>5</v>
          </cell>
        </row>
        <row r="209">
          <cell r="D209" t="str">
            <v>LJ63-17432A</v>
          </cell>
          <cell r="E209" t="str">
            <v>100m*1m*8mm</v>
          </cell>
          <cell r="F209">
            <v>5</v>
          </cell>
        </row>
        <row r="210">
          <cell r="D210" t="str">
            <v>LJ63-17726A</v>
          </cell>
          <cell r="E210" t="str">
            <v>100m*1m*8mm</v>
          </cell>
          <cell r="F210">
            <v>5</v>
          </cell>
        </row>
        <row r="211">
          <cell r="D211" t="str">
            <v>5210000223-CSDT1</v>
          </cell>
          <cell r="F211">
            <v>5</v>
          </cell>
        </row>
        <row r="212">
          <cell r="D212" t="str">
            <v>CSDT1</v>
          </cell>
          <cell r="E212" t="str">
            <v>100m*1m*8mm</v>
          </cell>
          <cell r="F212">
            <v>5</v>
          </cell>
        </row>
        <row r="213">
          <cell r="D213" t="str">
            <v>6-9day</v>
          </cell>
          <cell r="E213" t="str">
            <v>100m*1m*8mm</v>
          </cell>
          <cell r="F213" t="str">
            <v>stock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"/>
      <sheetName val="23.10"/>
      <sheetName val="Sheet1"/>
      <sheetName val="31.10"/>
      <sheetName val="07.11"/>
      <sheetName val="VẬT TƯ"/>
      <sheetName val="FCSTSDV"/>
      <sheetName val="VẬT TƯ (2)"/>
      <sheetName val="STOCK (2)"/>
      <sheetName val="stockok"/>
      <sheetName val="Sheet2"/>
      <sheetName val="ok"/>
      <sheetName val="STOCK (3)"/>
      <sheetName val="04.06"/>
      <sheetName val="tính băng dính sạch"/>
      <sheetName val="tính tồn"/>
      <sheetName val="fcst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CODE</v>
          </cell>
          <cell r="D1" t="str">
            <v>stock</v>
          </cell>
          <cell r="E1">
            <v>43704</v>
          </cell>
          <cell r="F1">
            <v>43705</v>
          </cell>
          <cell r="G1">
            <v>43706</v>
          </cell>
          <cell r="H1">
            <v>43707</v>
          </cell>
          <cell r="I1">
            <v>43708</v>
          </cell>
          <cell r="J1">
            <v>43709</v>
          </cell>
          <cell r="K1" t="str">
            <v>W36</v>
          </cell>
          <cell r="L1" t="str">
            <v>W37</v>
          </cell>
          <cell r="M1" t="str">
            <v>W38</v>
          </cell>
          <cell r="N1" t="str">
            <v>TOTAL</v>
          </cell>
        </row>
        <row r="2">
          <cell r="C2" t="str">
            <v>LJ63-15999A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6000</v>
          </cell>
          <cell r="L2">
            <v>0</v>
          </cell>
          <cell r="M2">
            <v>0</v>
          </cell>
          <cell r="N2">
            <v>6000</v>
          </cell>
        </row>
        <row r="3">
          <cell r="C3" t="str">
            <v>LJ63-16071A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5000</v>
          </cell>
          <cell r="L3">
            <v>0</v>
          </cell>
          <cell r="M3">
            <v>0</v>
          </cell>
          <cell r="N3">
            <v>5000</v>
          </cell>
        </row>
        <row r="4">
          <cell r="C4" t="str">
            <v>LJ63-16157A</v>
          </cell>
          <cell r="D4">
            <v>39000</v>
          </cell>
          <cell r="E4">
            <v>0</v>
          </cell>
          <cell r="F4">
            <v>0</v>
          </cell>
          <cell r="G4">
            <v>9000</v>
          </cell>
          <cell r="H4">
            <v>9000</v>
          </cell>
          <cell r="I4">
            <v>9000</v>
          </cell>
          <cell r="J4">
            <v>0</v>
          </cell>
          <cell r="K4">
            <v>0</v>
          </cell>
          <cell r="L4">
            <v>63000</v>
          </cell>
          <cell r="M4">
            <v>63000</v>
          </cell>
          <cell r="N4">
            <v>153000</v>
          </cell>
        </row>
        <row r="5">
          <cell r="C5" t="str">
            <v>LJ63-16183A</v>
          </cell>
          <cell r="D5">
            <v>800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4800</v>
          </cell>
          <cell r="M5">
            <v>0</v>
          </cell>
          <cell r="N5">
            <v>4800</v>
          </cell>
        </row>
        <row r="6">
          <cell r="C6" t="str">
            <v>LJ63-15095A</v>
          </cell>
          <cell r="D6">
            <v>3720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C7" t="str">
            <v>LJ63-15645A</v>
          </cell>
          <cell r="D7">
            <v>27000</v>
          </cell>
          <cell r="E7">
            <v>12000</v>
          </cell>
          <cell r="F7">
            <v>12000</v>
          </cell>
          <cell r="G7">
            <v>9000</v>
          </cell>
          <cell r="H7">
            <v>9000</v>
          </cell>
          <cell r="I7">
            <v>9000</v>
          </cell>
          <cell r="J7">
            <v>12000</v>
          </cell>
          <cell r="K7">
            <v>72000</v>
          </cell>
          <cell r="L7">
            <v>63000</v>
          </cell>
          <cell r="M7">
            <v>63000</v>
          </cell>
          <cell r="N7">
            <v>261000</v>
          </cell>
        </row>
        <row r="8">
          <cell r="C8" t="str">
            <v>LJ63-16354A</v>
          </cell>
          <cell r="D8">
            <v>3560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 t="str">
            <v>LJ63-17015A</v>
          </cell>
          <cell r="D9">
            <v>29250</v>
          </cell>
          <cell r="E9">
            <v>9000</v>
          </cell>
          <cell r="F9">
            <v>9000</v>
          </cell>
          <cell r="G9">
            <v>9000</v>
          </cell>
          <cell r="H9">
            <v>9000</v>
          </cell>
          <cell r="I9">
            <v>9000</v>
          </cell>
          <cell r="J9">
            <v>12000</v>
          </cell>
          <cell r="K9">
            <v>72000</v>
          </cell>
          <cell r="L9">
            <v>63000</v>
          </cell>
          <cell r="M9">
            <v>63000</v>
          </cell>
          <cell r="N9">
            <v>255000</v>
          </cell>
        </row>
        <row r="10">
          <cell r="C10" t="str">
            <v>LJ63-17016A</v>
          </cell>
          <cell r="D10">
            <v>25350</v>
          </cell>
          <cell r="E10">
            <v>0</v>
          </cell>
          <cell r="F10">
            <v>0</v>
          </cell>
          <cell r="G10">
            <v>9000</v>
          </cell>
          <cell r="H10">
            <v>0</v>
          </cell>
          <cell r="I10">
            <v>6000</v>
          </cell>
          <cell r="J10">
            <v>0</v>
          </cell>
          <cell r="K10">
            <v>0</v>
          </cell>
          <cell r="L10">
            <v>63000</v>
          </cell>
          <cell r="M10">
            <v>63000</v>
          </cell>
          <cell r="N10">
            <v>141000</v>
          </cell>
        </row>
        <row r="11">
          <cell r="C11" t="str">
            <v>LJ63-16343A</v>
          </cell>
          <cell r="D11">
            <v>12447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3000</v>
          </cell>
          <cell r="L11">
            <v>12000</v>
          </cell>
          <cell r="M11">
            <v>0</v>
          </cell>
          <cell r="N11">
            <v>15000</v>
          </cell>
        </row>
        <row r="12">
          <cell r="C12" t="str">
            <v>LJ63-16362A</v>
          </cell>
          <cell r="D12">
            <v>12000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3000</v>
          </cell>
          <cell r="L12">
            <v>12000</v>
          </cell>
          <cell r="M12">
            <v>0</v>
          </cell>
          <cell r="N12">
            <v>15000</v>
          </cell>
        </row>
        <row r="13">
          <cell r="C13" t="str">
            <v>LJ63-16436A</v>
          </cell>
          <cell r="D13">
            <v>27460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3000</v>
          </cell>
          <cell r="L13">
            <v>12000</v>
          </cell>
          <cell r="M13">
            <v>0</v>
          </cell>
          <cell r="N13">
            <v>15000</v>
          </cell>
        </row>
        <row r="14">
          <cell r="C14" t="str">
            <v>LJ63-17513A</v>
          </cell>
          <cell r="D14">
            <v>9000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3000</v>
          </cell>
          <cell r="L14">
            <v>12000</v>
          </cell>
          <cell r="M14">
            <v>0</v>
          </cell>
          <cell r="N14">
            <v>15000</v>
          </cell>
        </row>
        <row r="15">
          <cell r="C15" t="str">
            <v>LJ63-17544A</v>
          </cell>
          <cell r="D15">
            <v>7300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3000</v>
          </cell>
          <cell r="L15">
            <v>11700</v>
          </cell>
          <cell r="M15">
            <v>0</v>
          </cell>
          <cell r="N15">
            <v>14700</v>
          </cell>
        </row>
        <row r="16">
          <cell r="C16" t="str">
            <v>LJ63-16317B</v>
          </cell>
          <cell r="D16">
            <v>30240</v>
          </cell>
          <cell r="E16">
            <v>6000</v>
          </cell>
          <cell r="F16">
            <v>6000</v>
          </cell>
          <cell r="G16">
            <v>6000</v>
          </cell>
          <cell r="H16">
            <v>6000</v>
          </cell>
          <cell r="I16">
            <v>3000</v>
          </cell>
          <cell r="J16">
            <v>0</v>
          </cell>
          <cell r="K16">
            <v>21000</v>
          </cell>
          <cell r="L16">
            <v>42000</v>
          </cell>
          <cell r="M16">
            <v>18000</v>
          </cell>
          <cell r="N16">
            <v>108000</v>
          </cell>
        </row>
        <row r="17">
          <cell r="C17" t="str">
            <v>LJ63-16334A</v>
          </cell>
          <cell r="D17">
            <v>30000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 t="str">
            <v>LJ63-16344A</v>
          </cell>
          <cell r="D18">
            <v>13000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24000</v>
          </cell>
          <cell r="L18">
            <v>42000</v>
          </cell>
          <cell r="M18">
            <v>24000</v>
          </cell>
          <cell r="N18">
            <v>90000</v>
          </cell>
        </row>
        <row r="19">
          <cell r="C19" t="str">
            <v>LJ63-16465A</v>
          </cell>
          <cell r="D19">
            <v>29000</v>
          </cell>
          <cell r="E19">
            <v>6000</v>
          </cell>
          <cell r="F19">
            <v>9000</v>
          </cell>
          <cell r="G19">
            <v>6000</v>
          </cell>
          <cell r="H19">
            <v>0</v>
          </cell>
          <cell r="I19">
            <v>6000</v>
          </cell>
          <cell r="J19">
            <v>9000</v>
          </cell>
          <cell r="K19">
            <v>6000</v>
          </cell>
          <cell r="L19">
            <v>48000</v>
          </cell>
          <cell r="M19">
            <v>48000</v>
          </cell>
          <cell r="N19">
            <v>138000</v>
          </cell>
        </row>
        <row r="20">
          <cell r="C20" t="str">
            <v>LJ63-16507A</v>
          </cell>
          <cell r="D20">
            <v>1000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C21" t="str">
            <v>LJ63-16465C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 t="str">
            <v>LJ63-16395B</v>
          </cell>
          <cell r="D22">
            <v>79800</v>
          </cell>
          <cell r="E22">
            <v>9000</v>
          </cell>
          <cell r="F22">
            <v>9000</v>
          </cell>
          <cell r="G22">
            <v>9000</v>
          </cell>
          <cell r="H22">
            <v>9000</v>
          </cell>
          <cell r="I22">
            <v>9000</v>
          </cell>
          <cell r="J22">
            <v>0</v>
          </cell>
          <cell r="K22">
            <v>0</v>
          </cell>
          <cell r="L22">
            <v>69000</v>
          </cell>
          <cell r="M22">
            <v>75000</v>
          </cell>
          <cell r="N22">
            <v>189000</v>
          </cell>
        </row>
        <row r="23">
          <cell r="C23" t="str">
            <v>LJ63-16597A</v>
          </cell>
          <cell r="D23">
            <v>35000</v>
          </cell>
          <cell r="E23">
            <v>0</v>
          </cell>
          <cell r="F23">
            <v>3500</v>
          </cell>
          <cell r="G23">
            <v>7000</v>
          </cell>
          <cell r="H23">
            <v>3500</v>
          </cell>
          <cell r="I23">
            <v>7000</v>
          </cell>
          <cell r="J23">
            <v>3500</v>
          </cell>
          <cell r="K23">
            <v>18000</v>
          </cell>
          <cell r="L23">
            <v>3000</v>
          </cell>
          <cell r="M23">
            <v>3000</v>
          </cell>
          <cell r="N23">
            <v>48500</v>
          </cell>
        </row>
        <row r="24">
          <cell r="C24" t="str">
            <v>LJ63-16706A</v>
          </cell>
          <cell r="D24">
            <v>9000</v>
          </cell>
          <cell r="E24">
            <v>0</v>
          </cell>
          <cell r="F24">
            <v>3000</v>
          </cell>
          <cell r="G24">
            <v>0</v>
          </cell>
          <cell r="H24">
            <v>12000</v>
          </cell>
          <cell r="I24">
            <v>12000</v>
          </cell>
          <cell r="J24">
            <v>12000</v>
          </cell>
          <cell r="K24">
            <v>18000</v>
          </cell>
          <cell r="L24">
            <v>3000</v>
          </cell>
          <cell r="M24">
            <v>3000</v>
          </cell>
          <cell r="N24">
            <v>63000</v>
          </cell>
        </row>
        <row r="25">
          <cell r="C25" t="str">
            <v>LJ63-16707A</v>
          </cell>
          <cell r="D25">
            <v>11400</v>
          </cell>
          <cell r="E25">
            <v>6000</v>
          </cell>
          <cell r="F25">
            <v>12000</v>
          </cell>
          <cell r="G25">
            <v>12000</v>
          </cell>
          <cell r="H25">
            <v>12000</v>
          </cell>
          <cell r="I25">
            <v>12000</v>
          </cell>
          <cell r="J25">
            <v>12000</v>
          </cell>
          <cell r="K25">
            <v>54000</v>
          </cell>
          <cell r="L25">
            <v>6000</v>
          </cell>
          <cell r="M25">
            <v>6000</v>
          </cell>
          <cell r="N25">
            <v>132000</v>
          </cell>
        </row>
        <row r="26">
          <cell r="C26" t="str">
            <v>LJ63-16707A-TC</v>
          </cell>
          <cell r="D26">
            <v>40200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C27" t="str">
            <v>LJ63-16787A</v>
          </cell>
          <cell r="D27">
            <v>9000</v>
          </cell>
          <cell r="E27">
            <v>3000</v>
          </cell>
          <cell r="F27">
            <v>6000</v>
          </cell>
          <cell r="G27">
            <v>6000</v>
          </cell>
          <cell r="H27">
            <v>6000</v>
          </cell>
          <cell r="I27">
            <v>9000</v>
          </cell>
          <cell r="J27">
            <v>12000</v>
          </cell>
          <cell r="K27">
            <v>18000</v>
          </cell>
          <cell r="L27">
            <v>3000</v>
          </cell>
          <cell r="M27">
            <v>3000</v>
          </cell>
          <cell r="N27">
            <v>66000</v>
          </cell>
        </row>
        <row r="28">
          <cell r="C28" t="str">
            <v>LJ63-16787B</v>
          </cell>
          <cell r="D28">
            <v>8000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 t="str">
            <v>LJ63-16595B</v>
          </cell>
          <cell r="D29">
            <v>42000</v>
          </cell>
          <cell r="E29">
            <v>3000</v>
          </cell>
          <cell r="F29">
            <v>6000</v>
          </cell>
          <cell r="G29">
            <v>6000</v>
          </cell>
          <cell r="H29">
            <v>6000</v>
          </cell>
          <cell r="I29">
            <v>6000</v>
          </cell>
          <cell r="J29">
            <v>9000</v>
          </cell>
          <cell r="K29">
            <v>18000</v>
          </cell>
          <cell r="L29">
            <v>3000</v>
          </cell>
          <cell r="M29">
            <v>3000</v>
          </cell>
          <cell r="N29">
            <v>60000</v>
          </cell>
        </row>
        <row r="30">
          <cell r="C30" t="str">
            <v>LJ63-15776B</v>
          </cell>
          <cell r="D30">
            <v>13140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 t="str">
            <v>LJ63-17309A</v>
          </cell>
          <cell r="D31" t="e">
            <v>#N/A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 t="str">
            <v>LJ63-17315A</v>
          </cell>
          <cell r="D32">
            <v>117000</v>
          </cell>
          <cell r="E32">
            <v>12000</v>
          </cell>
          <cell r="F32">
            <v>12000</v>
          </cell>
          <cell r="G32">
            <v>6000</v>
          </cell>
          <cell r="H32">
            <v>6000</v>
          </cell>
          <cell r="I32">
            <v>0</v>
          </cell>
          <cell r="J32">
            <v>12000</v>
          </cell>
          <cell r="K32">
            <v>63000</v>
          </cell>
          <cell r="L32">
            <v>63000</v>
          </cell>
          <cell r="M32">
            <v>63000</v>
          </cell>
          <cell r="N32">
            <v>237000</v>
          </cell>
        </row>
        <row r="33">
          <cell r="C33" t="str">
            <v>LJ63-17304A</v>
          </cell>
          <cell r="D33">
            <v>72000</v>
          </cell>
          <cell r="E33">
            <v>6000</v>
          </cell>
          <cell r="F33">
            <v>9000</v>
          </cell>
          <cell r="G33">
            <v>9000</v>
          </cell>
          <cell r="H33">
            <v>9000</v>
          </cell>
          <cell r="I33">
            <v>9000</v>
          </cell>
          <cell r="J33">
            <v>15000</v>
          </cell>
          <cell r="K33">
            <v>63000</v>
          </cell>
          <cell r="L33">
            <v>63000</v>
          </cell>
          <cell r="M33">
            <v>63000</v>
          </cell>
          <cell r="N33">
            <v>246000</v>
          </cell>
        </row>
        <row r="34">
          <cell r="C34" t="str">
            <v>LJ63-17347A</v>
          </cell>
          <cell r="D34">
            <v>84000</v>
          </cell>
          <cell r="E34">
            <v>7000</v>
          </cell>
          <cell r="F34">
            <v>7000</v>
          </cell>
          <cell r="G34">
            <v>7000</v>
          </cell>
          <cell r="H34">
            <v>7000</v>
          </cell>
          <cell r="I34">
            <v>0</v>
          </cell>
          <cell r="J34">
            <v>14000</v>
          </cell>
          <cell r="K34">
            <v>56000</v>
          </cell>
          <cell r="L34">
            <v>63000</v>
          </cell>
          <cell r="M34">
            <v>63000</v>
          </cell>
          <cell r="N34">
            <v>224000</v>
          </cell>
        </row>
        <row r="35">
          <cell r="C35" t="str">
            <v>LJ63-17349A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C36" t="str">
            <v>LJ63-17451A</v>
          </cell>
          <cell r="D36">
            <v>27000</v>
          </cell>
          <cell r="E36">
            <v>9000</v>
          </cell>
          <cell r="F36">
            <v>18000</v>
          </cell>
          <cell r="G36">
            <v>18000</v>
          </cell>
          <cell r="H36">
            <v>18000</v>
          </cell>
          <cell r="I36">
            <v>9000</v>
          </cell>
          <cell r="J36">
            <v>24000</v>
          </cell>
          <cell r="K36">
            <v>126000</v>
          </cell>
          <cell r="L36">
            <v>135000</v>
          </cell>
          <cell r="M36">
            <v>135000</v>
          </cell>
          <cell r="N36">
            <v>492000</v>
          </cell>
        </row>
        <row r="37">
          <cell r="C37" t="str">
            <v>LJ63-17348A</v>
          </cell>
          <cell r="D37">
            <v>396000</v>
          </cell>
          <cell r="E37">
            <v>15000</v>
          </cell>
          <cell r="F37">
            <v>93000</v>
          </cell>
          <cell r="G37">
            <v>96000</v>
          </cell>
          <cell r="H37">
            <v>96000</v>
          </cell>
          <cell r="I37">
            <v>81000</v>
          </cell>
          <cell r="J37">
            <v>102000</v>
          </cell>
          <cell r="K37">
            <v>714000</v>
          </cell>
          <cell r="L37">
            <v>723000</v>
          </cell>
          <cell r="M37">
            <v>723000</v>
          </cell>
          <cell r="N37">
            <v>2643000</v>
          </cell>
        </row>
        <row r="38">
          <cell r="C38" t="str">
            <v>LJ63-17310A</v>
          </cell>
          <cell r="D38">
            <v>180000</v>
          </cell>
          <cell r="E38">
            <v>0</v>
          </cell>
          <cell r="F38">
            <v>9000</v>
          </cell>
          <cell r="G38">
            <v>9000</v>
          </cell>
          <cell r="H38">
            <v>9000</v>
          </cell>
          <cell r="I38">
            <v>9000</v>
          </cell>
          <cell r="J38">
            <v>15000</v>
          </cell>
          <cell r="K38">
            <v>63000</v>
          </cell>
          <cell r="L38">
            <v>63000</v>
          </cell>
          <cell r="M38">
            <v>63000</v>
          </cell>
          <cell r="N38">
            <v>240000</v>
          </cell>
        </row>
        <row r="39">
          <cell r="C39" t="str">
            <v>LJ63-17543A</v>
          </cell>
          <cell r="D39">
            <v>41250</v>
          </cell>
          <cell r="E39">
            <v>9000</v>
          </cell>
          <cell r="F39">
            <v>9000</v>
          </cell>
          <cell r="G39">
            <v>9000</v>
          </cell>
          <cell r="H39">
            <v>9000</v>
          </cell>
          <cell r="I39">
            <v>0</v>
          </cell>
          <cell r="J39">
            <v>9000</v>
          </cell>
          <cell r="K39">
            <v>63000</v>
          </cell>
          <cell r="L39">
            <v>72000</v>
          </cell>
          <cell r="M39">
            <v>72000</v>
          </cell>
          <cell r="N39">
            <v>252000</v>
          </cell>
        </row>
        <row r="40">
          <cell r="C40" t="str">
            <v>LJ63-17432A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 t="str">
            <v>LJ63-17726A</v>
          </cell>
          <cell r="D41">
            <v>53900</v>
          </cell>
          <cell r="E41">
            <v>0</v>
          </cell>
          <cell r="F41">
            <v>6000</v>
          </cell>
          <cell r="G41">
            <v>6000</v>
          </cell>
          <cell r="H41">
            <v>6000</v>
          </cell>
          <cell r="I41">
            <v>9000</v>
          </cell>
          <cell r="J41">
            <v>12000</v>
          </cell>
          <cell r="K41">
            <v>63000</v>
          </cell>
          <cell r="L41">
            <v>63000</v>
          </cell>
          <cell r="M41">
            <v>63000</v>
          </cell>
          <cell r="N41">
            <v>228000</v>
          </cell>
        </row>
        <row r="42">
          <cell r="C42" t="str">
            <v>LJ63-17433A</v>
          </cell>
          <cell r="D42">
            <v>18000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C43" t="str">
            <v>LJ63-17616A</v>
          </cell>
          <cell r="D43">
            <v>6000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3000</v>
          </cell>
          <cell r="J43">
            <v>6000</v>
          </cell>
          <cell r="K43">
            <v>24000</v>
          </cell>
          <cell r="L43">
            <v>0</v>
          </cell>
          <cell r="M43">
            <v>0</v>
          </cell>
          <cell r="N43">
            <v>33000</v>
          </cell>
        </row>
        <row r="44">
          <cell r="C44" t="str">
            <v>LJ63-17602A</v>
          </cell>
          <cell r="D44">
            <v>19875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3000</v>
          </cell>
          <cell r="J44">
            <v>6000</v>
          </cell>
          <cell r="K44">
            <v>24000</v>
          </cell>
          <cell r="L44">
            <v>0</v>
          </cell>
          <cell r="M44">
            <v>0</v>
          </cell>
          <cell r="N44">
            <v>33000</v>
          </cell>
        </row>
        <row r="45">
          <cell r="C45" t="str">
            <v>LJ63-17609A</v>
          </cell>
          <cell r="D45">
            <v>33000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6000</v>
          </cell>
          <cell r="J45">
            <v>6000</v>
          </cell>
          <cell r="K45">
            <v>30000</v>
          </cell>
          <cell r="L45">
            <v>0</v>
          </cell>
          <cell r="M45">
            <v>0</v>
          </cell>
          <cell r="N45">
            <v>42000</v>
          </cell>
        </row>
        <row r="46">
          <cell r="C46" t="str">
            <v>LJ63-17617A</v>
          </cell>
          <cell r="D46">
            <v>42000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3500</v>
          </cell>
          <cell r="J46">
            <v>7000</v>
          </cell>
          <cell r="K46">
            <v>28000</v>
          </cell>
          <cell r="L46">
            <v>0</v>
          </cell>
          <cell r="M46">
            <v>0</v>
          </cell>
          <cell r="N46">
            <v>38500</v>
          </cell>
        </row>
        <row r="47">
          <cell r="C47" t="str">
            <v>LJ63-17630A</v>
          </cell>
          <cell r="D47">
            <v>30000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3000</v>
          </cell>
          <cell r="K47">
            <v>24000</v>
          </cell>
          <cell r="L47">
            <v>0</v>
          </cell>
          <cell r="M47">
            <v>0</v>
          </cell>
          <cell r="N47">
            <v>27000</v>
          </cell>
        </row>
        <row r="48">
          <cell r="C48" t="str">
            <v>LJ63-17631A</v>
          </cell>
          <cell r="D48">
            <v>17000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2000</v>
          </cell>
          <cell r="J48">
            <v>6000</v>
          </cell>
          <cell r="K48">
            <v>24000</v>
          </cell>
          <cell r="L48">
            <v>0</v>
          </cell>
          <cell r="M48">
            <v>0</v>
          </cell>
          <cell r="N48">
            <v>32000</v>
          </cell>
        </row>
        <row r="49">
          <cell r="C49" t="str">
            <v>LJ63-17308A</v>
          </cell>
          <cell r="D49">
            <v>135000</v>
          </cell>
          <cell r="E49">
            <v>6000</v>
          </cell>
          <cell r="F49">
            <v>9000</v>
          </cell>
          <cell r="G49">
            <v>9000</v>
          </cell>
          <cell r="H49">
            <v>9000</v>
          </cell>
          <cell r="I49">
            <v>0</v>
          </cell>
          <cell r="J49">
            <v>9000</v>
          </cell>
          <cell r="K49">
            <v>63000</v>
          </cell>
          <cell r="L49">
            <v>72000</v>
          </cell>
          <cell r="M49">
            <v>0</v>
          </cell>
          <cell r="N49">
            <v>177000</v>
          </cell>
        </row>
        <row r="50">
          <cell r="C50" t="str">
            <v>LJ63-17350A</v>
          </cell>
          <cell r="D50">
            <v>42000</v>
          </cell>
          <cell r="E50">
            <v>0</v>
          </cell>
          <cell r="F50">
            <v>10500</v>
          </cell>
          <cell r="G50">
            <v>7000</v>
          </cell>
          <cell r="H50">
            <v>10500</v>
          </cell>
          <cell r="I50">
            <v>0</v>
          </cell>
          <cell r="J50">
            <v>7000</v>
          </cell>
          <cell r="K50">
            <v>63000</v>
          </cell>
          <cell r="L50">
            <v>72000</v>
          </cell>
          <cell r="M50">
            <v>0</v>
          </cell>
          <cell r="N50">
            <v>170000</v>
          </cell>
        </row>
        <row r="51">
          <cell r="C51" t="str">
            <v>LJ63-17430A</v>
          </cell>
          <cell r="D51">
            <v>3000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C52" t="str">
            <v>LJ63-17312A</v>
          </cell>
          <cell r="D52">
            <v>108000</v>
          </cell>
          <cell r="E52">
            <v>9000</v>
          </cell>
          <cell r="F52">
            <v>9000</v>
          </cell>
          <cell r="G52">
            <v>9000</v>
          </cell>
          <cell r="H52">
            <v>9000</v>
          </cell>
          <cell r="I52">
            <v>0</v>
          </cell>
          <cell r="J52">
            <v>9000</v>
          </cell>
          <cell r="K52">
            <v>63000</v>
          </cell>
          <cell r="L52">
            <v>72000</v>
          </cell>
          <cell r="M52">
            <v>0</v>
          </cell>
          <cell r="N52">
            <v>180000</v>
          </cell>
        </row>
        <row r="53">
          <cell r="C53" t="str">
            <v>LJ63-17727D</v>
          </cell>
          <cell r="D53">
            <v>96000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C54" t="str">
            <v>LJ63-17727B</v>
          </cell>
          <cell r="D54">
            <v>3300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 t="str">
            <v>LJ63-18013A</v>
          </cell>
          <cell r="D55">
            <v>385000</v>
          </cell>
          <cell r="E55">
            <v>31500</v>
          </cell>
          <cell r="F55">
            <v>78000</v>
          </cell>
          <cell r="G55">
            <v>81000</v>
          </cell>
          <cell r="H55">
            <v>81000</v>
          </cell>
          <cell r="I55">
            <v>81000</v>
          </cell>
          <cell r="J55">
            <v>81000</v>
          </cell>
          <cell r="K55">
            <v>588000</v>
          </cell>
          <cell r="L55">
            <v>588000</v>
          </cell>
          <cell r="M55">
            <v>0</v>
          </cell>
          <cell r="N55">
            <v>1609500</v>
          </cell>
        </row>
        <row r="56">
          <cell r="C56" t="str">
            <v>LJ63-18020A</v>
          </cell>
          <cell r="D56">
            <v>495000</v>
          </cell>
          <cell r="E56">
            <v>0</v>
          </cell>
          <cell r="F56">
            <v>78000</v>
          </cell>
          <cell r="G56">
            <v>81000</v>
          </cell>
          <cell r="H56">
            <v>81000</v>
          </cell>
          <cell r="I56">
            <v>81000</v>
          </cell>
          <cell r="J56">
            <v>81000</v>
          </cell>
          <cell r="K56">
            <v>588000</v>
          </cell>
          <cell r="L56">
            <v>588000</v>
          </cell>
          <cell r="M56">
            <v>0</v>
          </cell>
          <cell r="N56">
            <v>1578000</v>
          </cell>
        </row>
        <row r="57">
          <cell r="C57" t="str">
            <v>LJ63-18021A</v>
          </cell>
          <cell r="D57">
            <v>362250</v>
          </cell>
          <cell r="E57">
            <v>0</v>
          </cell>
          <cell r="F57">
            <v>78000</v>
          </cell>
          <cell r="G57">
            <v>81000</v>
          </cell>
          <cell r="H57">
            <v>81000</v>
          </cell>
          <cell r="I57">
            <v>81000</v>
          </cell>
          <cell r="J57">
            <v>81000</v>
          </cell>
          <cell r="K57">
            <v>588000</v>
          </cell>
          <cell r="L57">
            <v>588000</v>
          </cell>
          <cell r="M57">
            <v>0</v>
          </cell>
          <cell r="N57">
            <v>1578000</v>
          </cell>
        </row>
        <row r="58">
          <cell r="C58" t="str">
            <v>LJ63-18022A</v>
          </cell>
          <cell r="D58">
            <v>267000</v>
          </cell>
          <cell r="E58">
            <v>78000</v>
          </cell>
          <cell r="F58">
            <v>84000</v>
          </cell>
          <cell r="G58">
            <v>84000</v>
          </cell>
          <cell r="H58">
            <v>84000</v>
          </cell>
          <cell r="I58">
            <v>84000</v>
          </cell>
          <cell r="J58">
            <v>84000</v>
          </cell>
          <cell r="K58">
            <v>637000</v>
          </cell>
          <cell r="L58">
            <v>637000</v>
          </cell>
          <cell r="M58">
            <v>0</v>
          </cell>
          <cell r="N58">
            <v>1772000</v>
          </cell>
        </row>
        <row r="59">
          <cell r="C59" t="str">
            <v>LJ63-17601B</v>
          </cell>
          <cell r="D59">
            <v>34000</v>
          </cell>
          <cell r="E59">
            <v>12000</v>
          </cell>
          <cell r="F59">
            <v>12000</v>
          </cell>
          <cell r="G59">
            <v>12000</v>
          </cell>
          <cell r="H59">
            <v>12000</v>
          </cell>
          <cell r="I59">
            <v>12000</v>
          </cell>
          <cell r="J59">
            <v>12000</v>
          </cell>
          <cell r="K59">
            <v>84000</v>
          </cell>
          <cell r="L59">
            <v>75000</v>
          </cell>
          <cell r="M59">
            <v>0</v>
          </cell>
          <cell r="N59">
            <v>231000</v>
          </cell>
        </row>
        <row r="60">
          <cell r="C60" t="str">
            <v>LJ63-17600B</v>
          </cell>
          <cell r="D60">
            <v>36000</v>
          </cell>
          <cell r="E60">
            <v>12000</v>
          </cell>
          <cell r="F60">
            <v>12000</v>
          </cell>
          <cell r="G60">
            <v>12000</v>
          </cell>
          <cell r="H60">
            <v>12000</v>
          </cell>
          <cell r="I60">
            <v>12000</v>
          </cell>
          <cell r="J60">
            <v>12000</v>
          </cell>
          <cell r="K60">
            <v>84000</v>
          </cell>
          <cell r="L60">
            <v>75000</v>
          </cell>
          <cell r="M60">
            <v>0</v>
          </cell>
          <cell r="N60">
            <v>231000</v>
          </cell>
        </row>
        <row r="61">
          <cell r="C61" t="str">
            <v>LJ63-17674A</v>
          </cell>
          <cell r="D61">
            <v>45000</v>
          </cell>
          <cell r="E61">
            <v>12000</v>
          </cell>
          <cell r="F61">
            <v>12000</v>
          </cell>
          <cell r="G61">
            <v>12000</v>
          </cell>
          <cell r="H61">
            <v>12000</v>
          </cell>
          <cell r="I61">
            <v>12000</v>
          </cell>
          <cell r="J61">
            <v>12000</v>
          </cell>
          <cell r="K61">
            <v>84000</v>
          </cell>
          <cell r="L61">
            <v>75000</v>
          </cell>
          <cell r="M61">
            <v>0</v>
          </cell>
          <cell r="N61">
            <v>231000</v>
          </cell>
        </row>
        <row r="62">
          <cell r="C62" t="str">
            <v>LJ63-18273A</v>
          </cell>
          <cell r="D62">
            <v>0</v>
          </cell>
          <cell r="E62">
            <v>8000</v>
          </cell>
          <cell r="F62">
            <v>8000</v>
          </cell>
          <cell r="G62">
            <v>8000</v>
          </cell>
          <cell r="H62">
            <v>8000</v>
          </cell>
          <cell r="I62">
            <v>8000</v>
          </cell>
          <cell r="J62">
            <v>10000</v>
          </cell>
          <cell r="K62">
            <v>70000</v>
          </cell>
          <cell r="L62">
            <v>70000</v>
          </cell>
          <cell r="M62">
            <v>70000</v>
          </cell>
          <cell r="N62">
            <v>260000</v>
          </cell>
        </row>
        <row r="63">
          <cell r="C63" t="str">
            <v>LJ63-18142A</v>
          </cell>
          <cell r="D63">
            <v>32500</v>
          </cell>
          <cell r="E63">
            <v>10000</v>
          </cell>
          <cell r="F63">
            <v>10000</v>
          </cell>
          <cell r="G63">
            <v>10000</v>
          </cell>
          <cell r="H63">
            <v>10000</v>
          </cell>
          <cell r="I63">
            <v>10000</v>
          </cell>
          <cell r="J63">
            <v>10000</v>
          </cell>
          <cell r="K63">
            <v>70000</v>
          </cell>
          <cell r="L63">
            <v>70000</v>
          </cell>
          <cell r="M63">
            <v>70000</v>
          </cell>
          <cell r="N63">
            <v>270000</v>
          </cell>
        </row>
        <row r="64">
          <cell r="C64" t="str">
            <v>LJ63-18143A</v>
          </cell>
          <cell r="D64">
            <v>0</v>
          </cell>
          <cell r="E64">
            <v>8000</v>
          </cell>
          <cell r="F64">
            <v>8000</v>
          </cell>
          <cell r="G64">
            <v>8000</v>
          </cell>
          <cell r="H64">
            <v>8000</v>
          </cell>
          <cell r="I64">
            <v>8000</v>
          </cell>
          <cell r="J64">
            <v>10000</v>
          </cell>
          <cell r="K64">
            <v>70000</v>
          </cell>
          <cell r="L64">
            <v>70000</v>
          </cell>
          <cell r="M64">
            <v>70000</v>
          </cell>
          <cell r="N64">
            <v>260000</v>
          </cell>
        </row>
        <row r="65">
          <cell r="C65" t="str">
            <v>LJ63-18319A</v>
          </cell>
          <cell r="D65">
            <v>0</v>
          </cell>
          <cell r="E65">
            <v>10000</v>
          </cell>
          <cell r="F65">
            <v>10000</v>
          </cell>
          <cell r="G65">
            <v>10000</v>
          </cell>
          <cell r="H65">
            <v>10000</v>
          </cell>
          <cell r="I65">
            <v>10000</v>
          </cell>
          <cell r="J65">
            <v>10000</v>
          </cell>
          <cell r="K65">
            <v>70000</v>
          </cell>
          <cell r="L65">
            <v>70000</v>
          </cell>
          <cell r="M65">
            <v>70000</v>
          </cell>
          <cell r="N65">
            <v>270000</v>
          </cell>
        </row>
        <row r="66">
          <cell r="C66" t="str">
            <v>LJ63-18274A</v>
          </cell>
          <cell r="D66">
            <v>0</v>
          </cell>
          <cell r="E66">
            <v>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140000</v>
          </cell>
          <cell r="L66">
            <v>140000</v>
          </cell>
          <cell r="M66">
            <v>140000</v>
          </cell>
          <cell r="N66">
            <v>520000</v>
          </cell>
        </row>
        <row r="67">
          <cell r="C67" t="str">
            <v>LJ63-18145A</v>
          </cell>
          <cell r="D67">
            <v>7500</v>
          </cell>
          <cell r="E67">
            <v>20000</v>
          </cell>
          <cell r="F67">
            <v>20000</v>
          </cell>
          <cell r="G67">
            <v>20000</v>
          </cell>
          <cell r="H67">
            <v>20000</v>
          </cell>
          <cell r="I67">
            <v>20000</v>
          </cell>
          <cell r="J67">
            <v>20000</v>
          </cell>
          <cell r="K67">
            <v>140000</v>
          </cell>
          <cell r="L67">
            <v>140000</v>
          </cell>
          <cell r="M67">
            <v>140000</v>
          </cell>
          <cell r="N67">
            <v>540000</v>
          </cell>
        </row>
        <row r="68">
          <cell r="C68" t="str">
            <v>LJ63-18146A</v>
          </cell>
          <cell r="D68">
            <v>0</v>
          </cell>
          <cell r="E68">
            <v>0</v>
          </cell>
          <cell r="F68">
            <v>20000</v>
          </cell>
          <cell r="G68">
            <v>20000</v>
          </cell>
          <cell r="H68">
            <v>20000</v>
          </cell>
          <cell r="I68">
            <v>20000</v>
          </cell>
          <cell r="J68">
            <v>20000</v>
          </cell>
          <cell r="K68">
            <v>140000</v>
          </cell>
          <cell r="L68">
            <v>140000</v>
          </cell>
          <cell r="M68">
            <v>140000</v>
          </cell>
          <cell r="N68">
            <v>520000</v>
          </cell>
        </row>
        <row r="69">
          <cell r="C69" t="str">
            <v>LJ63-18318A</v>
          </cell>
          <cell r="D69">
            <v>190300</v>
          </cell>
          <cell r="E69">
            <v>0</v>
          </cell>
          <cell r="F69">
            <v>20000</v>
          </cell>
          <cell r="G69">
            <v>20000</v>
          </cell>
          <cell r="H69">
            <v>20000</v>
          </cell>
          <cell r="I69">
            <v>20000</v>
          </cell>
          <cell r="J69">
            <v>20000</v>
          </cell>
          <cell r="K69">
            <v>140000</v>
          </cell>
          <cell r="L69">
            <v>140000</v>
          </cell>
          <cell r="M69">
            <v>140000</v>
          </cell>
          <cell r="N69">
            <v>520000</v>
          </cell>
        </row>
        <row r="70">
          <cell r="C70" t="str">
            <v>LJ63-18144A</v>
          </cell>
          <cell r="D70">
            <v>53000</v>
          </cell>
          <cell r="E70">
            <v>30000</v>
          </cell>
          <cell r="F70">
            <v>30000</v>
          </cell>
          <cell r="G70">
            <v>30000</v>
          </cell>
          <cell r="H70">
            <v>30000</v>
          </cell>
          <cell r="I70">
            <v>30000</v>
          </cell>
          <cell r="J70">
            <v>30000</v>
          </cell>
          <cell r="K70">
            <v>210000</v>
          </cell>
          <cell r="L70">
            <v>210000</v>
          </cell>
          <cell r="M70">
            <v>210000</v>
          </cell>
          <cell r="N70">
            <v>810000</v>
          </cell>
        </row>
        <row r="71">
          <cell r="C71" t="str">
            <v>LJ63-17930A</v>
          </cell>
          <cell r="D71">
            <v>0</v>
          </cell>
          <cell r="E71">
            <v>23000</v>
          </cell>
          <cell r="F71">
            <v>46000</v>
          </cell>
          <cell r="G71">
            <v>46000</v>
          </cell>
          <cell r="H71">
            <v>34500</v>
          </cell>
          <cell r="I71">
            <v>46000</v>
          </cell>
          <cell r="J71">
            <v>46000</v>
          </cell>
          <cell r="K71">
            <v>569417</v>
          </cell>
          <cell r="L71">
            <v>569418</v>
          </cell>
          <cell r="M71">
            <v>569419</v>
          </cell>
          <cell r="N71">
            <v>1949754</v>
          </cell>
        </row>
        <row r="72">
          <cell r="C72" t="str">
            <v>LJ63-17931A</v>
          </cell>
          <cell r="D72">
            <v>155000</v>
          </cell>
          <cell r="E72">
            <v>31000</v>
          </cell>
          <cell r="F72">
            <v>37200</v>
          </cell>
          <cell r="G72">
            <v>31000</v>
          </cell>
          <cell r="H72">
            <v>31000</v>
          </cell>
          <cell r="I72">
            <v>62000</v>
          </cell>
          <cell r="J72">
            <v>37200</v>
          </cell>
          <cell r="K72">
            <v>569417</v>
          </cell>
          <cell r="L72">
            <v>569417</v>
          </cell>
          <cell r="M72">
            <v>569417</v>
          </cell>
          <cell r="N72">
            <v>1937651</v>
          </cell>
        </row>
        <row r="73">
          <cell r="C73" t="str">
            <v>LJ63-17935A</v>
          </cell>
          <cell r="D73">
            <v>0</v>
          </cell>
          <cell r="E73">
            <v>30000</v>
          </cell>
          <cell r="F73">
            <v>45000</v>
          </cell>
          <cell r="G73">
            <v>30000</v>
          </cell>
          <cell r="H73">
            <v>30000</v>
          </cell>
          <cell r="I73">
            <v>45000</v>
          </cell>
          <cell r="J73">
            <v>30000</v>
          </cell>
          <cell r="K73">
            <v>569417</v>
          </cell>
          <cell r="L73">
            <v>569417</v>
          </cell>
          <cell r="M73">
            <v>569417</v>
          </cell>
          <cell r="N73">
            <v>1918251</v>
          </cell>
        </row>
        <row r="74">
          <cell r="C74" t="str">
            <v>LJ63-17813A</v>
          </cell>
          <cell r="D74">
            <v>0</v>
          </cell>
          <cell r="E74">
            <v>46000</v>
          </cell>
          <cell r="F74">
            <v>46000</v>
          </cell>
          <cell r="G74">
            <v>34500</v>
          </cell>
          <cell r="H74">
            <v>69000</v>
          </cell>
          <cell r="I74">
            <v>46000</v>
          </cell>
          <cell r="J74">
            <v>46000</v>
          </cell>
          <cell r="K74">
            <v>813845</v>
          </cell>
          <cell r="L74">
            <v>813845</v>
          </cell>
          <cell r="M74">
            <v>813845</v>
          </cell>
          <cell r="N74">
            <v>2729035</v>
          </cell>
        </row>
        <row r="75">
          <cell r="C75" t="str">
            <v>LJ63-17913A</v>
          </cell>
          <cell r="D75">
            <v>99200</v>
          </cell>
          <cell r="E75">
            <v>62000</v>
          </cell>
          <cell r="F75">
            <v>62000</v>
          </cell>
          <cell r="G75">
            <v>31000</v>
          </cell>
          <cell r="H75">
            <v>31000</v>
          </cell>
          <cell r="I75">
            <v>62000</v>
          </cell>
          <cell r="J75">
            <v>31000</v>
          </cell>
          <cell r="K75">
            <v>813845</v>
          </cell>
          <cell r="L75">
            <v>813845</v>
          </cell>
          <cell r="M75">
            <v>813845</v>
          </cell>
          <cell r="N75">
            <v>2720535</v>
          </cell>
        </row>
        <row r="76">
          <cell r="C76" t="str">
            <v>LJ63-17836A</v>
          </cell>
          <cell r="D76">
            <v>0</v>
          </cell>
          <cell r="E76">
            <v>120000</v>
          </cell>
          <cell r="F76">
            <v>120000</v>
          </cell>
          <cell r="G76">
            <v>120000</v>
          </cell>
          <cell r="H76">
            <v>120000</v>
          </cell>
          <cell r="I76">
            <v>120000</v>
          </cell>
          <cell r="J76">
            <v>120000</v>
          </cell>
          <cell r="K76">
            <v>813845</v>
          </cell>
          <cell r="L76">
            <v>813845</v>
          </cell>
          <cell r="M76">
            <v>813845</v>
          </cell>
          <cell r="N76">
            <v>3161535</v>
          </cell>
        </row>
        <row r="77">
          <cell r="C77" t="str">
            <v>Q310-678042</v>
          </cell>
          <cell r="D77">
            <v>198400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80000</v>
          </cell>
          <cell r="L77">
            <v>80000</v>
          </cell>
          <cell r="M77">
            <v>80000</v>
          </cell>
          <cell r="N77">
            <v>240000</v>
          </cell>
        </row>
        <row r="78">
          <cell r="C78" t="str">
            <v>LJ63-16147A</v>
          </cell>
          <cell r="D78">
            <v>0</v>
          </cell>
          <cell r="E78">
            <v>0</v>
          </cell>
          <cell r="F78">
            <v>0</v>
          </cell>
          <cell r="G78">
            <v>11500</v>
          </cell>
          <cell r="H78">
            <v>0</v>
          </cell>
          <cell r="I78">
            <v>0</v>
          </cell>
          <cell r="J78">
            <v>11500</v>
          </cell>
          <cell r="K78">
            <v>34500</v>
          </cell>
          <cell r="L78">
            <v>34500</v>
          </cell>
          <cell r="M78">
            <v>34500</v>
          </cell>
          <cell r="N78">
            <v>126500</v>
          </cell>
        </row>
        <row r="79">
          <cell r="C79" t="str">
            <v>LJ63-16703A</v>
          </cell>
          <cell r="D79">
            <v>93000</v>
          </cell>
          <cell r="E79">
            <v>3100</v>
          </cell>
          <cell r="F79">
            <v>3100</v>
          </cell>
          <cell r="G79">
            <v>0</v>
          </cell>
          <cell r="H79">
            <v>0</v>
          </cell>
          <cell r="I79">
            <v>0</v>
          </cell>
          <cell r="J79">
            <v>6200</v>
          </cell>
          <cell r="K79">
            <v>31000</v>
          </cell>
          <cell r="L79">
            <v>31000</v>
          </cell>
          <cell r="M79">
            <v>31000</v>
          </cell>
          <cell r="N79">
            <v>105400</v>
          </cell>
        </row>
        <row r="80">
          <cell r="C80" t="str">
            <v>LJ63-16286A</v>
          </cell>
          <cell r="D80">
            <v>0</v>
          </cell>
          <cell r="E80">
            <v>0</v>
          </cell>
          <cell r="F80">
            <v>0</v>
          </cell>
          <cell r="G80">
            <v>19000</v>
          </cell>
          <cell r="H80">
            <v>0</v>
          </cell>
          <cell r="I80">
            <v>0</v>
          </cell>
          <cell r="J80">
            <v>19000</v>
          </cell>
          <cell r="K80">
            <v>38000</v>
          </cell>
          <cell r="L80">
            <v>38000</v>
          </cell>
          <cell r="M80">
            <v>38000</v>
          </cell>
          <cell r="N80">
            <v>152000</v>
          </cell>
        </row>
        <row r="81">
          <cell r="C81" t="str">
            <v>LJ63-16146A</v>
          </cell>
          <cell r="D81">
            <v>170500</v>
          </cell>
          <cell r="E81">
            <v>0</v>
          </cell>
          <cell r="F81">
            <v>0</v>
          </cell>
          <cell r="G81">
            <v>0</v>
          </cell>
          <cell r="H81">
            <v>27900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27900</v>
          </cell>
        </row>
        <row r="82">
          <cell r="C82" t="str">
            <v>LJ63-16385A</v>
          </cell>
          <cell r="D82">
            <v>0</v>
          </cell>
          <cell r="E82">
            <v>0</v>
          </cell>
          <cell r="F82">
            <v>11500</v>
          </cell>
          <cell r="G82">
            <v>0</v>
          </cell>
          <cell r="H82">
            <v>11500</v>
          </cell>
          <cell r="I82">
            <v>0</v>
          </cell>
          <cell r="J82">
            <v>0</v>
          </cell>
          <cell r="K82">
            <v>11500</v>
          </cell>
          <cell r="L82">
            <v>11500</v>
          </cell>
          <cell r="M82">
            <v>11500</v>
          </cell>
          <cell r="N82">
            <v>57500</v>
          </cell>
        </row>
        <row r="83">
          <cell r="C83" t="str">
            <v>LJ63-16387A</v>
          </cell>
          <cell r="D83">
            <v>100800</v>
          </cell>
          <cell r="E83">
            <v>11200</v>
          </cell>
          <cell r="F83">
            <v>5600</v>
          </cell>
          <cell r="G83">
            <v>5600</v>
          </cell>
          <cell r="H83">
            <v>5600</v>
          </cell>
          <cell r="I83">
            <v>0</v>
          </cell>
          <cell r="J83">
            <v>0</v>
          </cell>
          <cell r="K83">
            <v>25200</v>
          </cell>
          <cell r="L83">
            <v>25200</v>
          </cell>
          <cell r="M83">
            <v>25200</v>
          </cell>
          <cell r="N83">
            <v>103600</v>
          </cell>
        </row>
        <row r="84">
          <cell r="C84" t="str">
            <v>LJ63-16386A</v>
          </cell>
          <cell r="D84">
            <v>0</v>
          </cell>
          <cell r="E84">
            <v>0</v>
          </cell>
          <cell r="F84">
            <v>0</v>
          </cell>
          <cell r="G84">
            <v>15000</v>
          </cell>
          <cell r="H84">
            <v>0</v>
          </cell>
          <cell r="I84">
            <v>15000</v>
          </cell>
          <cell r="J84">
            <v>0</v>
          </cell>
          <cell r="K84">
            <v>30000</v>
          </cell>
          <cell r="L84">
            <v>30000</v>
          </cell>
          <cell r="M84">
            <v>30000</v>
          </cell>
          <cell r="N84">
            <v>120000</v>
          </cell>
        </row>
        <row r="85">
          <cell r="C85" t="str">
            <v>Q310-670869</v>
          </cell>
          <cell r="D85">
            <v>56000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150000</v>
          </cell>
          <cell r="L85">
            <v>150000</v>
          </cell>
          <cell r="M85">
            <v>150000</v>
          </cell>
          <cell r="N85">
            <v>450000</v>
          </cell>
        </row>
        <row r="86">
          <cell r="C86" t="str">
            <v>Q310-505920</v>
          </cell>
          <cell r="D86">
            <v>7570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 t="str">
            <v>Q310-459215</v>
          </cell>
          <cell r="D87">
            <v>277500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623500</v>
          </cell>
          <cell r="N87">
            <v>623500</v>
          </cell>
        </row>
        <row r="88">
          <cell r="C88" t="str">
            <v>Q310-459220</v>
          </cell>
          <cell r="D88">
            <v>272314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612000</v>
          </cell>
          <cell r="N88">
            <v>612000</v>
          </cell>
        </row>
        <row r="89">
          <cell r="C89" t="str">
            <v>Q470-008557</v>
          </cell>
          <cell r="D89">
            <v>59000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C90" t="str">
            <v>Q470-008546</v>
          </cell>
          <cell r="D90">
            <v>54115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C91" t="str">
            <v>Q470-008547</v>
          </cell>
          <cell r="D91">
            <v>59710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C92" t="str">
            <v>Q470-008548</v>
          </cell>
          <cell r="D92">
            <v>70973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C93" t="str">
            <v>Q470-008666</v>
          </cell>
          <cell r="D93">
            <v>4457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C94" t="str">
            <v>Q470-008667</v>
          </cell>
          <cell r="D94">
            <v>5800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C95" t="str">
            <v>SSDT1</v>
          </cell>
          <cell r="D95">
            <v>13088</v>
          </cell>
          <cell r="E95">
            <v>0</v>
          </cell>
          <cell r="F95">
            <v>14000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58000</v>
          </cell>
          <cell r="N95">
            <v>72000</v>
          </cell>
        </row>
        <row r="96">
          <cell r="C96" t="str">
            <v>CSDT1</v>
          </cell>
          <cell r="D96">
            <v>11350</v>
          </cell>
          <cell r="E96">
            <v>0</v>
          </cell>
          <cell r="F96">
            <v>14000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58000</v>
          </cell>
          <cell r="L96">
            <v>0</v>
          </cell>
          <cell r="M96">
            <v>0</v>
          </cell>
          <cell r="N96">
            <v>72000</v>
          </cell>
        </row>
        <row r="97">
          <cell r="C97" t="str">
            <v>5210000174-SSDT1</v>
          </cell>
          <cell r="D97">
            <v>4500</v>
          </cell>
          <cell r="E97">
            <v>0</v>
          </cell>
          <cell r="F97">
            <v>30000</v>
          </cell>
          <cell r="G97">
            <v>0</v>
          </cell>
          <cell r="H97">
            <v>39000</v>
          </cell>
          <cell r="I97">
            <v>0</v>
          </cell>
          <cell r="J97">
            <v>0</v>
          </cell>
          <cell r="K97">
            <v>0</v>
          </cell>
          <cell r="L97">
            <v>58000</v>
          </cell>
          <cell r="M97">
            <v>0</v>
          </cell>
          <cell r="N97">
            <v>127000</v>
          </cell>
        </row>
        <row r="98">
          <cell r="C98" t="str">
            <v>5210000173-CSDT1</v>
          </cell>
          <cell r="D98">
            <v>15600</v>
          </cell>
          <cell r="E98">
            <v>0</v>
          </cell>
          <cell r="F98">
            <v>30000</v>
          </cell>
          <cell r="G98">
            <v>0</v>
          </cell>
          <cell r="H98">
            <v>39000</v>
          </cell>
          <cell r="I98">
            <v>0</v>
          </cell>
          <cell r="J98">
            <v>0</v>
          </cell>
          <cell r="K98">
            <v>0</v>
          </cell>
          <cell r="L98">
            <v>58000</v>
          </cell>
          <cell r="M98">
            <v>0</v>
          </cell>
          <cell r="N98">
            <v>127000</v>
          </cell>
        </row>
        <row r="99">
          <cell r="C99" t="str">
            <v>5210000223-CSDT1</v>
          </cell>
          <cell r="D99">
            <v>184200</v>
          </cell>
          <cell r="E99">
            <v>85000</v>
          </cell>
          <cell r="F99">
            <v>85000</v>
          </cell>
          <cell r="G99">
            <v>85000</v>
          </cell>
          <cell r="H99">
            <v>85000</v>
          </cell>
          <cell r="I99">
            <v>85000</v>
          </cell>
          <cell r="J99">
            <v>0</v>
          </cell>
          <cell r="K99">
            <v>510000</v>
          </cell>
          <cell r="L99">
            <v>510000</v>
          </cell>
          <cell r="M99">
            <v>510000</v>
          </cell>
          <cell r="N99">
            <v>1955000</v>
          </cell>
        </row>
        <row r="100">
          <cell r="C100" t="str">
            <v>MA111218029</v>
          </cell>
          <cell r="D100">
            <v>4520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C101" t="str">
            <v>Q310-690815</v>
          </cell>
          <cell r="D101">
            <v>53000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 t="str">
            <v>Q310-690732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 t="str">
            <v>Q310-712671</v>
          </cell>
          <cell r="D103">
            <v>3000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C104" t="str">
            <v>GH02-17927A</v>
          </cell>
          <cell r="D104">
            <v>10800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C105" t="str">
            <v>GH02-17925A</v>
          </cell>
          <cell r="D105">
            <v>41600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C106" t="str">
            <v>GH02-17923A</v>
          </cell>
          <cell r="D106">
            <v>25200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140000</v>
          </cell>
          <cell r="L106">
            <v>0</v>
          </cell>
          <cell r="M106">
            <v>0</v>
          </cell>
          <cell r="N106">
            <v>140000</v>
          </cell>
        </row>
        <row r="107">
          <cell r="C107" t="str">
            <v>GH02-19296A</v>
          </cell>
          <cell r="D107" t="e">
            <v>#N/A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 t="str">
            <v>GH02-19225A</v>
          </cell>
          <cell r="D108" t="e">
            <v>#N/A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C109" t="str">
            <v>GH02-19042A</v>
          </cell>
          <cell r="D109" t="e">
            <v>#N/A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GH02-19025A</v>
          </cell>
          <cell r="D110" t="e">
            <v>#N/A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GH02-19635A</v>
          </cell>
          <cell r="D111" t="e">
            <v>#N/A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GH02-19038A</v>
          </cell>
          <cell r="D112" t="e">
            <v>#N/A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C113" t="str">
            <v>GH81-19472A</v>
          </cell>
          <cell r="D113" t="e">
            <v>#N/A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GH81-19142A</v>
          </cell>
          <cell r="D114" t="e">
            <v>#N/A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GH81-19144A</v>
          </cell>
          <cell r="D115" t="e">
            <v>#N/A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CH5P6-D25T-B2SS</v>
          </cell>
          <cell r="D116">
            <v>15183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Q130-002933</v>
          </cell>
          <cell r="D117">
            <v>2881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Q130-002934</v>
          </cell>
          <cell r="D118">
            <v>1881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Q310-716491</v>
          </cell>
          <cell r="D119">
            <v>27000</v>
          </cell>
          <cell r="E119">
            <v>0</v>
          </cell>
          <cell r="F119">
            <v>0</v>
          </cell>
          <cell r="G119">
            <v>9000</v>
          </cell>
          <cell r="H119">
            <v>9000</v>
          </cell>
          <cell r="I119">
            <v>9000</v>
          </cell>
          <cell r="J119">
            <v>0</v>
          </cell>
          <cell r="K119">
            <v>30000</v>
          </cell>
          <cell r="L119">
            <v>0</v>
          </cell>
          <cell r="M119">
            <v>0</v>
          </cell>
          <cell r="N119">
            <v>57000</v>
          </cell>
        </row>
        <row r="120">
          <cell r="C120" t="str">
            <v>GH81-16479A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GH81-16480A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GH81-16481A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GH81-16482A</v>
          </cell>
          <cell r="D123">
            <v>17400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GH81-15950A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GH81-15952A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GH81-15318A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GH81-15896A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GH81-15893A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 t="str">
            <v>Q130-002931</v>
          </cell>
          <cell r="D129">
            <v>5200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C130" t="str">
            <v>Q130-002930</v>
          </cell>
          <cell r="D130">
            <v>6200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C131" t="str">
            <v>Q130-002929</v>
          </cell>
          <cell r="D131">
            <v>4258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C132" t="str">
            <v>Q130-002932</v>
          </cell>
          <cell r="D132">
            <v>2176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C133" t="str">
            <v>Q310-725075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C134" t="str">
            <v>Q310-724796</v>
          </cell>
          <cell r="D134">
            <v>9000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 t="str">
            <v>CH5P6-D25T-B2SS.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C136" t="str">
            <v>Q130-003008</v>
          </cell>
          <cell r="D136">
            <v>15000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C137" t="str">
            <v>Q130-003013</v>
          </cell>
          <cell r="D137">
            <v>13638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8">
          <cell r="C138" t="str">
            <v>Q130-003007</v>
          </cell>
          <cell r="D138">
            <v>83500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</row>
        <row r="139">
          <cell r="C139" t="str">
            <v>Q130-003009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C140" t="str">
            <v>Q470-009181</v>
          </cell>
          <cell r="D140">
            <v>38150</v>
          </cell>
          <cell r="E140">
            <v>0</v>
          </cell>
          <cell r="F140">
            <v>72000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354850</v>
          </cell>
          <cell r="N140">
            <v>426850</v>
          </cell>
        </row>
        <row r="141">
          <cell r="C141" t="str">
            <v>Q470-009182</v>
          </cell>
          <cell r="D141">
            <v>29000</v>
          </cell>
          <cell r="E141">
            <v>0</v>
          </cell>
          <cell r="F141">
            <v>50000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50000</v>
          </cell>
          <cell r="L141">
            <v>0</v>
          </cell>
          <cell r="M141">
            <v>420000</v>
          </cell>
          <cell r="N141">
            <v>520000</v>
          </cell>
        </row>
        <row r="142">
          <cell r="C142" t="str">
            <v>Q130-003015</v>
          </cell>
          <cell r="D142">
            <v>1000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C143" t="str">
            <v>Q130-003016</v>
          </cell>
          <cell r="D143">
            <v>2679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C144" t="str">
            <v>Q130-003021</v>
          </cell>
          <cell r="D144">
            <v>3400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C145" t="str">
            <v>Q130-003023</v>
          </cell>
          <cell r="D145">
            <v>4750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C146" t="str">
            <v>Q130-003171</v>
          </cell>
          <cell r="D146" t="e">
            <v>#N/A</v>
          </cell>
          <cell r="E146">
            <v>14000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14000</v>
          </cell>
        </row>
        <row r="147">
          <cell r="C147" t="str">
            <v>Q130-003055</v>
          </cell>
          <cell r="D147">
            <v>3500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C148" t="str">
            <v>Q130-003054</v>
          </cell>
          <cell r="D148">
            <v>1199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C149" t="str">
            <v>Q130-003053</v>
          </cell>
          <cell r="D149">
            <v>3500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C150" t="str">
            <v>Q130-003052</v>
          </cell>
          <cell r="D150">
            <v>4481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C151" t="str">
            <v>Q130-003025</v>
          </cell>
          <cell r="D151">
            <v>0</v>
          </cell>
          <cell r="E151">
            <v>29000</v>
          </cell>
          <cell r="F151">
            <v>50000</v>
          </cell>
          <cell r="G151">
            <v>50000</v>
          </cell>
          <cell r="H151">
            <v>50000</v>
          </cell>
          <cell r="I151">
            <v>0</v>
          </cell>
          <cell r="J151">
            <v>0</v>
          </cell>
          <cell r="K151">
            <v>250000</v>
          </cell>
          <cell r="L151">
            <v>250000</v>
          </cell>
          <cell r="M151">
            <v>250000</v>
          </cell>
          <cell r="N151">
            <v>929000</v>
          </cell>
        </row>
        <row r="152">
          <cell r="C152" t="str">
            <v>Q130-003050</v>
          </cell>
          <cell r="D152">
            <v>200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C153" t="str">
            <v>Q230-122796</v>
          </cell>
          <cell r="D153">
            <v>12000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C154" t="str">
            <v>Q130-003104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C155" t="str">
            <v>Q130-003029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15000</v>
          </cell>
          <cell r="L155">
            <v>0</v>
          </cell>
          <cell r="M155">
            <v>0</v>
          </cell>
          <cell r="N155">
            <v>15000</v>
          </cell>
        </row>
        <row r="156">
          <cell r="C156" t="str">
            <v>Q310-724797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 t="str">
            <v>MA31-L2D1-1123-SST
(315-509-23)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 t="str">
            <v>MA31-L2D1-1206-SST
(315-509-06)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C159" t="str">
            <v>MA31-L2D1-1323-SST
(315-509-23)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C160" t="str">
            <v>MA31-L2D1-1423-SST
(315-509-23)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C161" t="str">
            <v>MA31-L2D1-5123-SST
(315-509-23)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C162" t="str">
            <v>A-02-015A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C163" t="str">
            <v>GH42-06452A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C164" t="str">
            <v>GH42-06453A</v>
          </cell>
          <cell r="D164">
            <v>0</v>
          </cell>
          <cell r="E164">
            <v>120000</v>
          </cell>
          <cell r="F164">
            <v>120000</v>
          </cell>
          <cell r="G164">
            <v>120000</v>
          </cell>
          <cell r="H164">
            <v>145000</v>
          </cell>
          <cell r="I164">
            <v>0</v>
          </cell>
          <cell r="J164">
            <v>0</v>
          </cell>
          <cell r="K164">
            <v>700000</v>
          </cell>
          <cell r="L164">
            <v>840000</v>
          </cell>
          <cell r="M164">
            <v>750000</v>
          </cell>
          <cell r="N164">
            <v>2795000</v>
          </cell>
        </row>
        <row r="165">
          <cell r="C165" t="str">
            <v>GH42-06454A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 t="str">
            <v>GH42-06455A</v>
          </cell>
          <cell r="D166">
            <v>0</v>
          </cell>
          <cell r="E166">
            <v>120000</v>
          </cell>
          <cell r="F166">
            <v>120000</v>
          </cell>
          <cell r="G166">
            <v>120000</v>
          </cell>
          <cell r="H166">
            <v>145000</v>
          </cell>
          <cell r="I166">
            <v>0</v>
          </cell>
          <cell r="J166">
            <v>0</v>
          </cell>
          <cell r="K166">
            <v>700000</v>
          </cell>
          <cell r="L166">
            <v>840000</v>
          </cell>
          <cell r="M166">
            <v>750000</v>
          </cell>
          <cell r="N166">
            <v>2795000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đx fcst 21.09.2020 (2)"/>
      <sheetName val="FCST SDV (2)"/>
      <sheetName val="FCST SDV"/>
      <sheetName val="Vật tư tiêu hao 14.09"/>
      <sheetName val="Vật Tư Tiêu Hao16.09"/>
      <sheetName val="Vật Tư Tiêu hao 15.09"/>
      <sheetName val="Vật Tư Tiêu Hao 17.09"/>
      <sheetName val="Vật Tư Tiêu Hao 18.09"/>
      <sheetName val="Hàng Theo FCTS 14.09"/>
      <sheetName val="Hàng Theo FCST 15.09"/>
      <sheetName val="Data đx fcst 21.09.2020"/>
      <sheetName val="Hàng Theo FCST 16.09"/>
      <sheetName val="Hàng theo FCST 17.09"/>
      <sheetName val="Hàng Theo FCTS 18.09"/>
    </sheetNames>
    <sheetDataSet>
      <sheetData sheetId="0"/>
      <sheetData sheetId="1">
        <row r="2">
          <cell r="C2" t="str">
            <v>LJ63-15125B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S2">
            <v>0</v>
          </cell>
          <cell r="T2" t="str">
            <v>EG02 COVER PANEL</v>
          </cell>
        </row>
        <row r="3">
          <cell r="C3" t="str">
            <v>LJ63-15126A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S3">
            <v>0</v>
          </cell>
          <cell r="T3" t="str">
            <v>EG02 COVER IC PCF</v>
          </cell>
        </row>
        <row r="4">
          <cell r="C4" t="str">
            <v>LJ63-15128A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S4">
            <v>0</v>
          </cell>
          <cell r="T4" t="str">
            <v>EG02 COVER WINDOW C</v>
          </cell>
        </row>
        <row r="5">
          <cell r="C5" t="str">
            <v>LJ63-15456A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S5">
            <v>0</v>
          </cell>
          <cell r="T5" t="str">
            <v>HT01 COVER WINDOW C</v>
          </cell>
        </row>
        <row r="6">
          <cell r="C6" t="str">
            <v>LJ63-15458A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S6">
            <v>0</v>
          </cell>
          <cell r="T6" t="str">
            <v xml:space="preserve">HT01 COVER IC </v>
          </cell>
        </row>
        <row r="7">
          <cell r="C7" t="str">
            <v>LJ63-15460A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0</v>
          </cell>
          <cell r="T7" t="str">
            <v>HT01 COVER PANEL</v>
          </cell>
        </row>
        <row r="8">
          <cell r="C8" t="str">
            <v>LJ63-15487A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S8">
            <v>0</v>
          </cell>
          <cell r="T8" t="str">
            <v>HT01 COVER FPC</v>
          </cell>
        </row>
        <row r="9">
          <cell r="C9" t="str">
            <v>LJ63-16219A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S9">
            <v>0</v>
          </cell>
          <cell r="T9" t="str">
            <v>HT28 COVER PANEL</v>
          </cell>
        </row>
        <row r="10">
          <cell r="C10" t="str">
            <v>LJ63-16305A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0</v>
          </cell>
          <cell r="T10" t="str">
            <v xml:space="preserve">KR01 COVER WINDOW </v>
          </cell>
        </row>
        <row r="11">
          <cell r="C11" t="str">
            <v>LJ63-15999A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S11">
            <v>0</v>
          </cell>
          <cell r="T11" t="str">
            <v>KK01 COVER SPACER</v>
          </cell>
        </row>
        <row r="12">
          <cell r="C12" t="str">
            <v>LJ63-16071A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0</v>
          </cell>
          <cell r="T12" t="str">
            <v>KK01 COVER PANEL</v>
          </cell>
        </row>
        <row r="13">
          <cell r="C13" t="str">
            <v>LJ63-16157A</v>
          </cell>
          <cell r="D13">
            <v>6000</v>
          </cell>
          <cell r="E13">
            <v>6000</v>
          </cell>
          <cell r="F13">
            <v>6000</v>
          </cell>
          <cell r="G13">
            <v>6000</v>
          </cell>
          <cell r="H13">
            <v>6000</v>
          </cell>
          <cell r="I13">
            <v>6000</v>
          </cell>
          <cell r="J13">
            <v>6000</v>
          </cell>
          <cell r="K13">
            <v>42000</v>
          </cell>
          <cell r="L13">
            <v>42000</v>
          </cell>
          <cell r="M13">
            <v>30000</v>
          </cell>
          <cell r="N13">
            <v>30000</v>
          </cell>
          <cell r="S13">
            <v>186000</v>
          </cell>
          <cell r="T13" t="str">
            <v>MJ01 COVER-COF</v>
          </cell>
        </row>
        <row r="14">
          <cell r="C14" t="str">
            <v>LJ63-16183A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S14">
            <v>0</v>
          </cell>
          <cell r="T14" t="str">
            <v>MJ01 COVER PANEL</v>
          </cell>
        </row>
        <row r="15">
          <cell r="C15" t="str">
            <v>LJ63-15095A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S15">
            <v>0</v>
          </cell>
          <cell r="T15" t="str">
            <v>EU01 COVER PANEL</v>
          </cell>
        </row>
        <row r="16">
          <cell r="C16" t="str">
            <v>LJ63-15645A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57000</v>
          </cell>
          <cell r="M16">
            <v>57000</v>
          </cell>
          <cell r="N16">
            <v>57000</v>
          </cell>
          <cell r="S16">
            <v>171000</v>
          </cell>
          <cell r="T16" t="str">
            <v>EU01 COVER COF</v>
          </cell>
        </row>
        <row r="17">
          <cell r="C17" t="str">
            <v>LJ63-16354A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S17">
            <v>0</v>
          </cell>
          <cell r="T17" t="str">
            <v>EU08 COVER PANEL</v>
          </cell>
        </row>
        <row r="18">
          <cell r="C18" t="str">
            <v>LJ63-17015A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54450</v>
          </cell>
          <cell r="M18">
            <v>54450</v>
          </cell>
          <cell r="N18">
            <v>54450</v>
          </cell>
          <cell r="S18">
            <v>163350</v>
          </cell>
          <cell r="T18" t="str">
            <v>EU09 COVER PANEL</v>
          </cell>
        </row>
        <row r="19">
          <cell r="C19" t="str">
            <v>LJ63-17016A</v>
          </cell>
          <cell r="D19">
            <v>6000</v>
          </cell>
          <cell r="E19">
            <v>6000</v>
          </cell>
          <cell r="F19">
            <v>6000</v>
          </cell>
          <cell r="G19">
            <v>6000</v>
          </cell>
          <cell r="H19">
            <v>6000</v>
          </cell>
          <cell r="I19">
            <v>6000</v>
          </cell>
          <cell r="J19">
            <v>6000</v>
          </cell>
          <cell r="K19">
            <v>42000</v>
          </cell>
          <cell r="L19">
            <v>42000</v>
          </cell>
          <cell r="M19">
            <v>24000</v>
          </cell>
          <cell r="N19">
            <v>24000</v>
          </cell>
          <cell r="S19">
            <v>174000</v>
          </cell>
          <cell r="T19" t="str">
            <v>MJ04 COVER-PANEL</v>
          </cell>
        </row>
        <row r="20">
          <cell r="C20" t="str">
            <v>LJ63-16343A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3000</v>
          </cell>
          <cell r="M20">
            <v>3000</v>
          </cell>
          <cell r="N20">
            <v>3000</v>
          </cell>
          <cell r="S20">
            <v>9000</v>
          </cell>
          <cell r="T20" t="str">
            <v>ME09 COVER-GRIP</v>
          </cell>
        </row>
        <row r="21">
          <cell r="C21" t="str">
            <v>LJ63-16362A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6000</v>
          </cell>
          <cell r="M21">
            <v>6000</v>
          </cell>
          <cell r="N21">
            <v>6000</v>
          </cell>
          <cell r="S21">
            <v>18000</v>
          </cell>
          <cell r="T21" t="str">
            <v>ME09 COVER-WINDOW(C)</v>
          </cell>
        </row>
        <row r="22">
          <cell r="C22" t="str">
            <v>LJ63-16436A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3000</v>
          </cell>
          <cell r="M22">
            <v>3000</v>
          </cell>
          <cell r="N22">
            <v>3000</v>
          </cell>
          <cell r="S22">
            <v>9000</v>
          </cell>
          <cell r="T22" t="str">
            <v>ME09 COVER-FPC</v>
          </cell>
        </row>
        <row r="23">
          <cell r="C23" t="str">
            <v>LJ63-17513A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6000</v>
          </cell>
          <cell r="M23">
            <v>6000</v>
          </cell>
          <cell r="N23">
            <v>6000</v>
          </cell>
          <cell r="S23">
            <v>18000</v>
          </cell>
          <cell r="T23" t="str">
            <v>ME11 COVER IC</v>
          </cell>
        </row>
        <row r="24">
          <cell r="C24" t="str">
            <v>LJ63-18656A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6000</v>
          </cell>
          <cell r="M24">
            <v>6000</v>
          </cell>
          <cell r="N24">
            <v>6000</v>
          </cell>
          <cell r="S24">
            <v>18000</v>
          </cell>
          <cell r="T24" t="str">
            <v>ME11 COVER PANEL</v>
          </cell>
        </row>
        <row r="25">
          <cell r="C25" t="str">
            <v>LJ63-16296A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S25">
            <v>0</v>
          </cell>
          <cell r="T25" t="str">
            <v>ME09 COVER PANEL</v>
          </cell>
        </row>
        <row r="26">
          <cell r="C26" t="str">
            <v>LJ63-16215A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S26">
            <v>0</v>
          </cell>
          <cell r="T26" t="str">
            <v>MR01 COVER-IC</v>
          </cell>
        </row>
        <row r="27">
          <cell r="C27" t="str">
            <v>LJ63-16232A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0</v>
          </cell>
          <cell r="T27" t="str">
            <v>MR01 COVER-SPACER</v>
          </cell>
        </row>
        <row r="28">
          <cell r="C28" t="str">
            <v>LJ63-16317B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18900</v>
          </cell>
          <cell r="N28">
            <v>18900</v>
          </cell>
          <cell r="S28">
            <v>37800</v>
          </cell>
          <cell r="T28" t="str">
            <v>MQ01 COVER PAD</v>
          </cell>
        </row>
        <row r="29">
          <cell r="C29" t="str">
            <v>LJ63-16334A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S29">
            <v>0</v>
          </cell>
          <cell r="T29" t="str">
            <v xml:space="preserve">MR01 COVER WINDOW </v>
          </cell>
        </row>
        <row r="30">
          <cell r="C30" t="str">
            <v>LJ63-16344B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16000</v>
          </cell>
          <cell r="M30">
            <v>16000</v>
          </cell>
          <cell r="N30">
            <v>16000</v>
          </cell>
          <cell r="S30">
            <v>48000</v>
          </cell>
          <cell r="T30" t="str">
            <v>MR01 COVER PANEL</v>
          </cell>
        </row>
        <row r="31">
          <cell r="C31" t="str">
            <v>LJ63-16300A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12000</v>
          </cell>
          <cell r="M31">
            <v>12000</v>
          </cell>
          <cell r="N31">
            <v>12000</v>
          </cell>
          <cell r="S31">
            <v>36000</v>
          </cell>
          <cell r="T31" t="str">
            <v>MR01 COVER-WINDOW(C)</v>
          </cell>
        </row>
        <row r="32">
          <cell r="C32" t="str">
            <v>LJ63-16500B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18000</v>
          </cell>
          <cell r="M32">
            <v>18000</v>
          </cell>
          <cell r="N32">
            <v>18000</v>
          </cell>
          <cell r="S32">
            <v>54000</v>
          </cell>
          <cell r="T32" t="str">
            <v>NP01 COVER-IC</v>
          </cell>
        </row>
        <row r="33">
          <cell r="C33" t="str">
            <v>LJ63-16467B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18000</v>
          </cell>
          <cell r="M33">
            <v>18000</v>
          </cell>
          <cell r="N33">
            <v>18000</v>
          </cell>
          <cell r="S33">
            <v>54000</v>
          </cell>
          <cell r="T33" t="str">
            <v>NP01 COVER-WINDOW</v>
          </cell>
        </row>
        <row r="34">
          <cell r="C34" t="str">
            <v>LJ63-16465A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S34">
            <v>0</v>
          </cell>
          <cell r="T34" t="str">
            <v>NP01 COVER PANEL</v>
          </cell>
        </row>
        <row r="35">
          <cell r="C35" t="str">
            <v>LJ63-16507A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21000</v>
          </cell>
          <cell r="M35">
            <v>21000</v>
          </cell>
          <cell r="N35">
            <v>21000</v>
          </cell>
          <cell r="S35">
            <v>63000</v>
          </cell>
          <cell r="T35" t="str">
            <v>NP01 COVER-SPACER</v>
          </cell>
        </row>
        <row r="36">
          <cell r="C36" t="str">
            <v>LJ63-16465C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S36">
            <v>0</v>
          </cell>
          <cell r="T36" t="str">
            <v>NP01 COVER PANEL</v>
          </cell>
        </row>
        <row r="37">
          <cell r="C37" t="str">
            <v>LJ63-16395B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19950</v>
          </cell>
          <cell r="M37">
            <v>19950</v>
          </cell>
          <cell r="N37">
            <v>19950</v>
          </cell>
          <cell r="S37">
            <v>59850</v>
          </cell>
          <cell r="T37" t="str">
            <v>PX01 COVER PAD</v>
          </cell>
        </row>
        <row r="38">
          <cell r="C38" t="str">
            <v>LJ63-16462B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9000</v>
          </cell>
          <cell r="M38">
            <v>9000</v>
          </cell>
          <cell r="N38">
            <v>9000</v>
          </cell>
          <cell r="S38">
            <v>27000</v>
          </cell>
          <cell r="T38" t="str">
            <v>NP01 COVER-WINDOW C</v>
          </cell>
        </row>
        <row r="39">
          <cell r="C39" t="str">
            <v>LJ63-16465B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6700</v>
          </cell>
          <cell r="M39">
            <v>6700</v>
          </cell>
          <cell r="N39">
            <v>6700</v>
          </cell>
          <cell r="S39">
            <v>20100</v>
          </cell>
          <cell r="T39" t="str">
            <v>NP01 COVER PANEL</v>
          </cell>
        </row>
        <row r="40">
          <cell r="C40" t="str">
            <v>LJ63-16462C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S40">
            <v>0</v>
          </cell>
          <cell r="T40" t="str">
            <v>NP01 COVER-WINDOW C</v>
          </cell>
        </row>
        <row r="41">
          <cell r="C41" t="str">
            <v>LJ63-16597A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21000</v>
          </cell>
          <cell r="M41">
            <v>21000</v>
          </cell>
          <cell r="N41">
            <v>21000</v>
          </cell>
          <cell r="S41">
            <v>63000</v>
          </cell>
          <cell r="T41" t="str">
            <v xml:space="preserve">RD01 COVER SPACER </v>
          </cell>
        </row>
        <row r="42">
          <cell r="C42" t="str">
            <v>LJ63-16706A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21000</v>
          </cell>
          <cell r="M42">
            <v>21000</v>
          </cell>
          <cell r="N42">
            <v>21000</v>
          </cell>
          <cell r="S42">
            <v>63000</v>
          </cell>
          <cell r="T42" t="str">
            <v>RD01 COVER IC</v>
          </cell>
        </row>
        <row r="43">
          <cell r="C43" t="str">
            <v>LJ63-16707A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21000</v>
          </cell>
          <cell r="M43">
            <v>21000</v>
          </cell>
          <cell r="N43">
            <v>21000</v>
          </cell>
          <cell r="S43">
            <v>63000</v>
          </cell>
          <cell r="T43" t="str">
            <v>RD01 COVER PAD</v>
          </cell>
        </row>
        <row r="44">
          <cell r="C44" t="str">
            <v>LJ63-16787A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21000</v>
          </cell>
          <cell r="M44">
            <v>21000</v>
          </cell>
          <cell r="N44">
            <v>21000</v>
          </cell>
          <cell r="S44">
            <v>63000</v>
          </cell>
          <cell r="T44" t="str">
            <v>RD01 COVER WINDOW C</v>
          </cell>
        </row>
        <row r="45">
          <cell r="C45" t="str">
            <v>LJ63-16787B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S45">
            <v>0</v>
          </cell>
          <cell r="T45" t="str">
            <v>RD01 COVER WINDOW C</v>
          </cell>
        </row>
        <row r="46">
          <cell r="C46" t="str">
            <v>LJ63-16595B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21000</v>
          </cell>
          <cell r="M46">
            <v>21000</v>
          </cell>
          <cell r="N46">
            <v>21000</v>
          </cell>
          <cell r="S46">
            <v>63000</v>
          </cell>
          <cell r="T46" t="str">
            <v>RD01 COVER WINDOW</v>
          </cell>
        </row>
        <row r="47">
          <cell r="C47" t="str">
            <v>LJ63-17315A</v>
          </cell>
          <cell r="D47">
            <v>6000</v>
          </cell>
          <cell r="E47">
            <v>0</v>
          </cell>
          <cell r="F47">
            <v>0</v>
          </cell>
          <cell r="G47">
            <v>0</v>
          </cell>
          <cell r="H47">
            <v>15000</v>
          </cell>
          <cell r="I47">
            <v>12000</v>
          </cell>
          <cell r="J47">
            <v>0</v>
          </cell>
          <cell r="K47">
            <v>33000</v>
          </cell>
          <cell r="L47">
            <v>0</v>
          </cell>
          <cell r="M47">
            <v>0</v>
          </cell>
          <cell r="N47">
            <v>0</v>
          </cell>
          <cell r="S47">
            <v>66000</v>
          </cell>
          <cell r="T47" t="str">
            <v>WQ01 COVER IC</v>
          </cell>
        </row>
        <row r="48">
          <cell r="C48" t="str">
            <v>LJ63-17304A</v>
          </cell>
          <cell r="D48">
            <v>0</v>
          </cell>
          <cell r="E48">
            <v>12000</v>
          </cell>
          <cell r="F48">
            <v>9000</v>
          </cell>
          <cell r="G48">
            <v>0</v>
          </cell>
          <cell r="H48">
            <v>0</v>
          </cell>
          <cell r="I48">
            <v>0</v>
          </cell>
          <cell r="J48">
            <v>12000</v>
          </cell>
          <cell r="K48">
            <v>33000</v>
          </cell>
          <cell r="L48">
            <v>63000</v>
          </cell>
          <cell r="M48">
            <v>63000</v>
          </cell>
          <cell r="N48">
            <v>63000</v>
          </cell>
          <cell r="S48">
            <v>255000</v>
          </cell>
          <cell r="T48" t="str">
            <v>WQ01 COVER WINDOW</v>
          </cell>
        </row>
        <row r="49">
          <cell r="C49" t="str">
            <v>LJ63-17347A</v>
          </cell>
          <cell r="D49">
            <v>0</v>
          </cell>
          <cell r="E49">
            <v>10500</v>
          </cell>
          <cell r="F49">
            <v>3500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14000</v>
          </cell>
          <cell r="L49">
            <v>0</v>
          </cell>
          <cell r="M49">
            <v>0</v>
          </cell>
          <cell r="N49">
            <v>0</v>
          </cell>
          <cell r="S49">
            <v>28000</v>
          </cell>
          <cell r="T49" t="str">
            <v>WQ01 COVER SPACER</v>
          </cell>
        </row>
        <row r="50">
          <cell r="C50" t="str">
            <v>LJ63-17349A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S50">
            <v>0</v>
          </cell>
          <cell r="T50" t="str">
            <v>WQ01 COVER GRIP</v>
          </cell>
        </row>
        <row r="51">
          <cell r="C51" t="str">
            <v>LJ63-17451A</v>
          </cell>
          <cell r="D51">
            <v>9000</v>
          </cell>
          <cell r="E51">
            <v>9000</v>
          </cell>
          <cell r="F51">
            <v>9000</v>
          </cell>
          <cell r="G51">
            <v>9000</v>
          </cell>
          <cell r="H51">
            <v>9000</v>
          </cell>
          <cell r="I51">
            <v>9000</v>
          </cell>
          <cell r="J51">
            <v>9000</v>
          </cell>
          <cell r="K51">
            <v>63000</v>
          </cell>
          <cell r="L51">
            <v>63000</v>
          </cell>
          <cell r="M51">
            <v>54000</v>
          </cell>
          <cell r="N51">
            <v>54000</v>
          </cell>
          <cell r="S51">
            <v>297000</v>
          </cell>
          <cell r="T51" t="str">
            <v>WQ01 COVER GRIP</v>
          </cell>
        </row>
        <row r="52">
          <cell r="C52" t="str">
            <v>LJ63-17348A</v>
          </cell>
          <cell r="D52">
            <v>27000</v>
          </cell>
          <cell r="E52">
            <v>27000</v>
          </cell>
          <cell r="F52">
            <v>51000</v>
          </cell>
          <cell r="G52">
            <v>15000</v>
          </cell>
          <cell r="H52">
            <v>15000</v>
          </cell>
          <cell r="I52">
            <v>21000</v>
          </cell>
          <cell r="J52">
            <v>15000</v>
          </cell>
          <cell r="K52">
            <v>129000</v>
          </cell>
          <cell r="L52">
            <v>81000</v>
          </cell>
          <cell r="M52">
            <v>141000</v>
          </cell>
          <cell r="N52">
            <v>141000</v>
          </cell>
          <cell r="S52">
            <v>663000</v>
          </cell>
          <cell r="T52" t="str">
            <v>WQ01 COVER FPC</v>
          </cell>
        </row>
        <row r="53">
          <cell r="C53" t="str">
            <v>LJ63-17310A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S53">
            <v>0</v>
          </cell>
          <cell r="T53" t="str">
            <v>WQ01 COVER PAD</v>
          </cell>
        </row>
        <row r="54">
          <cell r="C54" t="str">
            <v>LJ63-17543A</v>
          </cell>
          <cell r="D54">
            <v>9000</v>
          </cell>
          <cell r="E54">
            <v>9000</v>
          </cell>
          <cell r="F54">
            <v>9000</v>
          </cell>
          <cell r="G54">
            <v>9000</v>
          </cell>
          <cell r="H54">
            <v>9000</v>
          </cell>
          <cell r="I54">
            <v>9000</v>
          </cell>
          <cell r="J54">
            <v>9000</v>
          </cell>
          <cell r="K54">
            <v>63000</v>
          </cell>
          <cell r="L54">
            <v>63000</v>
          </cell>
          <cell r="M54">
            <v>54000</v>
          </cell>
          <cell r="N54">
            <v>54000</v>
          </cell>
          <cell r="S54">
            <v>297000</v>
          </cell>
          <cell r="T54" t="str">
            <v>WP01 COVER PAD</v>
          </cell>
        </row>
        <row r="55">
          <cell r="C55" t="str">
            <v>LJ63-17830A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S55">
            <v>0</v>
          </cell>
          <cell r="T55" t="str">
            <v>WQ01 COVER PANEL</v>
          </cell>
        </row>
        <row r="56">
          <cell r="C56" t="str">
            <v>LJ63-17616A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S56">
            <v>0</v>
          </cell>
          <cell r="T56" t="str">
            <v>WH01 COVER IC</v>
          </cell>
        </row>
        <row r="57">
          <cell r="C57" t="str">
            <v>LJ63-17602A</v>
          </cell>
          <cell r="D57">
            <v>1000</v>
          </cell>
          <cell r="E57">
            <v>6000</v>
          </cell>
          <cell r="F57">
            <v>6000</v>
          </cell>
          <cell r="G57">
            <v>3000</v>
          </cell>
          <cell r="H57">
            <v>0</v>
          </cell>
          <cell r="I57">
            <v>0</v>
          </cell>
          <cell r="J57">
            <v>0</v>
          </cell>
          <cell r="K57">
            <v>16000</v>
          </cell>
          <cell r="L57">
            <v>0</v>
          </cell>
          <cell r="M57">
            <v>0</v>
          </cell>
          <cell r="N57">
            <v>0</v>
          </cell>
          <cell r="S57">
            <v>32000</v>
          </cell>
          <cell r="T57" t="str">
            <v>WH01 COVER PAD</v>
          </cell>
        </row>
        <row r="58">
          <cell r="C58" t="str">
            <v>LJ63-17609A</v>
          </cell>
          <cell r="D58">
            <v>3000</v>
          </cell>
          <cell r="E58">
            <v>3000</v>
          </cell>
          <cell r="F58">
            <v>6000</v>
          </cell>
          <cell r="G58">
            <v>6000</v>
          </cell>
          <cell r="H58">
            <v>0</v>
          </cell>
          <cell r="I58">
            <v>0</v>
          </cell>
          <cell r="J58">
            <v>0</v>
          </cell>
          <cell r="K58">
            <v>18000</v>
          </cell>
          <cell r="L58">
            <v>0</v>
          </cell>
          <cell r="M58">
            <v>0</v>
          </cell>
          <cell r="N58">
            <v>0</v>
          </cell>
          <cell r="S58">
            <v>36000</v>
          </cell>
          <cell r="T58" t="str">
            <v>WH01 COVER WINDOW</v>
          </cell>
        </row>
        <row r="59">
          <cell r="C59" t="str">
            <v>LJ63-17617A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S59">
            <v>0</v>
          </cell>
          <cell r="T59" t="str">
            <v>WH01 COVER SPACER</v>
          </cell>
        </row>
        <row r="60">
          <cell r="C60" t="str">
            <v>LJ63-17630A</v>
          </cell>
          <cell r="D60">
            <v>3000</v>
          </cell>
          <cell r="E60">
            <v>3000</v>
          </cell>
          <cell r="F60">
            <v>6000</v>
          </cell>
          <cell r="G60">
            <v>6000</v>
          </cell>
          <cell r="H60">
            <v>0</v>
          </cell>
          <cell r="I60">
            <v>0</v>
          </cell>
          <cell r="J60">
            <v>0</v>
          </cell>
          <cell r="K60">
            <v>18000</v>
          </cell>
          <cell r="L60">
            <v>0</v>
          </cell>
          <cell r="M60">
            <v>0</v>
          </cell>
          <cell r="N60">
            <v>0</v>
          </cell>
          <cell r="S60">
            <v>36000</v>
          </cell>
          <cell r="T60" t="str">
            <v>WH01 COVER WINDOW C</v>
          </cell>
        </row>
        <row r="61">
          <cell r="C61" t="str">
            <v>LJ63-17631A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S61">
            <v>0</v>
          </cell>
          <cell r="T61" t="str">
            <v>WH01 COVER PANEL</v>
          </cell>
        </row>
        <row r="62">
          <cell r="C62" t="str">
            <v>LJ63-17631B</v>
          </cell>
          <cell r="D62">
            <v>1000</v>
          </cell>
          <cell r="E62">
            <v>6000</v>
          </cell>
          <cell r="F62">
            <v>6000</v>
          </cell>
          <cell r="G62">
            <v>3000</v>
          </cell>
          <cell r="H62">
            <v>0</v>
          </cell>
          <cell r="I62">
            <v>0</v>
          </cell>
          <cell r="J62">
            <v>0</v>
          </cell>
          <cell r="K62">
            <v>16000</v>
          </cell>
          <cell r="L62">
            <v>0</v>
          </cell>
          <cell r="M62">
            <v>0</v>
          </cell>
          <cell r="N62">
            <v>0</v>
          </cell>
          <cell r="S62">
            <v>32000</v>
          </cell>
          <cell r="T62" t="str">
            <v>WH01 COVER PANEL</v>
          </cell>
        </row>
        <row r="63">
          <cell r="C63" t="str">
            <v>LJ63-17308A</v>
          </cell>
          <cell r="D63">
            <v>9000</v>
          </cell>
          <cell r="E63">
            <v>9000</v>
          </cell>
          <cell r="F63">
            <v>9000</v>
          </cell>
          <cell r="G63">
            <v>9000</v>
          </cell>
          <cell r="H63">
            <v>9000</v>
          </cell>
          <cell r="I63">
            <v>9000</v>
          </cell>
          <cell r="J63">
            <v>9000</v>
          </cell>
          <cell r="K63">
            <v>63000</v>
          </cell>
          <cell r="L63">
            <v>63000</v>
          </cell>
          <cell r="M63">
            <v>54000</v>
          </cell>
          <cell r="N63">
            <v>54000</v>
          </cell>
          <cell r="S63">
            <v>297000</v>
          </cell>
          <cell r="T63" t="str">
            <v>WP01 COVER-WINDOW</v>
          </cell>
        </row>
        <row r="64">
          <cell r="C64" t="str">
            <v>LJ63-17350A</v>
          </cell>
          <cell r="D64">
            <v>7000</v>
          </cell>
          <cell r="E64">
            <v>10500</v>
          </cell>
          <cell r="F64">
            <v>7000</v>
          </cell>
          <cell r="G64">
            <v>10500</v>
          </cell>
          <cell r="H64">
            <v>7000</v>
          </cell>
          <cell r="I64">
            <v>10500</v>
          </cell>
          <cell r="J64">
            <v>7000</v>
          </cell>
          <cell r="K64">
            <v>59500</v>
          </cell>
          <cell r="L64">
            <v>59500</v>
          </cell>
          <cell r="M64">
            <v>68500</v>
          </cell>
          <cell r="N64">
            <v>68500</v>
          </cell>
          <cell r="S64">
            <v>315500</v>
          </cell>
          <cell r="T64" t="str">
            <v>WP01 COVER-SPACER</v>
          </cell>
        </row>
        <row r="65">
          <cell r="C65" t="str">
            <v>LJ63-17430A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S65">
            <v>0</v>
          </cell>
          <cell r="T65" t="str">
            <v>WP01 COVER-WINDOW</v>
          </cell>
        </row>
        <row r="66">
          <cell r="C66" t="str">
            <v>LJ63-17312A</v>
          </cell>
          <cell r="D66">
            <v>9000</v>
          </cell>
          <cell r="E66">
            <v>9000</v>
          </cell>
          <cell r="F66">
            <v>9000</v>
          </cell>
          <cell r="G66">
            <v>9000</v>
          </cell>
          <cell r="H66">
            <v>9000</v>
          </cell>
          <cell r="I66">
            <v>9000</v>
          </cell>
          <cell r="J66">
            <v>9000</v>
          </cell>
          <cell r="K66">
            <v>63000</v>
          </cell>
          <cell r="L66">
            <v>72000</v>
          </cell>
          <cell r="M66">
            <v>36000</v>
          </cell>
          <cell r="N66">
            <v>36000</v>
          </cell>
          <cell r="S66">
            <v>270000</v>
          </cell>
          <cell r="T66" t="str">
            <v>WP01 COVER-IC</v>
          </cell>
        </row>
        <row r="67">
          <cell r="C67" t="str">
            <v>LJ63-17834B</v>
          </cell>
          <cell r="D67">
            <v>9000</v>
          </cell>
          <cell r="E67">
            <v>9000</v>
          </cell>
          <cell r="F67">
            <v>9000</v>
          </cell>
          <cell r="G67">
            <v>9000</v>
          </cell>
          <cell r="H67">
            <v>9000</v>
          </cell>
          <cell r="I67">
            <v>9000</v>
          </cell>
          <cell r="J67">
            <v>9000</v>
          </cell>
          <cell r="K67">
            <v>63000</v>
          </cell>
          <cell r="L67">
            <v>63000</v>
          </cell>
          <cell r="M67">
            <v>54000</v>
          </cell>
          <cell r="N67">
            <v>54000</v>
          </cell>
          <cell r="S67">
            <v>297000</v>
          </cell>
          <cell r="T67" t="str">
            <v>WP01 COVER-PANEL</v>
          </cell>
        </row>
        <row r="68">
          <cell r="C68" t="str">
            <v>LJ63-17834D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S68">
            <v>0</v>
          </cell>
          <cell r="T68" t="str">
            <v>WP01 COVER-PANEL</v>
          </cell>
        </row>
        <row r="69">
          <cell r="C69" t="str">
            <v>LJ63-18013A</v>
          </cell>
          <cell r="D69">
            <v>10500</v>
          </cell>
          <cell r="E69">
            <v>10500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21000</v>
          </cell>
          <cell r="L69">
            <v>0</v>
          </cell>
          <cell r="M69">
            <v>80500</v>
          </cell>
          <cell r="N69">
            <v>80500</v>
          </cell>
          <cell r="S69">
            <v>203000</v>
          </cell>
          <cell r="T69" t="str">
            <v>TG01 COVER SPACER</v>
          </cell>
        </row>
        <row r="70">
          <cell r="C70" t="str">
            <v>LJ63-18020A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15000</v>
          </cell>
          <cell r="M70">
            <v>90000</v>
          </cell>
          <cell r="N70">
            <v>90000</v>
          </cell>
          <cell r="S70">
            <v>195000</v>
          </cell>
          <cell r="T70" t="str">
            <v>TG01 COVER IC</v>
          </cell>
        </row>
        <row r="71">
          <cell r="C71" t="str">
            <v>LJ63-18021A</v>
          </cell>
          <cell r="D71">
            <v>10500</v>
          </cell>
          <cell r="E71">
            <v>10500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21000</v>
          </cell>
          <cell r="L71">
            <v>0</v>
          </cell>
          <cell r="M71">
            <v>80500</v>
          </cell>
          <cell r="N71">
            <v>80500</v>
          </cell>
          <cell r="S71">
            <v>203000</v>
          </cell>
          <cell r="T71" t="str">
            <v>TG01 COVER PAD</v>
          </cell>
        </row>
        <row r="72">
          <cell r="C72" t="str">
            <v>LJ63-18022A</v>
          </cell>
          <cell r="D72">
            <v>12000</v>
          </cell>
          <cell r="E72">
            <v>12000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24000</v>
          </cell>
          <cell r="L72">
            <v>0</v>
          </cell>
          <cell r="M72">
            <v>72000</v>
          </cell>
          <cell r="N72">
            <v>72000</v>
          </cell>
          <cell r="S72">
            <v>192000</v>
          </cell>
          <cell r="T72" t="str">
            <v>TG01 COVER WINDOW</v>
          </cell>
        </row>
        <row r="73">
          <cell r="C73" t="str">
            <v>LJ63-18273A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>
            <v>0</v>
          </cell>
          <cell r="T73" t="str">
            <v>TV01 COVER PANEL
(Z TYPE)</v>
          </cell>
        </row>
        <row r="74">
          <cell r="C74" t="str">
            <v>LJ63-19111A</v>
          </cell>
          <cell r="D74">
            <v>10000</v>
          </cell>
          <cell r="E74">
            <v>10000</v>
          </cell>
          <cell r="F74">
            <v>10000</v>
          </cell>
          <cell r="G74">
            <v>10000</v>
          </cell>
          <cell r="H74">
            <v>10000</v>
          </cell>
          <cell r="I74">
            <v>10000</v>
          </cell>
          <cell r="J74">
            <v>10000</v>
          </cell>
          <cell r="K74">
            <v>70000</v>
          </cell>
          <cell r="L74">
            <v>26000</v>
          </cell>
          <cell r="M74">
            <v>26000</v>
          </cell>
          <cell r="N74">
            <v>26000</v>
          </cell>
          <cell r="S74">
            <v>218000</v>
          </cell>
          <cell r="T74" t="str">
            <v>TV01 COVER PANEL
(Z TYPE)</v>
          </cell>
        </row>
        <row r="75">
          <cell r="C75" t="str">
            <v>LJ63-18142A</v>
          </cell>
          <cell r="D75">
            <v>10000</v>
          </cell>
          <cell r="E75">
            <v>10000</v>
          </cell>
          <cell r="F75">
            <v>10000</v>
          </cell>
          <cell r="G75">
            <v>10000</v>
          </cell>
          <cell r="H75">
            <v>10000</v>
          </cell>
          <cell r="I75">
            <v>10000</v>
          </cell>
          <cell r="J75">
            <v>10000</v>
          </cell>
          <cell r="K75">
            <v>70000</v>
          </cell>
          <cell r="L75">
            <v>10000</v>
          </cell>
          <cell r="M75">
            <v>10000</v>
          </cell>
          <cell r="N75">
            <v>10000</v>
          </cell>
          <cell r="S75">
            <v>170000</v>
          </cell>
          <cell r="T75" t="str">
            <v>TV01 COVER IC</v>
          </cell>
        </row>
        <row r="76">
          <cell r="C76" t="str">
            <v>LJ63-18143A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S76">
            <v>0</v>
          </cell>
          <cell r="T76" t="str">
            <v>TV01 COVER SPACER</v>
          </cell>
        </row>
        <row r="77">
          <cell r="C77" t="str">
            <v>LJ63-18319A</v>
          </cell>
          <cell r="D77">
            <v>10000</v>
          </cell>
          <cell r="E77">
            <v>10000</v>
          </cell>
          <cell r="F77">
            <v>10000</v>
          </cell>
          <cell r="G77">
            <v>10000</v>
          </cell>
          <cell r="H77">
            <v>10000</v>
          </cell>
          <cell r="I77">
            <v>10000</v>
          </cell>
          <cell r="J77">
            <v>10000</v>
          </cell>
          <cell r="K77">
            <v>70000</v>
          </cell>
          <cell r="L77">
            <v>30000</v>
          </cell>
          <cell r="M77">
            <v>30000</v>
          </cell>
          <cell r="N77">
            <v>30000</v>
          </cell>
          <cell r="S77">
            <v>230000</v>
          </cell>
          <cell r="T77" t="str">
            <v>TV01 COVER FPC</v>
          </cell>
        </row>
        <row r="78">
          <cell r="C78" t="str">
            <v>LJ63-19112A</v>
          </cell>
          <cell r="D78">
            <v>10000</v>
          </cell>
          <cell r="E78">
            <v>10000</v>
          </cell>
          <cell r="F78">
            <v>10000</v>
          </cell>
          <cell r="G78">
            <v>10000</v>
          </cell>
          <cell r="H78">
            <v>10000</v>
          </cell>
          <cell r="I78">
            <v>10000</v>
          </cell>
          <cell r="J78">
            <v>10000</v>
          </cell>
          <cell r="K78">
            <v>70000</v>
          </cell>
          <cell r="L78">
            <v>40000</v>
          </cell>
          <cell r="M78">
            <v>40000</v>
          </cell>
          <cell r="N78">
            <v>40000</v>
          </cell>
          <cell r="S78">
            <v>260000</v>
          </cell>
          <cell r="T78" t="str">
            <v>TW01 COVER PANEL
(Z TYPE)</v>
          </cell>
        </row>
        <row r="79">
          <cell r="C79" t="str">
            <v>LJ63-18145A</v>
          </cell>
          <cell r="D79">
            <v>10000</v>
          </cell>
          <cell r="E79">
            <v>10000</v>
          </cell>
          <cell r="F79">
            <v>10000</v>
          </cell>
          <cell r="G79">
            <v>10000</v>
          </cell>
          <cell r="H79">
            <v>10000</v>
          </cell>
          <cell r="I79">
            <v>10000</v>
          </cell>
          <cell r="J79">
            <v>10000</v>
          </cell>
          <cell r="K79">
            <v>70000</v>
          </cell>
          <cell r="L79">
            <v>40000</v>
          </cell>
          <cell r="M79">
            <v>40000</v>
          </cell>
          <cell r="N79">
            <v>40000</v>
          </cell>
          <cell r="S79">
            <v>260000</v>
          </cell>
          <cell r="T79" t="str">
            <v>TW01 COVER IC</v>
          </cell>
        </row>
        <row r="80">
          <cell r="C80" t="str">
            <v>LJ63-18798A</v>
          </cell>
          <cell r="D80">
            <v>20000</v>
          </cell>
          <cell r="E80">
            <v>20000</v>
          </cell>
          <cell r="F80">
            <v>20000</v>
          </cell>
          <cell r="G80">
            <v>20000</v>
          </cell>
          <cell r="H80">
            <v>20000</v>
          </cell>
          <cell r="I80">
            <v>20000</v>
          </cell>
          <cell r="J80">
            <v>20000</v>
          </cell>
          <cell r="K80">
            <v>140000</v>
          </cell>
          <cell r="L80">
            <v>140000</v>
          </cell>
          <cell r="M80">
            <v>140000</v>
          </cell>
          <cell r="N80">
            <v>140000</v>
          </cell>
          <cell r="S80">
            <v>700000</v>
          </cell>
          <cell r="T80" t="str">
            <v>TW01 COVER SPACER</v>
          </cell>
        </row>
        <row r="81">
          <cell r="C81" t="str">
            <v>LJ63-18318A</v>
          </cell>
          <cell r="D81">
            <v>10000</v>
          </cell>
          <cell r="E81">
            <v>10000</v>
          </cell>
          <cell r="F81">
            <v>10000</v>
          </cell>
          <cell r="G81">
            <v>10000</v>
          </cell>
          <cell r="H81">
            <v>10000</v>
          </cell>
          <cell r="I81">
            <v>10000</v>
          </cell>
          <cell r="J81">
            <v>10000</v>
          </cell>
          <cell r="K81">
            <v>70000</v>
          </cell>
          <cell r="L81">
            <v>47000</v>
          </cell>
          <cell r="M81">
            <v>47000</v>
          </cell>
          <cell r="N81">
            <v>47000</v>
          </cell>
          <cell r="S81">
            <v>281000</v>
          </cell>
          <cell r="T81" t="str">
            <v>TW01 COVER FPC</v>
          </cell>
        </row>
        <row r="82">
          <cell r="C82" t="str">
            <v>LJ63-18144A</v>
          </cell>
          <cell r="D82">
            <v>20000</v>
          </cell>
          <cell r="E82">
            <v>20000</v>
          </cell>
          <cell r="F82">
            <v>20000</v>
          </cell>
          <cell r="G82">
            <v>20000</v>
          </cell>
          <cell r="H82">
            <v>20000</v>
          </cell>
          <cell r="I82">
            <v>20000</v>
          </cell>
          <cell r="J82">
            <v>20000</v>
          </cell>
          <cell r="K82">
            <v>140000</v>
          </cell>
          <cell r="L82">
            <v>100000</v>
          </cell>
          <cell r="M82">
            <v>100000</v>
          </cell>
          <cell r="N82">
            <v>100000</v>
          </cell>
          <cell r="S82">
            <v>580000</v>
          </cell>
          <cell r="T82" t="str">
            <v>TV01 COVER-PAD</v>
          </cell>
        </row>
        <row r="83">
          <cell r="C83" t="str">
            <v>LJ63-18662A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S83">
            <v>0</v>
          </cell>
          <cell r="T83" t="str">
            <v>US01 COVER WINDOW</v>
          </cell>
        </row>
        <row r="84">
          <cell r="C84" t="str">
            <v>LJ63-18666B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0</v>
          </cell>
          <cell r="T84" t="str">
            <v>US01 COVER  PANEL</v>
          </cell>
        </row>
        <row r="85">
          <cell r="C85" t="str">
            <v>LJ63-19215B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0</v>
          </cell>
          <cell r="T85" t="str">
            <v>US01 COVER  PANEL</v>
          </cell>
        </row>
        <row r="86">
          <cell r="C86" t="str">
            <v>LJ63-18665A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>
            <v>0</v>
          </cell>
          <cell r="T86" t="str">
            <v>US01 COVER IC</v>
          </cell>
        </row>
        <row r="87">
          <cell r="C87" t="str">
            <v>LJ63-18667A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0</v>
          </cell>
          <cell r="T87" t="str">
            <v>US01 COVER SPACER</v>
          </cell>
        </row>
        <row r="88">
          <cell r="C88" t="str">
            <v>LJ63-18663A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0</v>
          </cell>
          <cell r="T88" t="str">
            <v>US01 COVER PAD</v>
          </cell>
        </row>
        <row r="89">
          <cell r="C89" t="str">
            <v>LJ63-18648A</v>
          </cell>
          <cell r="D89">
            <v>3000</v>
          </cell>
          <cell r="E89">
            <v>10000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13000</v>
          </cell>
          <cell r="L89">
            <v>0</v>
          </cell>
          <cell r="M89">
            <v>0</v>
          </cell>
          <cell r="N89">
            <v>0</v>
          </cell>
          <cell r="S89">
            <v>26000</v>
          </cell>
          <cell r="T89" t="str">
            <v>TS01 COVER  PANEL</v>
          </cell>
        </row>
        <row r="90">
          <cell r="C90" t="str">
            <v>LJ63-18648B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0</v>
          </cell>
          <cell r="T90" t="str">
            <v>TS01 COVER  PANEL</v>
          </cell>
        </row>
        <row r="91">
          <cell r="C91" t="str">
            <v>LJ63-18649A</v>
          </cell>
          <cell r="D91">
            <v>3000</v>
          </cell>
          <cell r="E91">
            <v>3000</v>
          </cell>
          <cell r="F91">
            <v>3000</v>
          </cell>
          <cell r="G91">
            <v>3000</v>
          </cell>
          <cell r="H91">
            <v>3000</v>
          </cell>
          <cell r="I91">
            <v>3000</v>
          </cell>
          <cell r="J91">
            <v>3000</v>
          </cell>
          <cell r="K91">
            <v>21000</v>
          </cell>
          <cell r="L91">
            <v>21000</v>
          </cell>
          <cell r="M91">
            <v>3000</v>
          </cell>
          <cell r="N91">
            <v>3000</v>
          </cell>
          <cell r="S91">
            <v>69000</v>
          </cell>
          <cell r="T91" t="str">
            <v>TS01 COVER IC</v>
          </cell>
        </row>
        <row r="92">
          <cell r="C92" t="str">
            <v>LJ63-18631A</v>
          </cell>
          <cell r="D92">
            <v>15000</v>
          </cell>
          <cell r="E92">
            <v>15000</v>
          </cell>
          <cell r="F92">
            <v>15000</v>
          </cell>
          <cell r="G92">
            <v>12000</v>
          </cell>
          <cell r="H92">
            <v>12000</v>
          </cell>
          <cell r="I92">
            <v>12000</v>
          </cell>
          <cell r="J92">
            <v>12000</v>
          </cell>
          <cell r="K92">
            <v>93000</v>
          </cell>
          <cell r="L92">
            <v>72000</v>
          </cell>
          <cell r="M92">
            <v>60000</v>
          </cell>
          <cell r="N92">
            <v>60000</v>
          </cell>
          <cell r="S92">
            <v>378000</v>
          </cell>
          <cell r="T92" t="str">
            <v>TS01 COVER PAD</v>
          </cell>
        </row>
        <row r="93">
          <cell r="C93" t="str">
            <v>LJ63-18644A</v>
          </cell>
          <cell r="D93">
            <v>6000</v>
          </cell>
          <cell r="E93">
            <v>6000</v>
          </cell>
          <cell r="F93">
            <v>6000</v>
          </cell>
          <cell r="G93">
            <v>6000</v>
          </cell>
          <cell r="H93">
            <v>6000</v>
          </cell>
          <cell r="I93">
            <v>6000</v>
          </cell>
          <cell r="J93">
            <v>6000</v>
          </cell>
          <cell r="K93">
            <v>42000</v>
          </cell>
          <cell r="L93">
            <v>18000</v>
          </cell>
          <cell r="M93">
            <v>15000</v>
          </cell>
          <cell r="N93">
            <v>15000</v>
          </cell>
          <cell r="S93">
            <v>132000</v>
          </cell>
          <cell r="T93" t="str">
            <v>TS01 COVER WINDOW</v>
          </cell>
        </row>
        <row r="94">
          <cell r="C94" t="str">
            <v>LJ63-18644A AFTP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  <cell r="T94" t="str">
            <v>TS01 COVER WINDOW</v>
          </cell>
        </row>
        <row r="95">
          <cell r="C95" t="str">
            <v>LJ63-17642A</v>
          </cell>
          <cell r="D95">
            <v>6000</v>
          </cell>
          <cell r="E95">
            <v>6000</v>
          </cell>
          <cell r="F95">
            <v>6000</v>
          </cell>
          <cell r="G95">
            <v>6000</v>
          </cell>
          <cell r="H95">
            <v>6000</v>
          </cell>
          <cell r="I95">
            <v>6000</v>
          </cell>
          <cell r="J95">
            <v>6000</v>
          </cell>
          <cell r="K95">
            <v>42000</v>
          </cell>
          <cell r="L95">
            <v>18000</v>
          </cell>
          <cell r="M95">
            <v>15000</v>
          </cell>
          <cell r="N95">
            <v>15000</v>
          </cell>
          <cell r="S95">
            <v>132000</v>
          </cell>
          <cell r="T95" t="str">
            <v>TS01 COVER  GRIP</v>
          </cell>
        </row>
        <row r="96">
          <cell r="C96" t="str">
            <v>LJ63-18607A</v>
          </cell>
          <cell r="D96">
            <v>69000</v>
          </cell>
          <cell r="E96">
            <v>69000</v>
          </cell>
          <cell r="F96">
            <v>69000</v>
          </cell>
          <cell r="G96">
            <v>69000</v>
          </cell>
          <cell r="H96">
            <v>69000</v>
          </cell>
          <cell r="I96">
            <v>69000</v>
          </cell>
          <cell r="J96">
            <v>69000</v>
          </cell>
          <cell r="K96">
            <v>483000</v>
          </cell>
          <cell r="L96">
            <v>387000</v>
          </cell>
          <cell r="M96">
            <v>180000</v>
          </cell>
          <cell r="N96">
            <v>180000</v>
          </cell>
          <cell r="S96">
            <v>1713000</v>
          </cell>
          <cell r="T96" t="str">
            <v>UM07 COVER-IC</v>
          </cell>
        </row>
        <row r="97">
          <cell r="C97" t="str">
            <v>LJ63-18531A</v>
          </cell>
          <cell r="D97">
            <v>66500</v>
          </cell>
          <cell r="E97">
            <v>66500</v>
          </cell>
          <cell r="F97">
            <v>66500</v>
          </cell>
          <cell r="G97">
            <v>66500</v>
          </cell>
          <cell r="H97">
            <v>56000</v>
          </cell>
          <cell r="I97">
            <v>56000</v>
          </cell>
          <cell r="J97">
            <v>70000</v>
          </cell>
          <cell r="K97">
            <v>448000</v>
          </cell>
          <cell r="L97">
            <v>343000</v>
          </cell>
          <cell r="M97">
            <v>343000</v>
          </cell>
          <cell r="N97">
            <v>343000</v>
          </cell>
          <cell r="S97">
            <v>1925000</v>
          </cell>
          <cell r="T97" t="str">
            <v>UM07 Cover-Spacer</v>
          </cell>
        </row>
        <row r="98">
          <cell r="C98" t="str">
            <v>LJ63-18964A</v>
          </cell>
          <cell r="D98">
            <v>21000</v>
          </cell>
          <cell r="E98">
            <v>21000</v>
          </cell>
          <cell r="F98">
            <v>21000</v>
          </cell>
          <cell r="G98">
            <v>21000</v>
          </cell>
          <cell r="H98">
            <v>19000</v>
          </cell>
          <cell r="I98">
            <v>9000</v>
          </cell>
          <cell r="J98">
            <v>0</v>
          </cell>
          <cell r="K98">
            <v>112000</v>
          </cell>
          <cell r="L98">
            <v>0</v>
          </cell>
          <cell r="M98">
            <v>45000</v>
          </cell>
          <cell r="N98">
            <v>45000</v>
          </cell>
          <cell r="S98">
            <v>314000</v>
          </cell>
          <cell r="T98" t="str">
            <v>UM07 Cover-PANEL(Z type)</v>
          </cell>
        </row>
        <row r="99">
          <cell r="C99" t="str">
            <v>LJ63-18964C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  <cell r="T99" t="str">
            <v>UM07 Cover-PANEL(sheet type)</v>
          </cell>
        </row>
        <row r="100">
          <cell r="C100" t="str">
            <v>LJ63-18690A</v>
          </cell>
          <cell r="D100">
            <v>66500</v>
          </cell>
          <cell r="E100">
            <v>66500</v>
          </cell>
          <cell r="F100">
            <v>66500</v>
          </cell>
          <cell r="G100">
            <v>66500</v>
          </cell>
          <cell r="H100">
            <v>56000</v>
          </cell>
          <cell r="I100">
            <v>56000</v>
          </cell>
          <cell r="J100">
            <v>70000</v>
          </cell>
          <cell r="K100">
            <v>448000</v>
          </cell>
          <cell r="L100">
            <v>343000</v>
          </cell>
          <cell r="M100">
            <v>343000</v>
          </cell>
          <cell r="N100">
            <v>343000</v>
          </cell>
          <cell r="S100">
            <v>1925000</v>
          </cell>
          <cell r="T100" t="str">
            <v>UM07 Cover-Pad</v>
          </cell>
        </row>
        <row r="101">
          <cell r="C101" t="str">
            <v>LJ63-18525A</v>
          </cell>
          <cell r="D101">
            <v>21000</v>
          </cell>
          <cell r="E101">
            <v>21000</v>
          </cell>
          <cell r="F101">
            <v>21000</v>
          </cell>
          <cell r="G101">
            <v>21000</v>
          </cell>
          <cell r="H101">
            <v>9000</v>
          </cell>
          <cell r="I101">
            <v>9000</v>
          </cell>
          <cell r="J101">
            <v>0</v>
          </cell>
          <cell r="K101">
            <v>102000</v>
          </cell>
          <cell r="L101">
            <v>0</v>
          </cell>
          <cell r="M101">
            <v>45000</v>
          </cell>
          <cell r="N101">
            <v>45000</v>
          </cell>
          <cell r="S101">
            <v>294000</v>
          </cell>
          <cell r="T101" t="str">
            <v>UM07 Cover-Window</v>
          </cell>
        </row>
        <row r="102">
          <cell r="C102" t="str">
            <v>LJ63-19418A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30000</v>
          </cell>
          <cell r="M102">
            <v>10000</v>
          </cell>
          <cell r="N102">
            <v>10000</v>
          </cell>
          <cell r="S102">
            <v>50000</v>
          </cell>
          <cell r="T102" t="str">
            <v>TV04  COVER-IC</v>
          </cell>
        </row>
        <row r="103">
          <cell r="C103" t="str">
            <v>LJ63-19417A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30000</v>
          </cell>
          <cell r="M103">
            <v>10000</v>
          </cell>
          <cell r="N103">
            <v>10000</v>
          </cell>
          <cell r="S103">
            <v>50000</v>
          </cell>
          <cell r="T103" t="str">
            <v>TV04  COVER PANEL</v>
          </cell>
        </row>
        <row r="104">
          <cell r="C104" t="str">
            <v>LJ63-19534A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30000</v>
          </cell>
          <cell r="M104">
            <v>10000</v>
          </cell>
          <cell r="N104">
            <v>10000</v>
          </cell>
          <cell r="S104">
            <v>50000</v>
          </cell>
          <cell r="T104" t="str">
            <v>TV04 COVER-FPC</v>
          </cell>
        </row>
        <row r="105">
          <cell r="C105" t="str">
            <v>LJ63-19534B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  <cell r="T105" t="str">
            <v>TV06 COVER-FPC</v>
          </cell>
        </row>
        <row r="106">
          <cell r="C106" t="str">
            <v>LJ63-18800A</v>
          </cell>
          <cell r="D106">
            <v>10000</v>
          </cell>
          <cell r="E106">
            <v>10000</v>
          </cell>
          <cell r="F106">
            <v>10001</v>
          </cell>
          <cell r="G106">
            <v>10002</v>
          </cell>
          <cell r="H106">
            <v>10003</v>
          </cell>
          <cell r="I106">
            <v>10004</v>
          </cell>
          <cell r="J106">
            <v>10005</v>
          </cell>
          <cell r="K106">
            <v>70015</v>
          </cell>
          <cell r="L106">
            <v>70000</v>
          </cell>
          <cell r="M106">
            <v>70000</v>
          </cell>
          <cell r="N106">
            <v>70000</v>
          </cell>
          <cell r="S106">
            <v>350030</v>
          </cell>
          <cell r="T106" t="str">
            <v>TV04  COVER-SPACER</v>
          </cell>
        </row>
        <row r="107">
          <cell r="C107" t="str">
            <v>LJ63-19603A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30000</v>
          </cell>
          <cell r="M107">
            <v>10000</v>
          </cell>
          <cell r="N107">
            <v>10000</v>
          </cell>
          <cell r="S107">
            <v>50000</v>
          </cell>
          <cell r="T107" t="str">
            <v>TV04 COVER-FPC</v>
          </cell>
        </row>
        <row r="108">
          <cell r="C108" t="str">
            <v>LJ63-18905A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S108">
            <v>0</v>
          </cell>
          <cell r="T108" t="str">
            <v>UM06 Cover-Panel</v>
          </cell>
        </row>
        <row r="109">
          <cell r="C109" t="str">
            <v>LJ63-18905B</v>
          </cell>
          <cell r="D109">
            <v>36000</v>
          </cell>
          <cell r="E109">
            <v>36000</v>
          </cell>
          <cell r="F109">
            <v>36000</v>
          </cell>
          <cell r="G109">
            <v>36000</v>
          </cell>
          <cell r="H109">
            <v>36000</v>
          </cell>
          <cell r="I109">
            <v>36000</v>
          </cell>
          <cell r="J109">
            <v>36000</v>
          </cell>
          <cell r="K109">
            <v>252000</v>
          </cell>
          <cell r="L109">
            <v>252000</v>
          </cell>
          <cell r="M109">
            <v>252000</v>
          </cell>
          <cell r="N109">
            <v>252000</v>
          </cell>
          <cell r="S109">
            <v>1260000</v>
          </cell>
          <cell r="T109" t="str">
            <v>UM06 Cover-Panel</v>
          </cell>
        </row>
        <row r="110">
          <cell r="C110" t="str">
            <v>LJ63-18905E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315000</v>
          </cell>
          <cell r="M110">
            <v>315000</v>
          </cell>
          <cell r="N110">
            <v>315000</v>
          </cell>
          <cell r="S110">
            <v>945000</v>
          </cell>
          <cell r="T110" t="str">
            <v>UM06 Cover-Panel</v>
          </cell>
        </row>
        <row r="111">
          <cell r="C111" t="str">
            <v>LJ63-18609A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S111">
            <v>0</v>
          </cell>
          <cell r="T111" t="str">
            <v>UM06 Cover-Window</v>
          </cell>
        </row>
        <row r="112">
          <cell r="C112" t="str">
            <v>LJ63-19383A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S112">
            <v>0</v>
          </cell>
          <cell r="T112" t="str">
            <v>VQ01 Cover-PANEL</v>
          </cell>
        </row>
        <row r="113">
          <cell r="C113" t="str">
            <v>LJ63-19510A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S113">
            <v>0</v>
          </cell>
          <cell r="T113" t="str">
            <v>VQ01 Cover-WINDOW</v>
          </cell>
        </row>
        <row r="114">
          <cell r="C114" t="str">
            <v>LJ63-19384A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S114">
            <v>0</v>
          </cell>
          <cell r="T114" t="str">
            <v>VQ01 Cover-spacer</v>
          </cell>
        </row>
        <row r="115">
          <cell r="C115" t="str">
            <v>LJ63-19391A v1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S115">
            <v>0</v>
          </cell>
          <cell r="T115" t="str">
            <v>VQ01 Cover-IC</v>
          </cell>
        </row>
        <row r="116">
          <cell r="C116" t="str">
            <v>LJ63-19391A v3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S116">
            <v>0</v>
          </cell>
          <cell r="T116" t="str">
            <v>VQ01 Cover-IC</v>
          </cell>
        </row>
        <row r="117">
          <cell r="C117" t="str">
            <v>LJ63-19381A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S117">
            <v>0</v>
          </cell>
          <cell r="T117" t="str">
            <v>VQ01 Cover-PAD</v>
          </cell>
        </row>
        <row r="118">
          <cell r="C118" t="str">
            <v>LJ63-19385A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S118">
            <v>0</v>
          </cell>
          <cell r="T118" t="str">
            <v>VQ04 Cover-PANEL(Z type)</v>
          </cell>
        </row>
        <row r="119">
          <cell r="C119" t="str">
            <v>LJ63-19385B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S119">
            <v>0</v>
          </cell>
          <cell r="T119" t="str">
            <v>VQ04 Cover-PANEL(sheet type)</v>
          </cell>
        </row>
        <row r="120">
          <cell r="C120" t="str">
            <v>LJ63-19511A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S120">
            <v>0</v>
          </cell>
          <cell r="T120" t="str">
            <v>VQ04 Cover-WINDOW</v>
          </cell>
        </row>
        <row r="121">
          <cell r="C121" t="str">
            <v>LJ63-19387A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S121">
            <v>0</v>
          </cell>
          <cell r="T121" t="str">
            <v>VQ04 Cover-PAD</v>
          </cell>
        </row>
        <row r="122">
          <cell r="C122" t="str">
            <v>LJ63-19411A</v>
          </cell>
          <cell r="D122">
            <v>10000</v>
          </cell>
          <cell r="E122">
            <v>10000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70000</v>
          </cell>
          <cell r="L122">
            <v>70000</v>
          </cell>
          <cell r="M122">
            <v>70000</v>
          </cell>
          <cell r="N122">
            <v>70000</v>
          </cell>
          <cell r="S122">
            <v>350000</v>
          </cell>
          <cell r="T122" t="str">
            <v>TW04 Cover-Panel</v>
          </cell>
        </row>
        <row r="123">
          <cell r="C123" t="str">
            <v>LJ63-19412A</v>
          </cell>
          <cell r="D123">
            <v>10000</v>
          </cell>
          <cell r="E123">
            <v>10000</v>
          </cell>
          <cell r="F123">
            <v>10000</v>
          </cell>
          <cell r="G123">
            <v>10000</v>
          </cell>
          <cell r="H123">
            <v>10000</v>
          </cell>
          <cell r="I123">
            <v>10000</v>
          </cell>
          <cell r="J123">
            <v>10000</v>
          </cell>
          <cell r="K123">
            <v>70000</v>
          </cell>
          <cell r="L123">
            <v>70010</v>
          </cell>
          <cell r="M123">
            <v>70010</v>
          </cell>
          <cell r="N123">
            <v>70010</v>
          </cell>
          <cell r="S123">
            <v>350030</v>
          </cell>
          <cell r="T123" t="str">
            <v>TW04 Cover-IC</v>
          </cell>
        </row>
        <row r="124">
          <cell r="C124" t="str">
            <v>LJ63-19533A</v>
          </cell>
          <cell r="D124">
            <v>10000</v>
          </cell>
          <cell r="E124">
            <v>10000</v>
          </cell>
          <cell r="F124">
            <v>10000</v>
          </cell>
          <cell r="G124">
            <v>10000</v>
          </cell>
          <cell r="H124">
            <v>10000</v>
          </cell>
          <cell r="I124">
            <v>10000</v>
          </cell>
          <cell r="J124">
            <v>10000</v>
          </cell>
          <cell r="K124">
            <v>70000</v>
          </cell>
          <cell r="L124">
            <v>70000</v>
          </cell>
          <cell r="M124">
            <v>70000</v>
          </cell>
          <cell r="N124">
            <v>70000</v>
          </cell>
          <cell r="S124">
            <v>350000</v>
          </cell>
          <cell r="T124" t="str">
            <v>TW04 Cover-FPC</v>
          </cell>
        </row>
        <row r="125">
          <cell r="C125" t="str">
            <v>LJ63-19533B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S125">
            <v>0</v>
          </cell>
          <cell r="T125" t="str">
            <v>TW06 Cover-FPC</v>
          </cell>
        </row>
        <row r="126">
          <cell r="C126" t="str">
            <v>LJ63-19595A</v>
          </cell>
          <cell r="D126">
            <v>10000</v>
          </cell>
          <cell r="E126">
            <v>7000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8000</v>
          </cell>
          <cell r="L126">
            <v>0</v>
          </cell>
          <cell r="M126">
            <v>0</v>
          </cell>
          <cell r="N126">
            <v>0</v>
          </cell>
          <cell r="S126">
            <v>25000</v>
          </cell>
          <cell r="T126" t="str">
            <v>TW04 Cover-FPC</v>
          </cell>
        </row>
        <row r="127">
          <cell r="C127" t="str">
            <v>LJ63-19416A</v>
          </cell>
          <cell r="D127">
            <v>10000</v>
          </cell>
          <cell r="E127">
            <v>10000</v>
          </cell>
          <cell r="F127">
            <v>10000</v>
          </cell>
          <cell r="G127">
            <v>10000</v>
          </cell>
          <cell r="H127">
            <v>10000</v>
          </cell>
          <cell r="I127">
            <v>10000</v>
          </cell>
          <cell r="J127">
            <v>10000</v>
          </cell>
          <cell r="K127">
            <v>70000</v>
          </cell>
          <cell r="L127">
            <v>70000</v>
          </cell>
          <cell r="M127">
            <v>50000</v>
          </cell>
          <cell r="N127">
            <v>50000</v>
          </cell>
          <cell r="S127">
            <v>310000</v>
          </cell>
          <cell r="T127" t="str">
            <v>TW04 Cover-PAD</v>
          </cell>
        </row>
        <row r="128">
          <cell r="C128" t="str">
            <v>LJ63-19075A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S128">
            <v>0</v>
          </cell>
          <cell r="T128" t="str">
            <v>VD04 Cover-PANEL(dạng Z)</v>
          </cell>
        </row>
        <row r="129">
          <cell r="C129" t="str">
            <v>LJ63-19075B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S129">
            <v>0</v>
          </cell>
          <cell r="T129" t="str">
            <v>VD04 Cover-PANEL(dạng  sheet)</v>
          </cell>
        </row>
        <row r="130">
          <cell r="C130" t="str">
            <v>LJ63-19285A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S130">
            <v>0</v>
          </cell>
          <cell r="T130" t="str">
            <v>VD04 Cover-PANEL(dạng Z)</v>
          </cell>
        </row>
        <row r="131">
          <cell r="C131" t="str">
            <v>LJ63-19285B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S131">
            <v>0</v>
          </cell>
          <cell r="T131" t="str">
            <v>VD04 Cover-PANEL(dạng  sheet)</v>
          </cell>
        </row>
        <row r="132">
          <cell r="C132" t="str">
            <v>LJ63-18933A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S132">
            <v>0</v>
          </cell>
          <cell r="T132" t="str">
            <v>VD04 Cover-WINDOW</v>
          </cell>
        </row>
        <row r="133">
          <cell r="C133" t="str">
            <v>LJ63-19076A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S133">
            <v>0</v>
          </cell>
          <cell r="T133" t="str">
            <v>VD04 Cover-IC</v>
          </cell>
        </row>
        <row r="134">
          <cell r="C134" t="str">
            <v>LJ63-19076B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S134">
            <v>0</v>
          </cell>
          <cell r="T134" t="str">
            <v>VD04 Cover-IC</v>
          </cell>
        </row>
        <row r="135">
          <cell r="C135" t="str">
            <v>LJ63-19074A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S135">
            <v>0</v>
          </cell>
          <cell r="T135" t="str">
            <v>VD04 Cover-PAD</v>
          </cell>
        </row>
        <row r="136">
          <cell r="C136" t="str">
            <v>LJ63-19077A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S136">
            <v>0</v>
          </cell>
          <cell r="T136" t="str">
            <v>VD04 Cover-spacer</v>
          </cell>
        </row>
        <row r="137">
          <cell r="C137" t="str">
            <v>LJ63-18946A</v>
          </cell>
          <cell r="D137">
            <v>14000</v>
          </cell>
          <cell r="E137">
            <v>14000</v>
          </cell>
          <cell r="F137">
            <v>14000</v>
          </cell>
          <cell r="G137">
            <v>14000</v>
          </cell>
          <cell r="H137">
            <v>14000</v>
          </cell>
          <cell r="I137">
            <v>14000</v>
          </cell>
          <cell r="J137">
            <v>14000</v>
          </cell>
          <cell r="K137">
            <v>98000</v>
          </cell>
          <cell r="L137">
            <v>19000</v>
          </cell>
          <cell r="M137">
            <v>19000</v>
          </cell>
          <cell r="N137">
            <v>19000</v>
          </cell>
          <cell r="S137">
            <v>253000</v>
          </cell>
          <cell r="T137" t="str">
            <v>UW01 Cover-PAD</v>
          </cell>
        </row>
        <row r="138">
          <cell r="C138" t="str">
            <v>LJ63-18951A</v>
          </cell>
          <cell r="D138">
            <v>15000</v>
          </cell>
          <cell r="E138">
            <v>15000</v>
          </cell>
          <cell r="F138">
            <v>15000</v>
          </cell>
          <cell r="G138">
            <v>6000</v>
          </cell>
          <cell r="H138">
            <v>0</v>
          </cell>
          <cell r="I138">
            <v>0</v>
          </cell>
          <cell r="J138">
            <v>0</v>
          </cell>
          <cell r="K138">
            <v>51000</v>
          </cell>
          <cell r="L138">
            <v>51000</v>
          </cell>
          <cell r="M138">
            <v>51000</v>
          </cell>
          <cell r="N138">
            <v>51000</v>
          </cell>
          <cell r="S138">
            <v>255000</v>
          </cell>
          <cell r="T138" t="str">
            <v>UW01 Cover-IC</v>
          </cell>
        </row>
        <row r="139">
          <cell r="C139" t="str">
            <v>LJ63-18947A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S139">
            <v>0</v>
          </cell>
          <cell r="T139" t="str">
            <v>UW01 Cover-WINDOW</v>
          </cell>
        </row>
        <row r="140">
          <cell r="C140" t="str">
            <v>LJ63-18948A</v>
          </cell>
          <cell r="D140">
            <v>14000</v>
          </cell>
          <cell r="E140">
            <v>14000</v>
          </cell>
          <cell r="F140">
            <v>14000</v>
          </cell>
          <cell r="G140">
            <v>14000</v>
          </cell>
          <cell r="H140">
            <v>14000</v>
          </cell>
          <cell r="I140">
            <v>7000</v>
          </cell>
          <cell r="J140">
            <v>0</v>
          </cell>
          <cell r="K140">
            <v>77000</v>
          </cell>
          <cell r="L140">
            <v>77000</v>
          </cell>
          <cell r="M140">
            <v>77000</v>
          </cell>
          <cell r="N140">
            <v>77000</v>
          </cell>
          <cell r="S140">
            <v>385000</v>
          </cell>
          <cell r="T140" t="str">
            <v>UW01 Cover-spacer</v>
          </cell>
        </row>
        <row r="141">
          <cell r="C141" t="str">
            <v>LJ63-18950A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S141">
            <v>0</v>
          </cell>
          <cell r="T141" t="str">
            <v>UW01 Cover-PANEL</v>
          </cell>
        </row>
        <row r="142">
          <cell r="C142" t="str">
            <v>LJ63-18950B</v>
          </cell>
          <cell r="D142">
            <v>14000</v>
          </cell>
          <cell r="E142">
            <v>14000</v>
          </cell>
          <cell r="F142">
            <v>14000</v>
          </cell>
          <cell r="G142">
            <v>14000</v>
          </cell>
          <cell r="H142">
            <v>14000</v>
          </cell>
          <cell r="I142">
            <v>14000</v>
          </cell>
          <cell r="J142">
            <v>9700</v>
          </cell>
          <cell r="K142">
            <v>93700</v>
          </cell>
          <cell r="L142">
            <v>15700</v>
          </cell>
          <cell r="M142">
            <v>15700</v>
          </cell>
          <cell r="N142">
            <v>15700</v>
          </cell>
          <cell r="S142">
            <v>234500</v>
          </cell>
          <cell r="T142" t="str">
            <v>UW01 Cover-PANEL</v>
          </cell>
        </row>
        <row r="143">
          <cell r="C143" t="str">
            <v>LJ63-19078A</v>
          </cell>
          <cell r="D143">
            <v>9000</v>
          </cell>
          <cell r="E143">
            <v>9000</v>
          </cell>
          <cell r="F143">
            <v>9000</v>
          </cell>
          <cell r="G143">
            <v>9000</v>
          </cell>
          <cell r="H143">
            <v>9000</v>
          </cell>
          <cell r="I143">
            <v>9000</v>
          </cell>
          <cell r="J143">
            <v>9000</v>
          </cell>
          <cell r="K143">
            <v>63000</v>
          </cell>
          <cell r="L143">
            <v>9000</v>
          </cell>
          <cell r="M143">
            <v>9000</v>
          </cell>
          <cell r="N143">
            <v>9000</v>
          </cell>
          <cell r="S143">
            <v>153000</v>
          </cell>
          <cell r="T143" t="str">
            <v>UW01 Cover-WINDOW</v>
          </cell>
        </row>
        <row r="144">
          <cell r="C144" t="str">
            <v>LJ63-19692A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S144">
            <v>0</v>
          </cell>
          <cell r="T144" t="str">
            <v>VQ08 Cover-PANEL</v>
          </cell>
        </row>
        <row r="145">
          <cell r="C145" t="str">
            <v>LJ63-19694A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S145">
            <v>0</v>
          </cell>
          <cell r="T145" t="str">
            <v>VQ08 Cover-WINDOW</v>
          </cell>
        </row>
        <row r="146">
          <cell r="C146" t="str">
            <v>LJ63-19617A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S146">
            <v>0</v>
          </cell>
          <cell r="T146" t="str">
            <v>VQ08 Cover-IC</v>
          </cell>
        </row>
        <row r="147">
          <cell r="C147" t="str">
            <v>LJ63-19615A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S147">
            <v>0</v>
          </cell>
          <cell r="T147" t="str">
            <v>VQ07 Cover-PANEL</v>
          </cell>
        </row>
        <row r="148">
          <cell r="C148" t="str">
            <v>LJ63-19616A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S148">
            <v>0</v>
          </cell>
          <cell r="T148" t="str">
            <v>VQ07 Cover-Window</v>
          </cell>
        </row>
        <row r="149">
          <cell r="C149" t="str">
            <v>LJ63-19618A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S149">
            <v>0</v>
          </cell>
          <cell r="T149" t="str">
            <v>VQ07 Cover-PAD</v>
          </cell>
        </row>
        <row r="150">
          <cell r="C150" t="str">
            <v>LJ63-20065B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6300</v>
          </cell>
          <cell r="M150">
            <v>42000</v>
          </cell>
          <cell r="N150">
            <v>42000</v>
          </cell>
          <cell r="S150">
            <v>90300</v>
          </cell>
          <cell r="T150" t="str">
            <v>XS01 COVER PANEL</v>
          </cell>
        </row>
        <row r="151">
          <cell r="C151" t="str">
            <v>LJ63-20066A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8190</v>
          </cell>
          <cell r="M151">
            <v>40950</v>
          </cell>
          <cell r="N151">
            <v>40950</v>
          </cell>
          <cell r="S151">
            <v>90090</v>
          </cell>
          <cell r="T151" t="str">
            <v>XS01 COVER PAD</v>
          </cell>
        </row>
        <row r="152">
          <cell r="C152" t="str">
            <v>LJ63-20067A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15000</v>
          </cell>
          <cell r="M152">
            <v>42000</v>
          </cell>
          <cell r="N152">
            <v>42000</v>
          </cell>
          <cell r="S152">
            <v>99000</v>
          </cell>
          <cell r="T152" t="str">
            <v>XS01 COVER IC</v>
          </cell>
        </row>
        <row r="153">
          <cell r="C153" t="str">
            <v>LJ63-20068A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15000</v>
          </cell>
          <cell r="M153">
            <v>42000</v>
          </cell>
          <cell r="N153">
            <v>42000</v>
          </cell>
          <cell r="S153">
            <v>99000</v>
          </cell>
          <cell r="T153" t="str">
            <v>XS01 COVER SPACER</v>
          </cell>
        </row>
        <row r="154">
          <cell r="C154" t="str">
            <v>LJ63-20069A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15000</v>
          </cell>
          <cell r="M154">
            <v>42000</v>
          </cell>
          <cell r="N154">
            <v>42000</v>
          </cell>
          <cell r="S154">
            <v>99000</v>
          </cell>
          <cell r="T154" t="str">
            <v>XS01 COVER WINDOW</v>
          </cell>
        </row>
        <row r="155">
          <cell r="C155" t="str">
            <v>LJ63-20153A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6000</v>
          </cell>
          <cell r="M155">
            <v>0</v>
          </cell>
          <cell r="N155">
            <v>0</v>
          </cell>
          <cell r="S155">
            <v>6000</v>
          </cell>
          <cell r="T155" t="str">
            <v>YG04 COVER PANEL</v>
          </cell>
        </row>
        <row r="156">
          <cell r="C156" t="str">
            <v>LJ63-20155A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6000</v>
          </cell>
          <cell r="M156">
            <v>0</v>
          </cell>
          <cell r="N156">
            <v>0</v>
          </cell>
          <cell r="S156">
            <v>6000</v>
          </cell>
          <cell r="T156" t="str">
            <v>YG04 COVER PAD</v>
          </cell>
        </row>
        <row r="157">
          <cell r="C157" t="str">
            <v>LJ63-20156A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6000</v>
          </cell>
          <cell r="M157">
            <v>4000</v>
          </cell>
          <cell r="N157">
            <v>4000</v>
          </cell>
          <cell r="S157">
            <v>14000</v>
          </cell>
          <cell r="T157" t="str">
            <v>YG04 COVER SPACER</v>
          </cell>
        </row>
        <row r="158">
          <cell r="C158" t="str">
            <v>LJ63-20157A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6000</v>
          </cell>
          <cell r="M158">
            <v>4000</v>
          </cell>
          <cell r="N158">
            <v>4000</v>
          </cell>
          <cell r="S158">
            <v>14000</v>
          </cell>
          <cell r="T158" t="str">
            <v>YG04 COVER IC</v>
          </cell>
        </row>
        <row r="159">
          <cell r="C159" t="str">
            <v>LJ63-20158A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6000</v>
          </cell>
          <cell r="M159">
            <v>0</v>
          </cell>
          <cell r="N159">
            <v>0</v>
          </cell>
          <cell r="S159">
            <v>6000</v>
          </cell>
          <cell r="T159" t="str">
            <v>YG04 COVER WINDOW</v>
          </cell>
        </row>
        <row r="160">
          <cell r="C160" t="str">
            <v>LJ63-20184A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4000</v>
          </cell>
          <cell r="N160">
            <v>4000</v>
          </cell>
          <cell r="S160">
            <v>8000</v>
          </cell>
          <cell r="T160" t="str">
            <v>YG01 COVER PANEL</v>
          </cell>
        </row>
        <row r="161">
          <cell r="C161" t="str">
            <v>LJ63-20185A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4000</v>
          </cell>
          <cell r="N161">
            <v>4000</v>
          </cell>
          <cell r="S161">
            <v>8000</v>
          </cell>
          <cell r="T161" t="str">
            <v>YG01 COVER WINDOW</v>
          </cell>
        </row>
        <row r="162">
          <cell r="C162" t="str">
            <v>LJ63-20186A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4000</v>
          </cell>
          <cell r="N162">
            <v>4000</v>
          </cell>
          <cell r="S162">
            <v>8000</v>
          </cell>
          <cell r="T162" t="str">
            <v>YG01 COVER PAD</v>
          </cell>
        </row>
        <row r="163">
          <cell r="C163" t="str">
            <v>LJ63-19635A</v>
          </cell>
          <cell r="D163">
            <v>75000</v>
          </cell>
          <cell r="E163">
            <v>60000</v>
          </cell>
          <cell r="F163">
            <v>75000</v>
          </cell>
          <cell r="G163">
            <v>75000</v>
          </cell>
          <cell r="H163">
            <v>60000</v>
          </cell>
          <cell r="I163">
            <v>60000</v>
          </cell>
          <cell r="J163">
            <v>60000</v>
          </cell>
          <cell r="K163">
            <v>450000</v>
          </cell>
          <cell r="L163">
            <v>450000</v>
          </cell>
          <cell r="M163">
            <v>450000</v>
          </cell>
          <cell r="N163">
            <v>450000</v>
          </cell>
          <cell r="S163">
            <v>2265000</v>
          </cell>
          <cell r="T163" t="str">
            <v>UJI) C-WINDOW</v>
          </cell>
        </row>
        <row r="164">
          <cell r="C164" t="str">
            <v>LJ63-19682A</v>
          </cell>
          <cell r="D164">
            <v>60000</v>
          </cell>
          <cell r="E164">
            <v>60000</v>
          </cell>
          <cell r="F164">
            <v>60000</v>
          </cell>
          <cell r="G164">
            <v>60000</v>
          </cell>
          <cell r="H164">
            <v>60000</v>
          </cell>
          <cell r="I164">
            <v>75000</v>
          </cell>
          <cell r="J164">
            <v>60000</v>
          </cell>
          <cell r="K164">
            <v>420000</v>
          </cell>
          <cell r="L164">
            <v>420000</v>
          </cell>
          <cell r="M164">
            <v>420000</v>
          </cell>
          <cell r="N164">
            <v>420000</v>
          </cell>
          <cell r="S164">
            <v>2115000</v>
          </cell>
          <cell r="T164" t="str">
            <v>SL01 C-SPACER</v>
          </cell>
        </row>
        <row r="165">
          <cell r="C165" t="str">
            <v>LJ63-19683A</v>
          </cell>
          <cell r="D165">
            <v>0</v>
          </cell>
          <cell r="E165">
            <v>60000</v>
          </cell>
          <cell r="F165">
            <v>60000</v>
          </cell>
          <cell r="G165">
            <v>60000</v>
          </cell>
          <cell r="H165">
            <v>60000</v>
          </cell>
          <cell r="I165">
            <v>60000</v>
          </cell>
          <cell r="J165">
            <v>60000</v>
          </cell>
          <cell r="K165">
            <v>405000</v>
          </cell>
          <cell r="L165">
            <v>405000</v>
          </cell>
          <cell r="M165">
            <v>405000</v>
          </cell>
          <cell r="N165">
            <v>405000</v>
          </cell>
          <cell r="S165">
            <v>1980000</v>
          </cell>
          <cell r="T165" t="str">
            <v>SL01 C-IC(POR)</v>
          </cell>
        </row>
        <row r="166">
          <cell r="C166" t="str">
            <v>LJ63-19680A</v>
          </cell>
          <cell r="D166">
            <v>60000</v>
          </cell>
          <cell r="E166">
            <v>60000</v>
          </cell>
          <cell r="F166">
            <v>60000</v>
          </cell>
          <cell r="G166">
            <v>75000</v>
          </cell>
          <cell r="H166">
            <v>60000</v>
          </cell>
          <cell r="I166">
            <v>75000</v>
          </cell>
          <cell r="J166">
            <v>60000</v>
          </cell>
          <cell r="K166">
            <v>435000</v>
          </cell>
          <cell r="L166">
            <v>450000</v>
          </cell>
          <cell r="M166">
            <v>450000</v>
          </cell>
          <cell r="N166">
            <v>450000</v>
          </cell>
          <cell r="S166">
            <v>2235000</v>
          </cell>
          <cell r="T166" t="str">
            <v>SL01 C-PAD</v>
          </cell>
        </row>
        <row r="167">
          <cell r="C167" t="str">
            <v>LJ63-19634A</v>
          </cell>
          <cell r="D167">
            <v>67500</v>
          </cell>
          <cell r="E167">
            <v>67500</v>
          </cell>
          <cell r="F167">
            <v>81000</v>
          </cell>
          <cell r="G167">
            <v>54000</v>
          </cell>
          <cell r="H167">
            <v>81000</v>
          </cell>
          <cell r="I167">
            <v>67500</v>
          </cell>
          <cell r="J167">
            <v>67500</v>
          </cell>
          <cell r="K167">
            <v>486000</v>
          </cell>
          <cell r="L167">
            <v>499500</v>
          </cell>
          <cell r="M167">
            <v>499500</v>
          </cell>
          <cell r="N167">
            <v>499500</v>
          </cell>
          <cell r="S167">
            <v>2470500</v>
          </cell>
          <cell r="T167" t="str">
            <v>SW01 C-WINDOW</v>
          </cell>
        </row>
        <row r="168">
          <cell r="C168" t="str">
            <v>LJ63-19789A</v>
          </cell>
          <cell r="D168">
            <v>60000</v>
          </cell>
          <cell r="E168">
            <v>60000</v>
          </cell>
          <cell r="F168">
            <v>70000</v>
          </cell>
          <cell r="G168">
            <v>70000</v>
          </cell>
          <cell r="H168">
            <v>70000</v>
          </cell>
          <cell r="I168">
            <v>80000</v>
          </cell>
          <cell r="J168">
            <v>70000</v>
          </cell>
          <cell r="K168">
            <v>480000</v>
          </cell>
          <cell r="L168">
            <v>460000</v>
          </cell>
          <cell r="M168">
            <v>460000</v>
          </cell>
          <cell r="N168">
            <v>460000</v>
          </cell>
          <cell r="S168">
            <v>2340000</v>
          </cell>
          <cell r="T168" t="str">
            <v>SW01 C-IC (POR)</v>
          </cell>
        </row>
        <row r="169">
          <cell r="C169" t="str">
            <v>LJ63-19633A</v>
          </cell>
          <cell r="D169">
            <v>60000</v>
          </cell>
          <cell r="E169">
            <v>60000</v>
          </cell>
          <cell r="F169">
            <v>60000</v>
          </cell>
          <cell r="G169">
            <v>75000</v>
          </cell>
          <cell r="H169">
            <v>75000</v>
          </cell>
          <cell r="I169">
            <v>75000</v>
          </cell>
          <cell r="J169">
            <v>75000</v>
          </cell>
          <cell r="K169">
            <v>480000</v>
          </cell>
          <cell r="L169">
            <v>480000</v>
          </cell>
          <cell r="M169">
            <v>480000</v>
          </cell>
          <cell r="N169">
            <v>480000</v>
          </cell>
          <cell r="S169">
            <v>2400000</v>
          </cell>
          <cell r="T169" t="str">
            <v>SW01 C-PAD</v>
          </cell>
        </row>
        <row r="170">
          <cell r="C170" t="str">
            <v>LJ63-19668A</v>
          </cell>
          <cell r="D170">
            <v>60000</v>
          </cell>
          <cell r="E170">
            <v>60000</v>
          </cell>
          <cell r="F170">
            <v>75000</v>
          </cell>
          <cell r="G170">
            <v>60000</v>
          </cell>
          <cell r="H170">
            <v>75000</v>
          </cell>
          <cell r="I170">
            <v>75000</v>
          </cell>
          <cell r="J170">
            <v>75000</v>
          </cell>
          <cell r="K170">
            <v>480000</v>
          </cell>
          <cell r="L170">
            <v>510000</v>
          </cell>
          <cell r="M170">
            <v>510000</v>
          </cell>
          <cell r="N170">
            <v>510000</v>
          </cell>
          <cell r="S170">
            <v>2490000</v>
          </cell>
          <cell r="T170" t="str">
            <v>SW01 C-METAL SPACER</v>
          </cell>
        </row>
        <row r="171">
          <cell r="C171" t="str">
            <v>LJ63-19609A</v>
          </cell>
          <cell r="D171">
            <v>32000</v>
          </cell>
          <cell r="E171">
            <v>32000</v>
          </cell>
          <cell r="F171">
            <v>32000</v>
          </cell>
          <cell r="G171">
            <v>32000</v>
          </cell>
          <cell r="H171">
            <v>64000</v>
          </cell>
          <cell r="I171">
            <v>32000</v>
          </cell>
          <cell r="J171">
            <v>48000</v>
          </cell>
          <cell r="K171">
            <v>272000</v>
          </cell>
          <cell r="L171">
            <v>272000</v>
          </cell>
          <cell r="M171">
            <v>272000</v>
          </cell>
          <cell r="N171">
            <v>272000</v>
          </cell>
          <cell r="S171">
            <v>1360000</v>
          </cell>
          <cell r="T171" t="str">
            <v>SS01 C-WINDOW</v>
          </cell>
        </row>
        <row r="172">
          <cell r="C172" t="str">
            <v>LJ63-19610A</v>
          </cell>
          <cell r="D172">
            <v>45000</v>
          </cell>
          <cell r="E172">
            <v>45000</v>
          </cell>
          <cell r="F172">
            <v>45000</v>
          </cell>
          <cell r="G172">
            <v>30000</v>
          </cell>
          <cell r="H172">
            <v>45000</v>
          </cell>
          <cell r="I172">
            <v>45000</v>
          </cell>
          <cell r="J172">
            <v>45000</v>
          </cell>
          <cell r="K172">
            <v>300000</v>
          </cell>
          <cell r="L172">
            <v>300000</v>
          </cell>
          <cell r="M172">
            <v>300000</v>
          </cell>
          <cell r="N172">
            <v>300000</v>
          </cell>
          <cell r="S172">
            <v>1500000</v>
          </cell>
          <cell r="T172" t="str">
            <v>SS01 Cover-COF</v>
          </cell>
        </row>
        <row r="173">
          <cell r="C173" t="str">
            <v>LJ63-19611A</v>
          </cell>
          <cell r="D173">
            <v>50000</v>
          </cell>
          <cell r="E173">
            <v>40000</v>
          </cell>
          <cell r="F173">
            <v>30000</v>
          </cell>
          <cell r="G173">
            <v>30000</v>
          </cell>
          <cell r="H173">
            <v>40000</v>
          </cell>
          <cell r="I173">
            <v>40000</v>
          </cell>
          <cell r="J173">
            <v>50000</v>
          </cell>
          <cell r="K173">
            <v>280000</v>
          </cell>
          <cell r="L173">
            <v>260000</v>
          </cell>
          <cell r="M173">
            <v>260000</v>
          </cell>
          <cell r="N173">
            <v>260000</v>
          </cell>
          <cell r="S173">
            <v>1340000</v>
          </cell>
          <cell r="T173" t="str">
            <v>SS01 C-SPACER</v>
          </cell>
        </row>
        <row r="174">
          <cell r="C174" t="str">
            <v>LJ63-18024A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S174">
            <v>0</v>
          </cell>
          <cell r="T174" t="str">
            <v>SH01 COVER SPACER</v>
          </cell>
        </row>
        <row r="175">
          <cell r="C175" t="str">
            <v>LJ63-18675A</v>
          </cell>
          <cell r="D175">
            <v>0</v>
          </cell>
          <cell r="E175">
            <v>7000</v>
          </cell>
          <cell r="F175">
            <v>0</v>
          </cell>
          <cell r="G175">
            <v>7000</v>
          </cell>
          <cell r="H175">
            <v>0</v>
          </cell>
          <cell r="I175">
            <v>0</v>
          </cell>
          <cell r="J175">
            <v>0</v>
          </cell>
          <cell r="K175">
            <v>14000</v>
          </cell>
          <cell r="L175">
            <v>0</v>
          </cell>
          <cell r="S175">
            <v>28000</v>
          </cell>
          <cell r="T175" t="str">
            <v>SH01 COVER WINDOW</v>
          </cell>
        </row>
        <row r="176">
          <cell r="C176" t="str">
            <v>LJ63-17935A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S176">
            <v>0</v>
          </cell>
          <cell r="T176" t="str">
            <v>SH01 COVER COF</v>
          </cell>
        </row>
        <row r="177">
          <cell r="C177" t="str">
            <v>LJ63-17813A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S177">
            <v>0</v>
          </cell>
          <cell r="T177" t="str">
            <v>SK01 COVER SPACER</v>
          </cell>
        </row>
        <row r="178">
          <cell r="C178" t="str">
            <v>LJ63-18674A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S178">
            <v>0</v>
          </cell>
          <cell r="T178" t="str">
            <v>SK01   COVER WINDOW</v>
          </cell>
        </row>
        <row r="179">
          <cell r="C179" t="str">
            <v>LJ63-17836A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S179">
            <v>0</v>
          </cell>
          <cell r="T179" t="str">
            <v>SK01  COVER COF</v>
          </cell>
        </row>
        <row r="180">
          <cell r="C180" t="str">
            <v>LJ63-16147A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11500</v>
          </cell>
          <cell r="S180">
            <v>11500</v>
          </cell>
          <cell r="T180" t="str">
            <v xml:space="preserve">NM01 COVER SPACER </v>
          </cell>
        </row>
        <row r="181">
          <cell r="C181" t="str">
            <v>LJ63-18680A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14000</v>
          </cell>
          <cell r="S181">
            <v>14000</v>
          </cell>
          <cell r="T181" t="str">
            <v>NM01 COVER WINDOW</v>
          </cell>
        </row>
        <row r="182">
          <cell r="C182" t="str">
            <v>LJ63-16286A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19000</v>
          </cell>
          <cell r="S182">
            <v>19000</v>
          </cell>
          <cell r="T182" t="str">
            <v>NM01 COVER COF</v>
          </cell>
        </row>
        <row r="183">
          <cell r="C183" t="str">
            <v>LJ63-16146A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S183">
            <v>0</v>
          </cell>
          <cell r="T183" t="str">
            <v>NE01 COVER WINDOW</v>
          </cell>
        </row>
        <row r="184">
          <cell r="C184" t="str">
            <v>LJ63-16385A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23000</v>
          </cell>
          <cell r="S184">
            <v>23000</v>
          </cell>
          <cell r="T184" t="str">
            <v xml:space="preserve">NH04 COVER SPACER </v>
          </cell>
        </row>
        <row r="185">
          <cell r="C185" t="str">
            <v>LJ63-18679A</v>
          </cell>
          <cell r="D185">
            <v>9600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12800</v>
          </cell>
          <cell r="S185">
            <v>22400</v>
          </cell>
          <cell r="T185" t="str">
            <v>NH04 COVER WINDOW</v>
          </cell>
        </row>
        <row r="186">
          <cell r="C186" t="str">
            <v>LJ63-16386A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15000</v>
          </cell>
          <cell r="S186">
            <v>15000</v>
          </cell>
          <cell r="T186" t="str">
            <v>NH04 COVER COF</v>
          </cell>
        </row>
        <row r="187">
          <cell r="C187" t="str">
            <v>Q130-003379</v>
          </cell>
          <cell r="D187">
            <v>20000</v>
          </cell>
          <cell r="S187">
            <v>20000</v>
          </cell>
          <cell r="T187" t="str">
            <v>HT01 TAPE DOUBLE</v>
          </cell>
        </row>
        <row r="188">
          <cell r="C188" t="str">
            <v>Q130-003378</v>
          </cell>
          <cell r="D188">
            <v>20000</v>
          </cell>
          <cell r="S188">
            <v>20000</v>
          </cell>
          <cell r="T188" t="str">
            <v>HT01 TAPE SLIVER COVER</v>
          </cell>
        </row>
        <row r="189">
          <cell r="C189" t="str">
            <v>Q310-678042</v>
          </cell>
          <cell r="S189">
            <v>0</v>
          </cell>
          <cell r="T189" t="str">
            <v>NM01 COVER WINDOW</v>
          </cell>
        </row>
        <row r="190">
          <cell r="C190" t="str">
            <v>Q310-670869</v>
          </cell>
          <cell r="S190">
            <v>0</v>
          </cell>
          <cell r="T190" t="str">
            <v>NH04 COVER WINDOW</v>
          </cell>
        </row>
        <row r="191">
          <cell r="C191" t="str">
            <v>Q310-505920</v>
          </cell>
          <cell r="S191">
            <v>0</v>
          </cell>
          <cell r="T191" t="str">
            <v>KK01 COVER-GRIP</v>
          </cell>
        </row>
        <row r="192">
          <cell r="C192" t="str">
            <v>Q310-459215</v>
          </cell>
          <cell r="S192">
            <v>0</v>
          </cell>
          <cell r="T192" t="str">
            <v>HT01 TAPE SLIVER COVER</v>
          </cell>
        </row>
        <row r="193">
          <cell r="C193" t="str">
            <v>Q310-459220</v>
          </cell>
          <cell r="S193">
            <v>0</v>
          </cell>
          <cell r="T193" t="str">
            <v>HT01 TAPE DOUBLE</v>
          </cell>
        </row>
        <row r="194">
          <cell r="C194" t="str">
            <v>Q300-015415</v>
          </cell>
          <cell r="S194">
            <v>0</v>
          </cell>
          <cell r="T194" t="str">
            <v>VD01 Guide film</v>
          </cell>
        </row>
        <row r="195">
          <cell r="C195" t="str">
            <v>Q300-016399</v>
          </cell>
          <cell r="S195">
            <v>0</v>
          </cell>
          <cell r="T195" t="str">
            <v>VD01 Guide film</v>
          </cell>
        </row>
        <row r="196">
          <cell r="C196" t="str">
            <v>Q300-015272</v>
          </cell>
          <cell r="S196">
            <v>0</v>
          </cell>
          <cell r="T196" t="str">
            <v>VD01 Cover-WINDOW</v>
          </cell>
        </row>
        <row r="197">
          <cell r="C197" t="str">
            <v>Q310-808896</v>
          </cell>
          <cell r="S197">
            <v>0</v>
          </cell>
          <cell r="T197" t="str">
            <v>UH01 COVER WD</v>
          </cell>
        </row>
        <row r="198">
          <cell r="C198" t="str">
            <v>Q300-016398</v>
          </cell>
          <cell r="S198">
            <v>0</v>
          </cell>
          <cell r="T198" t="str">
            <v>VT01 Guide film GPL case 2</v>
          </cell>
        </row>
        <row r="199">
          <cell r="C199" t="str">
            <v>Q300-016186</v>
          </cell>
          <cell r="S199">
            <v>0</v>
          </cell>
          <cell r="T199" t="str">
            <v>VT01 Cover-WINDOW</v>
          </cell>
        </row>
        <row r="200">
          <cell r="C200" t="str">
            <v>Q130-003296</v>
          </cell>
          <cell r="S200">
            <v>0</v>
          </cell>
          <cell r="T200" t="str">
            <v>UW01 COVER WINDOW</v>
          </cell>
        </row>
        <row r="201">
          <cell r="C201" t="str">
            <v>Q470-008557</v>
          </cell>
          <cell r="S201">
            <v>0</v>
          </cell>
          <cell r="T201" t="str">
            <v>MJ04 REAR FILM</v>
          </cell>
        </row>
        <row r="202">
          <cell r="C202" t="str">
            <v>Q470-008546</v>
          </cell>
          <cell r="S202">
            <v>0</v>
          </cell>
          <cell r="T202" t="str">
            <v>MJ04 FRONT FILM</v>
          </cell>
        </row>
        <row r="203">
          <cell r="C203" t="str">
            <v>Q470-008547</v>
          </cell>
          <cell r="S203">
            <v>0</v>
          </cell>
          <cell r="T203" t="str">
            <v>EU09 COVER REAR</v>
          </cell>
        </row>
        <row r="204">
          <cell r="C204" t="str">
            <v>Q470-008548</v>
          </cell>
          <cell r="S204">
            <v>0</v>
          </cell>
          <cell r="T204" t="str">
            <v>EU09 FRONT COVER</v>
          </cell>
        </row>
        <row r="205">
          <cell r="C205" t="str">
            <v>Q470-008666</v>
          </cell>
          <cell r="S205">
            <v>0</v>
          </cell>
          <cell r="T205" t="str">
            <v>RJ01 WINDOW FRONT FILM</v>
          </cell>
        </row>
        <row r="206">
          <cell r="C206" t="str">
            <v>Q470-008667</v>
          </cell>
          <cell r="S206">
            <v>0</v>
          </cell>
          <cell r="T206" t="str">
            <v>RJ01 COVER WINDOW_REALR</v>
          </cell>
        </row>
        <row r="207">
          <cell r="C207" t="str">
            <v>SSDT1</v>
          </cell>
          <cell r="D207">
            <v>15400</v>
          </cell>
          <cell r="E207">
            <v>10000</v>
          </cell>
          <cell r="F207">
            <v>10000</v>
          </cell>
          <cell r="G207">
            <v>10000</v>
          </cell>
          <cell r="H207">
            <v>10000</v>
          </cell>
          <cell r="I207">
            <v>15600</v>
          </cell>
          <cell r="J207">
            <v>4000</v>
          </cell>
          <cell r="K207">
            <v>75000</v>
          </cell>
          <cell r="L207">
            <v>75000</v>
          </cell>
          <cell r="M207">
            <v>75000</v>
          </cell>
          <cell r="N207">
            <v>75000</v>
          </cell>
          <cell r="S207">
            <v>375000</v>
          </cell>
          <cell r="T207" t="str">
            <v xml:space="preserve">RD01 SS GRAPHITE </v>
          </cell>
        </row>
        <row r="208">
          <cell r="C208" t="str">
            <v>CSDT1</v>
          </cell>
          <cell r="D208">
            <v>18000</v>
          </cell>
          <cell r="E208">
            <v>10000</v>
          </cell>
          <cell r="F208">
            <v>10000</v>
          </cell>
          <cell r="G208">
            <v>10000</v>
          </cell>
          <cell r="H208">
            <v>10000</v>
          </cell>
          <cell r="I208">
            <v>13000</v>
          </cell>
          <cell r="J208">
            <v>4000</v>
          </cell>
          <cell r="K208">
            <v>75000</v>
          </cell>
          <cell r="L208">
            <v>75000</v>
          </cell>
          <cell r="M208">
            <v>75000</v>
          </cell>
          <cell r="N208">
            <v>75000</v>
          </cell>
          <cell r="S208">
            <v>375000</v>
          </cell>
          <cell r="T208" t="str">
            <v>RD01 EMBO CUSHION</v>
          </cell>
        </row>
        <row r="209">
          <cell r="C209" t="str">
            <v>5210000174-SSDT1</v>
          </cell>
          <cell r="F209">
            <v>10000</v>
          </cell>
          <cell r="G209">
            <v>10000</v>
          </cell>
          <cell r="H209">
            <v>10000</v>
          </cell>
          <cell r="I209">
            <v>10000</v>
          </cell>
          <cell r="K209">
            <v>40000</v>
          </cell>
          <cell r="L209">
            <v>31000</v>
          </cell>
          <cell r="M209">
            <v>5000</v>
          </cell>
          <cell r="N209">
            <v>5000</v>
          </cell>
          <cell r="S209">
            <v>121000</v>
          </cell>
          <cell r="T209" t="str">
            <v xml:space="preserve">NF01 SS GRAPHITE </v>
          </cell>
        </row>
        <row r="210">
          <cell r="C210" t="str">
            <v>5210000173-CSDT1</v>
          </cell>
          <cell r="F210">
            <v>10000</v>
          </cell>
          <cell r="G210">
            <v>10000</v>
          </cell>
          <cell r="H210">
            <v>10000</v>
          </cell>
          <cell r="I210">
            <v>10000</v>
          </cell>
          <cell r="K210">
            <v>40000</v>
          </cell>
          <cell r="L210">
            <v>31000</v>
          </cell>
          <cell r="M210">
            <v>5000</v>
          </cell>
          <cell r="N210">
            <v>5000</v>
          </cell>
          <cell r="S210">
            <v>121000</v>
          </cell>
          <cell r="T210" t="str">
            <v>NF01 EMBO CUSHION</v>
          </cell>
        </row>
        <row r="211">
          <cell r="C211" t="str">
            <v>5210000223-CSDT1</v>
          </cell>
          <cell r="D211">
            <v>15000</v>
          </cell>
          <cell r="E211">
            <v>20000</v>
          </cell>
          <cell r="F211">
            <v>20000</v>
          </cell>
          <cell r="G211">
            <v>20000</v>
          </cell>
          <cell r="H211">
            <v>20000</v>
          </cell>
          <cell r="I211">
            <v>20000</v>
          </cell>
          <cell r="J211">
            <v>20000</v>
          </cell>
          <cell r="K211">
            <v>135000</v>
          </cell>
          <cell r="L211">
            <v>51000</v>
          </cell>
          <cell r="M211">
            <v>40000</v>
          </cell>
          <cell r="N211">
            <v>40000</v>
          </cell>
          <cell r="S211">
            <v>401000</v>
          </cell>
          <cell r="T211" t="str">
            <v>TG01 EMBO CUSHION</v>
          </cell>
        </row>
        <row r="212">
          <cell r="C212">
            <v>5210000263</v>
          </cell>
          <cell r="S212">
            <v>0</v>
          </cell>
          <cell r="T212" t="str">
            <v>X01  EMBO CUSHION</v>
          </cell>
        </row>
        <row r="213">
          <cell r="C213" t="str">
            <v>MA111218029</v>
          </cell>
          <cell r="S213">
            <v>0</v>
          </cell>
          <cell r="T213" t="str">
            <v>RD01 S9005R207-04_D_TAPE-B3_R207-04(2)</v>
          </cell>
        </row>
        <row r="214">
          <cell r="C214" t="str">
            <v>Q310-690815</v>
          </cell>
          <cell r="S214">
            <v>0</v>
          </cell>
          <cell r="T214" t="str">
            <v>WN01 COVER WINDOW BACK</v>
          </cell>
        </row>
        <row r="215">
          <cell r="C215" t="str">
            <v>Q310-690732</v>
          </cell>
          <cell r="S215">
            <v>0</v>
          </cell>
          <cell r="T215" t="str">
            <v>WN01 COVER WINDOW FRONT</v>
          </cell>
        </row>
        <row r="216">
          <cell r="C216" t="str">
            <v>Q310-712671</v>
          </cell>
          <cell r="S216">
            <v>0</v>
          </cell>
          <cell r="T216" t="str">
            <v>WP01 COVER WINDOW</v>
          </cell>
        </row>
        <row r="217">
          <cell r="C217" t="str">
            <v>GH02-20237A</v>
          </cell>
          <cell r="S217">
            <v>0</v>
          </cell>
          <cell r="T217" t="str">
            <v>G988 TAPE BATTERY</v>
          </cell>
        </row>
        <row r="218">
          <cell r="C218" t="str">
            <v>GH81-19483A
(SS20-00055A)</v>
          </cell>
          <cell r="K218">
            <v>0</v>
          </cell>
          <cell r="L218">
            <v>26000</v>
          </cell>
          <cell r="S218">
            <v>26000</v>
          </cell>
          <cell r="T218" t="str">
            <v>16U  A/S-UB SIDE PSATAPE</v>
          </cell>
        </row>
        <row r="219">
          <cell r="C219" t="str">
            <v>GH02-20580A</v>
          </cell>
          <cell r="S219">
            <v>0</v>
          </cell>
          <cell r="T219" t="str">
            <v>315F TAPE BATTERY</v>
          </cell>
        </row>
        <row r="220">
          <cell r="C220" t="str">
            <v>GH02-21206A</v>
          </cell>
          <cell r="S220">
            <v>0</v>
          </cell>
          <cell r="T220" t="str">
            <v>N981 SPONGE CAM DECO</v>
          </cell>
        </row>
        <row r="221">
          <cell r="C221" t="str">
            <v>GH63-18993A</v>
          </cell>
          <cell r="S221">
            <v>0</v>
          </cell>
          <cell r="T221" t="str">
            <v xml:space="preserve">013F </v>
          </cell>
        </row>
        <row r="222">
          <cell r="C222" t="str">
            <v>GH81-18116A</v>
          </cell>
          <cell r="D222">
            <v>10142</v>
          </cell>
          <cell r="F222">
            <v>0</v>
          </cell>
          <cell r="L222">
            <v>20000</v>
          </cell>
          <cell r="S222">
            <v>30142</v>
          </cell>
          <cell r="T222" t="str">
            <v>TS01 COVER PANEL: LJ63-18648A (LINER)</v>
          </cell>
        </row>
        <row r="223">
          <cell r="C223" t="str">
            <v>GH81-15950A
(LJ63-16465A)</v>
          </cell>
          <cell r="F223">
            <v>5000</v>
          </cell>
          <cell r="S223">
            <v>5000</v>
          </cell>
          <cell r="T223" t="str">
            <v>TAR2 A/S-COVER_PANEL</v>
          </cell>
        </row>
        <row r="224">
          <cell r="C224" t="str">
            <v>GH81-17238A
(LJ63-18021A)</v>
          </cell>
          <cell r="S224">
            <v>0</v>
          </cell>
          <cell r="T224" t="str">
            <v>976B A/S-COVER_PAD ASSY</v>
          </cell>
        </row>
        <row r="225">
          <cell r="C225" t="str">
            <v>GH81-17037A
(LJ63-17830A)</v>
          </cell>
          <cell r="D225">
            <v>1100</v>
          </cell>
          <cell r="K225">
            <v>1100</v>
          </cell>
          <cell r="L225">
            <v>3000</v>
          </cell>
          <cell r="S225">
            <v>5200</v>
          </cell>
          <cell r="T225" t="str">
            <v xml:space="preserve"> A/S-COVER_PANEL</v>
          </cell>
        </row>
        <row r="226">
          <cell r="C226" t="str">
            <v>GH81-17040A
(LJ63-17347A)</v>
          </cell>
          <cell r="S226">
            <v>0</v>
          </cell>
          <cell r="T226" t="str">
            <v>G975 A/S-COVER_SPACER</v>
          </cell>
        </row>
        <row r="227">
          <cell r="C227" t="str">
            <v>GH81-15893A
(LJ63-16707A)</v>
          </cell>
          <cell r="S227">
            <v>0</v>
          </cell>
          <cell r="T227" t="str">
            <v xml:space="preserve">RD01 A/S-UB COP CAP_SVC </v>
          </cell>
        </row>
        <row r="228">
          <cell r="C228" t="str">
            <v xml:space="preserve">GH81-15318A
(LJ63-16395A) </v>
          </cell>
          <cell r="S228">
            <v>0</v>
          </cell>
          <cell r="T228" t="str">
            <v>TAR2 A/S-UB COP CAP_SVC</v>
          </cell>
        </row>
        <row r="229">
          <cell r="C229" t="str">
            <v>GH81-16480A
(LJ63-17310A)</v>
          </cell>
          <cell r="S229">
            <v>0</v>
          </cell>
          <cell r="T229" t="str">
            <v>975U A/S-UB COP CAP_SVC</v>
          </cell>
        </row>
        <row r="230">
          <cell r="C230" t="str">
            <v>GH81-18081A
(LJ63-18022A)</v>
          </cell>
          <cell r="S230">
            <v>0</v>
          </cell>
          <cell r="T230" t="str">
            <v>975F COVER WINDOW</v>
          </cell>
        </row>
        <row r="231">
          <cell r="C231" t="str">
            <v>GH81-18085A
(LJ63-18013A)</v>
          </cell>
          <cell r="S231">
            <v>0</v>
          </cell>
          <cell r="T231" t="str">
            <v>975F A/S-COVER_SPACER</v>
          </cell>
        </row>
        <row r="232">
          <cell r="C232" t="str">
            <v>GH81-18118A
(LJ63-18631A)</v>
          </cell>
          <cell r="S232">
            <v>0</v>
          </cell>
          <cell r="T232" t="str">
            <v>980F A/S-UB_REWORK_COVER PAD TAPE</v>
          </cell>
        </row>
        <row r="233">
          <cell r="C233" t="str">
            <v>GH02-19028A</v>
          </cell>
          <cell r="S233">
            <v>0</v>
          </cell>
          <cell r="T233" t="str">
            <v>D2 TAPE FPCB CONN-PR</v>
          </cell>
        </row>
        <row r="234">
          <cell r="C234" t="str">
            <v>GH02-19039A</v>
          </cell>
          <cell r="S234">
            <v>0</v>
          </cell>
          <cell r="T234" t="str">
            <v>D2 TAPE INSU SC-BD70</v>
          </cell>
        </row>
        <row r="235">
          <cell r="C235" t="str">
            <v>GH02-19012A</v>
          </cell>
          <cell r="S235">
            <v>0</v>
          </cell>
          <cell r="T235" t="str">
            <v>D2 TAPE REAR MID
 INSU BATT</v>
          </cell>
        </row>
        <row r="236">
          <cell r="C236" t="str">
            <v>GH02-19011A</v>
          </cell>
          <cell r="S236">
            <v>0</v>
          </cell>
          <cell r="T236" t="str">
            <v>D2 TAPE REAR MID
 INSU ALL BD70</v>
          </cell>
        </row>
        <row r="237">
          <cell r="C237" t="str">
            <v>GH02-19290A</v>
          </cell>
          <cell r="S237">
            <v>0</v>
          </cell>
          <cell r="T237" t="str">
            <v>D2 SPONGE REAR SUS</v>
          </cell>
        </row>
        <row r="238">
          <cell r="C238" t="str">
            <v>GH02-19150A</v>
          </cell>
          <cell r="S238">
            <v>0</v>
          </cell>
          <cell r="T238" t="str">
            <v>D2 TAPE BG CONDUTIVE</v>
          </cell>
        </row>
        <row r="239">
          <cell r="C239" t="str">
            <v>GH02-19027A</v>
          </cell>
          <cell r="S239">
            <v>0</v>
          </cell>
          <cell r="T239" t="str">
            <v>CI 2 TAPE PD CONN</v>
          </cell>
        </row>
        <row r="240">
          <cell r="C240" t="str">
            <v>GH02-18438A</v>
          </cell>
          <cell r="S240">
            <v>0</v>
          </cell>
          <cell r="T240" t="str">
            <v>705F SPONGE SIDE MAIN CAM</v>
          </cell>
        </row>
        <row r="241">
          <cell r="C241" t="str">
            <v>GH02-19278A</v>
          </cell>
          <cell r="S241">
            <v>0</v>
          </cell>
          <cell r="T241" t="str">
            <v>CI 2 SPONGE COP</v>
          </cell>
        </row>
        <row r="242">
          <cell r="C242" t="str">
            <v>GH02-19026A</v>
          </cell>
          <cell r="S242">
            <v>0</v>
          </cell>
          <cell r="T242" t="str">
            <v>CI 2 TAPE PD CONN</v>
          </cell>
        </row>
        <row r="243">
          <cell r="C243" t="str">
            <v>GH02-19151A</v>
          </cell>
          <cell r="S243">
            <v>0</v>
          </cell>
          <cell r="T243" t="str">
            <v>CI 2 TAPE ABSORBER</v>
          </cell>
        </row>
        <row r="244">
          <cell r="C244" t="str">
            <v>GH02-18783A</v>
          </cell>
          <cell r="S244">
            <v>0</v>
          </cell>
          <cell r="T244" t="str">
            <v>05FN SPONGE SEALING REAR</v>
          </cell>
        </row>
        <row r="245">
          <cell r="C245" t="str">
            <v>GH02-18209A</v>
          </cell>
          <cell r="S245">
            <v>0</v>
          </cell>
          <cell r="T245" t="str">
            <v>A10F TAPE FLASH WINDOW</v>
          </cell>
        </row>
        <row r="246">
          <cell r="C246" t="str">
            <v>GH81-19472A</v>
          </cell>
          <cell r="S246">
            <v>0</v>
          </cell>
          <cell r="T246" t="str">
            <v>908N TAPE INSULATION</v>
          </cell>
        </row>
        <row r="247">
          <cell r="C247" t="str">
            <v>GH81-19142A</v>
          </cell>
          <cell r="S247">
            <v>0</v>
          </cell>
          <cell r="T247" t="str">
            <v>908N TAPE HR</v>
          </cell>
        </row>
        <row r="248">
          <cell r="C248" t="str">
            <v>GH81-19144A</v>
          </cell>
          <cell r="S248">
            <v>0</v>
          </cell>
          <cell r="T248" t="str">
            <v>908N TAPE GAP</v>
          </cell>
        </row>
        <row r="249">
          <cell r="C249" t="str">
            <v>GH02-19289A</v>
          </cell>
          <cell r="S249">
            <v>0</v>
          </cell>
          <cell r="T249" t="str">
            <v>CI 2 SPONGE BG REAR</v>
          </cell>
        </row>
        <row r="250">
          <cell r="C250" t="str">
            <v>GH02-19041A</v>
          </cell>
          <cell r="S250">
            <v>0</v>
          </cell>
          <cell r="T250" t="str">
            <v>CI 2 TAPE INSU FINGER</v>
          </cell>
        </row>
        <row r="251">
          <cell r="C251" t="str">
            <v>GH02-19044A</v>
          </cell>
          <cell r="S251">
            <v>0</v>
          </cell>
          <cell r="T251" t="str">
            <v>CI 2 TAPE INSU CAM</v>
          </cell>
        </row>
        <row r="252">
          <cell r="C252" t="str">
            <v>GH02-17926A</v>
          </cell>
          <cell r="S252">
            <v>0</v>
          </cell>
          <cell r="T252" t="str">
            <v>505F TAPE CAM DECO</v>
          </cell>
        </row>
        <row r="253">
          <cell r="C253" t="str">
            <v>GH02-17922A</v>
          </cell>
          <cell r="S253">
            <v>0</v>
          </cell>
          <cell r="T253" t="str">
            <v>505F TAPE WINDOW CAM</v>
          </cell>
        </row>
        <row r="254">
          <cell r="C254" t="str">
            <v>GH02-17924A</v>
          </cell>
          <cell r="S254">
            <v>0</v>
          </cell>
          <cell r="T254" t="str">
            <v>505F SPONGE MAIN CAM</v>
          </cell>
        </row>
        <row r="255">
          <cell r="C255" t="str">
            <v>GH02-19337A</v>
          </cell>
          <cell r="S255">
            <v>0</v>
          </cell>
          <cell r="T255" t="str">
            <v>CI 2 SPONGE BG TB</v>
          </cell>
        </row>
        <row r="256">
          <cell r="C256" t="str">
            <v>GH02-18655A</v>
          </cell>
          <cell r="S256">
            <v>0</v>
          </cell>
          <cell r="T256" t="str">
            <v>102U TAPE FLASH WINDOW</v>
          </cell>
        </row>
        <row r="257">
          <cell r="C257" t="str">
            <v>GH02-18566A</v>
          </cell>
          <cell r="S257">
            <v>0</v>
          </cell>
          <cell r="T257" t="str">
            <v>505U SPONGE_WP_CORNER3_US</v>
          </cell>
        </row>
        <row r="258">
          <cell r="C258" t="str">
            <v>GH02-18469A</v>
          </cell>
          <cell r="S258">
            <v>0</v>
          </cell>
          <cell r="T258" t="str">
            <v>705F SPONGE SEALING SIM SOCKET</v>
          </cell>
        </row>
        <row r="259">
          <cell r="C259" t="str">
            <v>GH02-19031A</v>
          </cell>
          <cell r="S259">
            <v>0</v>
          </cell>
          <cell r="T259" t="str">
            <v>CI 2 SPONGE RCV ANT</v>
          </cell>
        </row>
        <row r="260">
          <cell r="C260" t="str">
            <v>GH02-18203A</v>
          </cell>
          <cell r="S260">
            <v>0</v>
          </cell>
          <cell r="T260" t="str">
            <v>A10F TAPE CAM DECO</v>
          </cell>
        </row>
        <row r="261">
          <cell r="C261" t="str">
            <v>GH02-17866A</v>
          </cell>
          <cell r="S261">
            <v>0</v>
          </cell>
          <cell r="T261" t="str">
            <v>A405 SPONGE CAM DECO</v>
          </cell>
        </row>
        <row r="262">
          <cell r="C262" t="str">
            <v>GH02-18228A</v>
          </cell>
          <cell r="S262">
            <v>0</v>
          </cell>
          <cell r="T262" t="str">
            <v>A405 SPONGE MAIN CAM UPPER</v>
          </cell>
        </row>
        <row r="263">
          <cell r="C263" t="str">
            <v>GH02-18901A</v>
          </cell>
          <cell r="S263">
            <v>0</v>
          </cell>
          <cell r="T263" t="str">
            <v>705F SPONGE SPK</v>
          </cell>
        </row>
        <row r="264">
          <cell r="C264" t="str">
            <v>SS-MMP</v>
          </cell>
          <cell r="S264">
            <v>0</v>
          </cell>
          <cell r="T264" t="str">
            <v>NNOX AMS667UK08( DẠNG SHEET)</v>
          </cell>
        </row>
        <row r="265">
          <cell r="C265" t="str">
            <v>CH5P6-D25T-B2SS</v>
          </cell>
          <cell r="S265">
            <v>0</v>
          </cell>
          <cell r="T265" t="str">
            <v>WQ01 INNOX</v>
          </cell>
        </row>
        <row r="266">
          <cell r="C266" t="str">
            <v>Q310-844020</v>
          </cell>
          <cell r="D266">
            <v>18000</v>
          </cell>
          <cell r="E266">
            <v>18000</v>
          </cell>
          <cell r="F266">
            <v>18000</v>
          </cell>
          <cell r="G266">
            <v>18000</v>
          </cell>
          <cell r="H266">
            <v>18000</v>
          </cell>
          <cell r="I266">
            <v>18000</v>
          </cell>
          <cell r="J266">
            <v>18000</v>
          </cell>
          <cell r="K266">
            <v>126000</v>
          </cell>
          <cell r="L266">
            <v>126000</v>
          </cell>
          <cell r="M266">
            <v>126000</v>
          </cell>
          <cell r="N266">
            <v>126000</v>
          </cell>
          <cell r="S266">
            <v>630000</v>
          </cell>
          <cell r="T266" t="str">
            <v>VG01 COVER WINDOW</v>
          </cell>
        </row>
        <row r="267">
          <cell r="C267" t="str">
            <v>CEDMB9043</v>
          </cell>
          <cell r="K267">
            <v>0</v>
          </cell>
          <cell r="L267">
            <v>0</v>
          </cell>
          <cell r="S267">
            <v>0</v>
          </cell>
          <cell r="T267" t="str">
            <v>M23  EMBO CUSHION</v>
          </cell>
        </row>
        <row r="268">
          <cell r="C268" t="str">
            <v>CEDMB9008</v>
          </cell>
          <cell r="D268">
            <v>20000</v>
          </cell>
          <cell r="E268">
            <v>17000</v>
          </cell>
          <cell r="F268">
            <v>20000</v>
          </cell>
          <cell r="G268">
            <v>20000</v>
          </cell>
          <cell r="H268">
            <v>25000</v>
          </cell>
          <cell r="K268">
            <v>102000</v>
          </cell>
          <cell r="L268">
            <v>102000</v>
          </cell>
          <cell r="M268">
            <v>102000</v>
          </cell>
          <cell r="N268">
            <v>102000</v>
          </cell>
          <cell r="S268">
            <v>510000</v>
          </cell>
          <cell r="T268" t="str">
            <v>UK08 EMBO CUSHION</v>
          </cell>
        </row>
        <row r="269">
          <cell r="C269" t="str">
            <v>Q130-002934</v>
          </cell>
          <cell r="S269">
            <v>0</v>
          </cell>
          <cell r="T269" t="str">
            <v>WN01 BACK VINYL</v>
          </cell>
        </row>
        <row r="270">
          <cell r="C270" t="str">
            <v>Q310-716491</v>
          </cell>
          <cell r="S270">
            <v>0</v>
          </cell>
          <cell r="T270" t="str">
            <v>WH01 COVER WINDOW</v>
          </cell>
        </row>
        <row r="271">
          <cell r="C271" t="str">
            <v>GH81-16479A</v>
          </cell>
          <cell r="S271">
            <v>0</v>
          </cell>
          <cell r="T271" t="str">
            <v>WQ01 C PAD - TAPE</v>
          </cell>
        </row>
        <row r="272">
          <cell r="C272" t="str">
            <v>GH81-16480A</v>
          </cell>
          <cell r="S272">
            <v>0</v>
          </cell>
          <cell r="T272" t="str">
            <v>WQ01 COVER PAD</v>
          </cell>
        </row>
        <row r="273">
          <cell r="C273" t="str">
            <v>GH81-16481A</v>
          </cell>
          <cell r="S273">
            <v>0</v>
          </cell>
          <cell r="T273" t="str">
            <v>WQ01 COVER WINDOW</v>
          </cell>
        </row>
        <row r="274">
          <cell r="C274" t="str">
            <v>GH81-16482A</v>
          </cell>
          <cell r="D274">
            <v>12000</v>
          </cell>
          <cell r="K274">
            <v>12000</v>
          </cell>
          <cell r="S274">
            <v>24000</v>
          </cell>
          <cell r="T274" t="str">
            <v>WQ01 PANEL LINER</v>
          </cell>
        </row>
        <row r="275">
          <cell r="C275" t="str">
            <v>GH81-15952A</v>
          </cell>
          <cell r="S275">
            <v>0</v>
          </cell>
          <cell r="T275" t="str">
            <v>NP01 COVER SPACER</v>
          </cell>
        </row>
        <row r="276">
          <cell r="C276" t="str">
            <v>GH81-15318A</v>
          </cell>
          <cell r="S276">
            <v>0</v>
          </cell>
          <cell r="T276" t="str">
            <v>PX01 COVER-PAD</v>
          </cell>
        </row>
        <row r="277">
          <cell r="C277" t="str">
            <v>GH81-15896A
(LJ63-16787A)</v>
          </cell>
          <cell r="F277">
            <v>10000</v>
          </cell>
          <cell r="K277">
            <v>10000</v>
          </cell>
          <cell r="S277">
            <v>20000</v>
          </cell>
          <cell r="T277" t="str">
            <v>NP01 COVER WINDOW C</v>
          </cell>
        </row>
        <row r="278">
          <cell r="C278" t="str">
            <v>GH81-15893A</v>
          </cell>
          <cell r="S278">
            <v>0</v>
          </cell>
          <cell r="T278" t="str">
            <v>RD01 COVER PAD</v>
          </cell>
        </row>
        <row r="279">
          <cell r="C279" t="str">
            <v>Q130-002931</v>
          </cell>
          <cell r="S279">
            <v>0</v>
          </cell>
          <cell r="T279" t="str">
            <v>WP01 COVER WINDOW BACK</v>
          </cell>
        </row>
        <row r="280">
          <cell r="C280" t="str">
            <v>Q130-002930</v>
          </cell>
          <cell r="S280">
            <v>0</v>
          </cell>
          <cell r="T280" t="str">
            <v>WP01 COVER WINDOW FRONT</v>
          </cell>
        </row>
        <row r="281">
          <cell r="C281" t="str">
            <v>Q130-002929</v>
          </cell>
          <cell r="S281">
            <v>0</v>
          </cell>
          <cell r="T281" t="str">
            <v>WP01 COVER WINDOW FRONT</v>
          </cell>
        </row>
        <row r="282">
          <cell r="C282" t="str">
            <v>Q130-002932</v>
          </cell>
          <cell r="S282">
            <v>0</v>
          </cell>
          <cell r="T282" t="str">
            <v>WP01 COVER WINDOW BACK</v>
          </cell>
        </row>
        <row r="283">
          <cell r="C283" t="str">
            <v>Q310-725075</v>
          </cell>
          <cell r="S283">
            <v>0</v>
          </cell>
          <cell r="T283" t="str">
            <v>WP01 COVER WINDOW(433A)</v>
          </cell>
        </row>
        <row r="284">
          <cell r="C284" t="str">
            <v>Q310-724796</v>
          </cell>
          <cell r="S284">
            <v>0</v>
          </cell>
          <cell r="T284" t="str">
            <v>WP01 COVER WINDOW(304A)</v>
          </cell>
        </row>
        <row r="285">
          <cell r="C285" t="str">
            <v>Q130-003008</v>
          </cell>
          <cell r="S285">
            <v>0</v>
          </cell>
          <cell r="T285" t="str">
            <v>NER) COVER WINDOW FRONT</v>
          </cell>
        </row>
        <row r="286">
          <cell r="C286" t="str">
            <v>Q130-003013</v>
          </cell>
          <cell r="S286">
            <v>0</v>
          </cell>
          <cell r="T286" t="str">
            <v>NER) COVER WINDOW BACK</v>
          </cell>
        </row>
        <row r="287">
          <cell r="C287" t="str">
            <v>Q130-003007</v>
          </cell>
          <cell r="S287">
            <v>0</v>
          </cell>
          <cell r="T287" t="str">
            <v>NE+) COVER WINDOW FRONT</v>
          </cell>
        </row>
        <row r="288">
          <cell r="C288" t="str">
            <v>Q130-003009</v>
          </cell>
          <cell r="S288">
            <v>0</v>
          </cell>
          <cell r="T288" t="str">
            <v>FIN) COVER WINDOW FRONT</v>
          </cell>
        </row>
        <row r="289">
          <cell r="C289" t="str">
            <v>Q470-009181</v>
          </cell>
          <cell r="D289">
            <v>90000</v>
          </cell>
          <cell r="K289">
            <v>90000</v>
          </cell>
          <cell r="L289">
            <v>90000</v>
          </cell>
          <cell r="M289">
            <v>90000</v>
          </cell>
          <cell r="N289">
            <v>90000</v>
          </cell>
          <cell r="S289">
            <v>450000</v>
          </cell>
          <cell r="T289" t="str">
            <v>tch) COVER WINDOW</v>
          </cell>
        </row>
        <row r="290">
          <cell r="C290" t="str">
            <v>Q470-009182</v>
          </cell>
          <cell r="D290">
            <v>150000</v>
          </cell>
          <cell r="K290">
            <v>150000</v>
          </cell>
          <cell r="L290">
            <v>180000</v>
          </cell>
          <cell r="M290">
            <v>180000</v>
          </cell>
          <cell r="N290">
            <v>180000</v>
          </cell>
          <cell r="S290">
            <v>840000</v>
          </cell>
          <cell r="T290" t="str">
            <v>tch) COVER WINDOW</v>
          </cell>
        </row>
        <row r="291">
          <cell r="C291" t="str">
            <v>Q130-003015</v>
          </cell>
          <cell r="S291">
            <v>0</v>
          </cell>
          <cell r="T291" t="str">
            <v>d X) COVER BACK</v>
          </cell>
        </row>
        <row r="292">
          <cell r="C292" t="str">
            <v>Q130-003016</v>
          </cell>
          <cell r="S292">
            <v>0</v>
          </cell>
          <cell r="T292" t="str">
            <v>d X) COVER FRONT</v>
          </cell>
        </row>
        <row r="293">
          <cell r="C293" t="str">
            <v>Q130-003021</v>
          </cell>
          <cell r="S293">
            <v>0</v>
          </cell>
          <cell r="T293" t="str">
            <v>lus) COVER FRONT</v>
          </cell>
        </row>
        <row r="294">
          <cell r="C294" t="str">
            <v>Q130-003023</v>
          </cell>
          <cell r="S294">
            <v>0</v>
          </cell>
          <cell r="T294" t="str">
            <v>fin) COVER FRONT</v>
          </cell>
        </row>
        <row r="295">
          <cell r="C295" t="str">
            <v>Q130-003180</v>
          </cell>
          <cell r="S295">
            <v>0</v>
          </cell>
          <cell r="T295" t="str">
            <v>Q01) COVER WINDOW FRONT</v>
          </cell>
        </row>
        <row r="296">
          <cell r="C296" t="str">
            <v>Q130-003055</v>
          </cell>
          <cell r="S296">
            <v>0</v>
          </cell>
          <cell r="T296" t="str">
            <v>E C2 COVER WINOW FRONT</v>
          </cell>
        </row>
        <row r="297">
          <cell r="C297" t="str">
            <v>Q130-003054</v>
          </cell>
          <cell r="S297">
            <v>0</v>
          </cell>
          <cell r="T297" t="str">
            <v xml:space="preserve"> COVER WINDOW BACK</v>
          </cell>
        </row>
        <row r="298">
          <cell r="C298" t="str">
            <v>Q130-003053</v>
          </cell>
          <cell r="S298">
            <v>0</v>
          </cell>
          <cell r="T298" t="str">
            <v>VIVO COVER WINDOW FRONT</v>
          </cell>
        </row>
        <row r="299">
          <cell r="C299" t="str">
            <v>Q130-003052</v>
          </cell>
          <cell r="S299">
            <v>0</v>
          </cell>
          <cell r="T299" t="str">
            <v xml:space="preserve"> COVER WINDOW BACK</v>
          </cell>
        </row>
        <row r="300">
          <cell r="C300" t="str">
            <v>Q130-003025</v>
          </cell>
          <cell r="S300">
            <v>0</v>
          </cell>
          <cell r="T300" t="str">
            <v>AWEI COVER WINDOW FRONT</v>
          </cell>
        </row>
        <row r="301">
          <cell r="C301" t="str">
            <v>Q130-003193</v>
          </cell>
          <cell r="S301">
            <v>0</v>
          </cell>
          <cell r="T301" t="str">
            <v xml:space="preserve"> COVER WINDOW FRONT</v>
          </cell>
        </row>
        <row r="302">
          <cell r="C302" t="str">
            <v>Q130-003197</v>
          </cell>
          <cell r="S302">
            <v>0</v>
          </cell>
          <cell r="T302" t="str">
            <v xml:space="preserve"> COVER WINDOW </v>
          </cell>
        </row>
        <row r="303">
          <cell r="C303" t="str">
            <v>Q130-003050</v>
          </cell>
          <cell r="S303">
            <v>0</v>
          </cell>
          <cell r="T303" t="str">
            <v xml:space="preserve"> COVER WINOW BACK</v>
          </cell>
        </row>
        <row r="304">
          <cell r="C304" t="str">
            <v>Q300-014626</v>
          </cell>
          <cell r="S304">
            <v>0</v>
          </cell>
          <cell r="T304" t="str">
            <v xml:space="preserve">AWEI GUIDE FILM B TAPE </v>
          </cell>
        </row>
        <row r="305">
          <cell r="C305" t="str">
            <v>Q130-003226</v>
          </cell>
          <cell r="S305">
            <v>0</v>
          </cell>
          <cell r="T305" t="str">
            <v>TS01 Cover window
 (A type)</v>
          </cell>
        </row>
        <row r="306">
          <cell r="C306" t="str">
            <v>Q130-003220</v>
          </cell>
          <cell r="S306">
            <v>0</v>
          </cell>
          <cell r="T306" t="str">
            <v>US01 Cover window
 (A type)</v>
          </cell>
        </row>
        <row r="307">
          <cell r="C307" t="str">
            <v>Q130-003129</v>
          </cell>
          <cell r="S307">
            <v>0</v>
          </cell>
          <cell r="T307" t="str">
            <v>STAR COVER WINDOW</v>
          </cell>
        </row>
        <row r="308">
          <cell r="C308" t="str">
            <v>Q230-122796</v>
          </cell>
          <cell r="S308">
            <v>0</v>
          </cell>
          <cell r="T308" t="str">
            <v>TAPE COVER WINDOW</v>
          </cell>
        </row>
        <row r="309">
          <cell r="C309" t="str">
            <v>Q130-003104</v>
          </cell>
          <cell r="S309">
            <v>0</v>
          </cell>
          <cell r="T309" t="str">
            <v>OND1 COVER FPC</v>
          </cell>
        </row>
        <row r="310">
          <cell r="C310" t="str">
            <v>Q130-003029</v>
          </cell>
          <cell r="S310">
            <v>0</v>
          </cell>
          <cell r="T310" t="str">
            <v xml:space="preserve">A30 COVER WINDOW FRONT </v>
          </cell>
        </row>
        <row r="311">
          <cell r="C311" t="str">
            <v>Q310-724797</v>
          </cell>
          <cell r="S311">
            <v>0</v>
          </cell>
          <cell r="T311" t="str">
            <v>wp01 COVER WINDOW(308A)</v>
          </cell>
        </row>
        <row r="312">
          <cell r="C312" t="str">
            <v>GH42-06453A</v>
          </cell>
          <cell r="S312">
            <v>0</v>
          </cell>
          <cell r="T312" t="str">
            <v>A307 ANT SUB2 DIV OUT</v>
          </cell>
        </row>
        <row r="313">
          <cell r="C313" t="str">
            <v>GH42-06455A</v>
          </cell>
          <cell r="S313">
            <v>0</v>
          </cell>
          <cell r="T313" t="str">
            <v>A307 ANT WIFI</v>
          </cell>
        </row>
        <row r="314">
          <cell r="C314" t="str">
            <v>Q130-003166</v>
          </cell>
          <cell r="S314">
            <v>0</v>
          </cell>
          <cell r="T314" t="str">
            <v xml:space="preserve">AOMI COVER WINDOW </v>
          </cell>
        </row>
        <row r="315">
          <cell r="C315" t="str">
            <v>JTAF064-07D-R8-TOP (TC 10*15)</v>
          </cell>
          <cell r="S315">
            <v>0</v>
          </cell>
          <cell r="T315" t="str">
            <v xml:space="preserve">NTC) COVER WINDOW
(FRONT) </v>
          </cell>
        </row>
        <row r="316">
          <cell r="C316" t="str">
            <v>SS20-00044A</v>
          </cell>
          <cell r="S316">
            <v>0</v>
          </cell>
          <cell r="T316" t="str">
            <v>-11D C WINDOW  F R4</v>
          </cell>
        </row>
        <row r="317">
          <cell r="C317" t="str">
            <v>SS20-00045A</v>
          </cell>
          <cell r="S317">
            <v>0</v>
          </cell>
          <cell r="T317" t="str">
            <v>-11D C WINDOW  B R4</v>
          </cell>
        </row>
        <row r="318">
          <cell r="C318" t="str">
            <v>SS20-00053A</v>
          </cell>
          <cell r="S318">
            <v>0</v>
          </cell>
          <cell r="T318" t="str">
            <v>7-07 cover window front</v>
          </cell>
        </row>
        <row r="319">
          <cell r="C319" t="str">
            <v>SS20-00054A</v>
          </cell>
          <cell r="S319">
            <v>0</v>
          </cell>
          <cell r="T319" t="str">
            <v>7-07 cover window back</v>
          </cell>
        </row>
        <row r="320">
          <cell r="C320" t="str">
            <v>GFTUH0101</v>
          </cell>
          <cell r="S320">
            <v>0</v>
          </cell>
          <cell r="T320" t="str">
            <v>UH01 RELEASE LINER</v>
          </cell>
        </row>
        <row r="321">
          <cell r="C321" t="str">
            <v>GFTUH0102</v>
          </cell>
          <cell r="S321">
            <v>0</v>
          </cell>
          <cell r="T321" t="str">
            <v xml:space="preserve">UH01 TPU PSA </v>
          </cell>
        </row>
        <row r="322">
          <cell r="C322" t="str">
            <v>GFTUH0110</v>
          </cell>
          <cell r="S322">
            <v>0</v>
          </cell>
          <cell r="T322" t="str">
            <v>UH01 CU PSA</v>
          </cell>
        </row>
        <row r="323">
          <cell r="C323" t="str">
            <v>GFTUH0104</v>
          </cell>
          <cell r="S323">
            <v>0</v>
          </cell>
          <cell r="T323" t="str">
            <v>UH01 GRAPHITE SHEET</v>
          </cell>
        </row>
        <row r="324">
          <cell r="C324" t="str">
            <v>GFTUH0111</v>
          </cell>
          <cell r="S324">
            <v>0</v>
          </cell>
          <cell r="T324" t="str">
            <v>UH01 COVER TAPE</v>
          </cell>
        </row>
        <row r="325">
          <cell r="C325" t="str">
            <v>GFTUH0107</v>
          </cell>
          <cell r="S325">
            <v>0</v>
          </cell>
          <cell r="T325" t="str">
            <v>UH01 GAP TAPE</v>
          </cell>
        </row>
        <row r="326">
          <cell r="C326" t="str">
            <v>GFTUH0109</v>
          </cell>
          <cell r="S326">
            <v>0</v>
          </cell>
          <cell r="T326" t="str">
            <v>UH01 FPCB TAPE</v>
          </cell>
        </row>
        <row r="327">
          <cell r="C327" t="str">
            <v>GFTUH0108</v>
          </cell>
          <cell r="S327">
            <v>0</v>
          </cell>
          <cell r="T327" t="str">
            <v>UH01 TOP+ BOTTOM LINNER</v>
          </cell>
        </row>
        <row r="328">
          <cell r="C328" t="str">
            <v>SS20-00046A</v>
          </cell>
          <cell r="D328">
            <v>16000</v>
          </cell>
          <cell r="E328">
            <v>16000</v>
          </cell>
          <cell r="F328">
            <v>16000</v>
          </cell>
          <cell r="G328">
            <v>16000</v>
          </cell>
          <cell r="H328">
            <v>16000</v>
          </cell>
          <cell r="I328">
            <v>16000</v>
          </cell>
          <cell r="J328">
            <v>16000</v>
          </cell>
          <cell r="K328">
            <v>112000</v>
          </cell>
          <cell r="L328">
            <v>112000</v>
          </cell>
          <cell r="M328">
            <v>112000</v>
          </cell>
          <cell r="N328">
            <v>112000</v>
          </cell>
          <cell r="S328">
            <v>560000</v>
          </cell>
          <cell r="T328" t="str">
            <v>VG01 TOP LINER</v>
          </cell>
        </row>
        <row r="329">
          <cell r="C329" t="str">
            <v>SS20-00047A</v>
          </cell>
          <cell r="D329">
            <v>16000</v>
          </cell>
          <cell r="E329">
            <v>16000</v>
          </cell>
          <cell r="F329">
            <v>16000</v>
          </cell>
          <cell r="G329">
            <v>16000</v>
          </cell>
          <cell r="H329">
            <v>16000</v>
          </cell>
          <cell r="I329">
            <v>16000</v>
          </cell>
          <cell r="J329">
            <v>16000</v>
          </cell>
          <cell r="K329">
            <v>112000</v>
          </cell>
          <cell r="L329">
            <v>112000</v>
          </cell>
          <cell r="M329">
            <v>112000</v>
          </cell>
          <cell r="N329">
            <v>112000</v>
          </cell>
          <cell r="S329">
            <v>560000</v>
          </cell>
          <cell r="T329" t="str">
            <v xml:space="preserve">VG01 TPU PSA </v>
          </cell>
        </row>
        <row r="330">
          <cell r="C330" t="str">
            <v>SS20-00048A</v>
          </cell>
          <cell r="D330">
            <v>16000</v>
          </cell>
          <cell r="E330">
            <v>16000</v>
          </cell>
          <cell r="F330">
            <v>16000</v>
          </cell>
          <cell r="G330">
            <v>16000</v>
          </cell>
          <cell r="H330">
            <v>16000</v>
          </cell>
          <cell r="I330">
            <v>16000</v>
          </cell>
          <cell r="J330">
            <v>16000</v>
          </cell>
          <cell r="K330">
            <v>112000</v>
          </cell>
          <cell r="L330">
            <v>112000</v>
          </cell>
          <cell r="M330">
            <v>112000</v>
          </cell>
          <cell r="N330">
            <v>112000</v>
          </cell>
          <cell r="S330">
            <v>560000</v>
          </cell>
          <cell r="T330" t="str">
            <v>VG01 CU PSA</v>
          </cell>
        </row>
        <row r="331">
          <cell r="C331" t="str">
            <v>SS20-00049A</v>
          </cell>
          <cell r="D331">
            <v>16000</v>
          </cell>
          <cell r="E331">
            <v>16000</v>
          </cell>
          <cell r="F331">
            <v>16000</v>
          </cell>
          <cell r="G331">
            <v>16000</v>
          </cell>
          <cell r="H331">
            <v>16000</v>
          </cell>
          <cell r="I331">
            <v>16000</v>
          </cell>
          <cell r="J331">
            <v>16000</v>
          </cell>
          <cell r="K331">
            <v>112000</v>
          </cell>
          <cell r="L331">
            <v>112000</v>
          </cell>
          <cell r="M331">
            <v>112000</v>
          </cell>
          <cell r="N331">
            <v>112000</v>
          </cell>
          <cell r="S331">
            <v>560000</v>
          </cell>
          <cell r="T331" t="str">
            <v>VG01 CUSHION TAPE</v>
          </cell>
        </row>
        <row r="332">
          <cell r="C332" t="str">
            <v>SS20-00050A</v>
          </cell>
          <cell r="D332">
            <v>16000</v>
          </cell>
          <cell r="E332">
            <v>16000</v>
          </cell>
          <cell r="F332">
            <v>16000</v>
          </cell>
          <cell r="G332">
            <v>16000</v>
          </cell>
          <cell r="H332">
            <v>16000</v>
          </cell>
          <cell r="I332">
            <v>16000</v>
          </cell>
          <cell r="J332">
            <v>16000</v>
          </cell>
          <cell r="K332">
            <v>112000</v>
          </cell>
          <cell r="L332">
            <v>112000</v>
          </cell>
          <cell r="M332">
            <v>112000</v>
          </cell>
          <cell r="N332">
            <v>112000</v>
          </cell>
          <cell r="S332">
            <v>560000</v>
          </cell>
          <cell r="T332" t="str">
            <v>VG01 SIDE PSA TAPE</v>
          </cell>
        </row>
        <row r="333">
          <cell r="C333" t="str">
            <v>SS20-00051A</v>
          </cell>
          <cell r="D333">
            <v>16000</v>
          </cell>
          <cell r="E333">
            <v>16000</v>
          </cell>
          <cell r="F333">
            <v>16000</v>
          </cell>
          <cell r="G333">
            <v>16000</v>
          </cell>
          <cell r="H333">
            <v>16000</v>
          </cell>
          <cell r="I333">
            <v>16000</v>
          </cell>
          <cell r="J333">
            <v>16000</v>
          </cell>
          <cell r="K333">
            <v>112000</v>
          </cell>
          <cell r="L333">
            <v>112000</v>
          </cell>
          <cell r="M333">
            <v>112000</v>
          </cell>
          <cell r="N333">
            <v>112000</v>
          </cell>
          <cell r="S333">
            <v>560000</v>
          </cell>
          <cell r="T333" t="str">
            <v>VG01 BOTTOM LINER</v>
          </cell>
        </row>
        <row r="334">
          <cell r="C334" t="str">
            <v>SS20-00052A</v>
          </cell>
          <cell r="D334">
            <v>16000</v>
          </cell>
          <cell r="E334">
            <v>16000</v>
          </cell>
          <cell r="F334">
            <v>16000</v>
          </cell>
          <cell r="G334">
            <v>16000</v>
          </cell>
          <cell r="H334">
            <v>16000</v>
          </cell>
          <cell r="I334">
            <v>16000</v>
          </cell>
          <cell r="J334">
            <v>16000</v>
          </cell>
          <cell r="K334">
            <v>112000</v>
          </cell>
          <cell r="L334">
            <v>112000</v>
          </cell>
          <cell r="M334">
            <v>112000</v>
          </cell>
          <cell r="N334">
            <v>112000</v>
          </cell>
          <cell r="S334">
            <v>560000</v>
          </cell>
          <cell r="T334" t="str">
            <v>VG01 FPCB TAPE</v>
          </cell>
        </row>
        <row r="335">
          <cell r="C335" t="str">
            <v>T002-0070</v>
          </cell>
          <cell r="S335">
            <v>0</v>
          </cell>
          <cell r="T335" t="str">
            <v>6B73 SINGLE TAPE</v>
          </cell>
        </row>
        <row r="336">
          <cell r="C336" t="str">
            <v>T002-0077</v>
          </cell>
          <cell r="S336">
            <v>0</v>
          </cell>
          <cell r="T336" t="str">
            <v xml:space="preserve">3B07 DOUBLE  TAPE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A107"/>
  <sheetViews>
    <sheetView view="pageBreakPreview" zoomScale="70" zoomScaleNormal="100" zoomScaleSheetLayoutView="70" workbookViewId="0">
      <selection activeCell="K4" sqref="K4:K5"/>
    </sheetView>
  </sheetViews>
  <sheetFormatPr defaultColWidth="9.140625" defaultRowHeight="15" x14ac:dyDescent="0.25"/>
  <cols>
    <col min="1" max="1" width="14.42578125" style="5" customWidth="1"/>
    <col min="2" max="2" width="29.28515625" style="5" customWidth="1"/>
    <col min="3" max="3" width="20.28515625" style="5" hidden="1" customWidth="1"/>
    <col min="4" max="4" width="1.5703125" style="5" hidden="1" customWidth="1"/>
    <col min="5" max="5" width="30.140625" style="8" customWidth="1"/>
    <col min="6" max="6" width="33.5703125" style="6" customWidth="1"/>
    <col min="7" max="7" width="30" style="5" customWidth="1"/>
    <col min="8" max="8" width="25.5703125" style="5" customWidth="1"/>
    <col min="9" max="9" width="25.85546875" style="5" customWidth="1"/>
    <col min="10" max="10" width="28.42578125" style="5" customWidth="1"/>
    <col min="11" max="11" width="26.140625" style="5" customWidth="1"/>
    <col min="12" max="12" width="30.140625" style="5" customWidth="1"/>
    <col min="13" max="13" width="27.42578125" style="7" customWidth="1"/>
    <col min="14" max="14" width="25.140625" style="6" customWidth="1"/>
    <col min="15" max="15" width="9.140625" style="5"/>
    <col min="16" max="16" width="19.7109375" style="5" customWidth="1"/>
    <col min="17" max="18" width="9.140625" style="5"/>
    <col min="19" max="19" width="32.85546875" style="5" customWidth="1"/>
    <col min="20" max="16384" width="9.140625" style="5"/>
  </cols>
  <sheetData>
    <row r="1" spans="1:27" ht="108" customHeight="1" x14ac:dyDescent="0.25">
      <c r="A1" s="177" t="s">
        <v>39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9"/>
      <c r="N1" s="37"/>
    </row>
    <row r="2" spans="1:27" s="34" customFormat="1" ht="52.5" customHeight="1" thickBot="1" x14ac:dyDescent="0.35">
      <c r="A2" s="180" t="s">
        <v>26</v>
      </c>
      <c r="B2" s="181"/>
      <c r="C2" s="36"/>
      <c r="D2" s="36"/>
      <c r="E2" s="182" t="s">
        <v>27</v>
      </c>
      <c r="F2" s="183"/>
      <c r="G2" s="183"/>
      <c r="H2" s="183"/>
      <c r="I2" s="183"/>
      <c r="J2" s="183"/>
      <c r="K2" s="183"/>
      <c r="L2" s="183"/>
      <c r="M2" s="184"/>
      <c r="N2" s="35"/>
    </row>
    <row r="3" spans="1:27" ht="69" customHeight="1" thickBot="1" x14ac:dyDescent="0.3">
      <c r="A3" s="33" t="s">
        <v>0</v>
      </c>
      <c r="B3" s="30" t="s">
        <v>28</v>
      </c>
      <c r="C3" s="32"/>
      <c r="D3" s="32"/>
      <c r="E3" s="185" t="s">
        <v>29</v>
      </c>
      <c r="F3" s="186"/>
      <c r="G3" s="31" t="s">
        <v>30</v>
      </c>
      <c r="H3" s="30" t="s">
        <v>31</v>
      </c>
      <c r="I3" s="30" t="s">
        <v>38</v>
      </c>
      <c r="J3" s="30" t="s">
        <v>37</v>
      </c>
      <c r="K3" s="30" t="s">
        <v>36</v>
      </c>
      <c r="L3" s="30" t="s">
        <v>35</v>
      </c>
      <c r="M3" s="29" t="s">
        <v>32</v>
      </c>
      <c r="N3" s="5"/>
    </row>
    <row r="4" spans="1:27" ht="23.25" customHeight="1" thickBot="1" x14ac:dyDescent="0.3">
      <c r="A4" s="187">
        <v>1</v>
      </c>
      <c r="B4" s="190" t="s">
        <v>40</v>
      </c>
      <c r="C4" s="20"/>
      <c r="D4" s="20"/>
      <c r="E4" s="165" t="s">
        <v>42</v>
      </c>
      <c r="F4" s="167" t="s">
        <v>43</v>
      </c>
      <c r="G4" s="154">
        <v>600000</v>
      </c>
      <c r="H4" s="193">
        <v>2000</v>
      </c>
      <c r="I4" s="193">
        <f>G4/H4</f>
        <v>300</v>
      </c>
      <c r="J4" s="193">
        <v>0</v>
      </c>
      <c r="K4" s="193">
        <f>+I6-J4</f>
        <v>300</v>
      </c>
      <c r="L4" s="193">
        <f>+J4+K4</f>
        <v>300</v>
      </c>
      <c r="M4" s="193"/>
      <c r="N4" s="5"/>
    </row>
    <row r="5" spans="1:27" ht="23.25" customHeight="1" x14ac:dyDescent="0.25">
      <c r="A5" s="188"/>
      <c r="B5" s="191"/>
      <c r="C5" s="20"/>
      <c r="D5" s="20"/>
      <c r="E5" s="166"/>
      <c r="F5" s="168"/>
      <c r="G5" s="154"/>
      <c r="H5" s="195"/>
      <c r="I5" s="195"/>
      <c r="J5" s="194"/>
      <c r="K5" s="194"/>
      <c r="L5" s="194"/>
      <c r="M5" s="194"/>
      <c r="N5" s="5"/>
      <c r="Q5" s="28"/>
      <c r="R5" s="27"/>
      <c r="S5" s="26"/>
      <c r="T5" s="25"/>
      <c r="U5" s="3"/>
      <c r="V5" s="23"/>
      <c r="W5" s="24"/>
      <c r="X5" s="23"/>
      <c r="Y5" s="23"/>
      <c r="Z5" s="22">
        <f>+X5+Y5</f>
        <v>0</v>
      </c>
      <c r="AA5" s="21"/>
    </row>
    <row r="6" spans="1:27" ht="47.25" customHeight="1" x14ac:dyDescent="0.25">
      <c r="A6" s="188"/>
      <c r="B6" s="191"/>
      <c r="C6" s="19"/>
      <c r="D6" s="19"/>
      <c r="E6" s="169" t="s">
        <v>34</v>
      </c>
      <c r="F6" s="170"/>
      <c r="G6" s="174">
        <f>+SUM(G4:G5)</f>
        <v>600000</v>
      </c>
      <c r="H6" s="174"/>
      <c r="I6" s="174">
        <f>+SUM(I4:I5)</f>
        <v>300</v>
      </c>
      <c r="J6" s="197" t="s">
        <v>41</v>
      </c>
      <c r="K6" s="198"/>
      <c r="L6" s="199"/>
      <c r="M6" s="194"/>
      <c r="N6" s="5"/>
    </row>
    <row r="7" spans="1:27" ht="23.25" customHeight="1" thickBot="1" x14ac:dyDescent="0.3">
      <c r="A7" s="189"/>
      <c r="B7" s="192"/>
      <c r="C7" s="18"/>
      <c r="D7" s="18"/>
      <c r="E7" s="171"/>
      <c r="F7" s="172"/>
      <c r="G7" s="175"/>
      <c r="H7" s="175"/>
      <c r="I7" s="175"/>
      <c r="J7" s="200"/>
      <c r="K7" s="201"/>
      <c r="L7" s="202"/>
      <c r="M7" s="196"/>
      <c r="N7" s="5"/>
    </row>
    <row r="8" spans="1:27" ht="23.25" customHeight="1" x14ac:dyDescent="0.25">
      <c r="A8" s="162"/>
      <c r="B8" s="164"/>
      <c r="C8" s="4"/>
      <c r="D8" s="4"/>
      <c r="E8" s="161"/>
      <c r="F8" s="160"/>
      <c r="G8" s="158"/>
      <c r="H8" s="157"/>
      <c r="I8" s="159"/>
      <c r="J8" s="154"/>
      <c r="K8" s="154"/>
      <c r="L8" s="155"/>
      <c r="M8" s="156"/>
      <c r="N8" s="5"/>
    </row>
    <row r="9" spans="1:27" ht="23.25" customHeight="1" x14ac:dyDescent="0.25">
      <c r="A9" s="163"/>
      <c r="B9" s="164"/>
      <c r="C9" s="4"/>
      <c r="D9" s="4"/>
      <c r="E9" s="161"/>
      <c r="F9" s="160"/>
      <c r="G9" s="158"/>
      <c r="H9" s="157"/>
      <c r="I9" s="159"/>
      <c r="J9" s="154"/>
      <c r="K9" s="154"/>
      <c r="L9" s="155"/>
      <c r="M9" s="156"/>
      <c r="N9" s="14"/>
    </row>
    <row r="10" spans="1:27" ht="23.25" customHeight="1" x14ac:dyDescent="0.25">
      <c r="A10" s="162"/>
      <c r="B10" s="164"/>
      <c r="C10" s="4"/>
      <c r="D10" s="4"/>
      <c r="E10" s="161"/>
      <c r="F10" s="160"/>
      <c r="G10" s="158"/>
      <c r="H10" s="157"/>
      <c r="I10" s="159"/>
      <c r="J10" s="154"/>
      <c r="K10" s="154"/>
      <c r="L10" s="155"/>
      <c r="M10" s="156"/>
      <c r="N10" s="13"/>
    </row>
    <row r="11" spans="1:27" ht="23.25" customHeight="1" thickBot="1" x14ac:dyDescent="0.3">
      <c r="A11" s="163"/>
      <c r="B11" s="164"/>
      <c r="C11" s="4"/>
      <c r="D11" s="4"/>
      <c r="E11" s="161"/>
      <c r="F11" s="160"/>
      <c r="G11" s="158"/>
      <c r="H11" s="157"/>
      <c r="I11" s="159"/>
      <c r="J11" s="154"/>
      <c r="K11" s="154"/>
      <c r="L11" s="155"/>
      <c r="M11" s="156"/>
      <c r="N11" s="13"/>
    </row>
    <row r="12" spans="1:27" ht="23.25" customHeight="1" x14ac:dyDescent="0.25">
      <c r="A12" s="162"/>
      <c r="B12" s="164"/>
      <c r="C12" s="4"/>
      <c r="D12" s="4"/>
      <c r="E12" s="161"/>
      <c r="F12" s="160"/>
      <c r="G12" s="158"/>
      <c r="H12" s="157"/>
      <c r="I12" s="159"/>
      <c r="J12" s="154"/>
      <c r="K12" s="154"/>
      <c r="L12" s="155"/>
      <c r="M12" s="156"/>
      <c r="N12" s="17"/>
    </row>
    <row r="13" spans="1:27" ht="23.25" customHeight="1" x14ac:dyDescent="0.25">
      <c r="A13" s="163"/>
      <c r="B13" s="164"/>
      <c r="C13" s="4"/>
      <c r="D13" s="4"/>
      <c r="E13" s="161"/>
      <c r="F13" s="160"/>
      <c r="G13" s="158"/>
      <c r="H13" s="157"/>
      <c r="I13" s="159"/>
      <c r="J13" s="154"/>
      <c r="K13" s="154"/>
      <c r="L13" s="155"/>
      <c r="M13" s="156"/>
      <c r="N13" s="16"/>
    </row>
    <row r="14" spans="1:27" ht="23.25" customHeight="1" x14ac:dyDescent="0.25">
      <c r="A14" s="162"/>
      <c r="B14" s="164"/>
      <c r="C14" s="4"/>
      <c r="D14" s="4"/>
      <c r="E14" s="161"/>
      <c r="F14" s="160"/>
      <c r="G14" s="158"/>
      <c r="H14" s="157"/>
      <c r="I14" s="159"/>
      <c r="J14" s="154"/>
      <c r="K14" s="154"/>
      <c r="L14" s="155"/>
      <c r="M14" s="156"/>
      <c r="N14" s="13"/>
    </row>
    <row r="15" spans="1:27" ht="23.25" customHeight="1" x14ac:dyDescent="0.25">
      <c r="A15" s="163"/>
      <c r="B15" s="164"/>
      <c r="C15" s="4"/>
      <c r="D15" s="4"/>
      <c r="E15" s="161"/>
      <c r="F15" s="160"/>
      <c r="G15" s="158"/>
      <c r="H15" s="157"/>
      <c r="I15" s="159"/>
      <c r="J15" s="154"/>
      <c r="K15" s="154"/>
      <c r="L15" s="155"/>
      <c r="M15" s="156"/>
      <c r="N15" s="13"/>
    </row>
    <row r="16" spans="1:27" ht="23.25" customHeight="1" x14ac:dyDescent="0.25">
      <c r="A16" s="162"/>
      <c r="B16" s="164"/>
      <c r="C16" s="4"/>
      <c r="D16" s="4"/>
      <c r="E16" s="161"/>
      <c r="F16" s="160"/>
      <c r="G16" s="158"/>
      <c r="H16" s="157"/>
      <c r="I16" s="159"/>
      <c r="J16" s="154"/>
      <c r="K16" s="154"/>
      <c r="L16" s="155"/>
      <c r="M16" s="156"/>
      <c r="N16" s="15"/>
    </row>
    <row r="17" spans="1:14" ht="23.25" customHeight="1" x14ac:dyDescent="0.25">
      <c r="A17" s="163"/>
      <c r="B17" s="164"/>
      <c r="C17" s="4"/>
      <c r="D17" s="4"/>
      <c r="E17" s="161"/>
      <c r="F17" s="160"/>
      <c r="G17" s="158"/>
      <c r="H17" s="157"/>
      <c r="I17" s="159"/>
      <c r="J17" s="154"/>
      <c r="K17" s="154"/>
      <c r="L17" s="155"/>
      <c r="M17" s="156"/>
      <c r="N17" s="14"/>
    </row>
    <row r="18" spans="1:14" ht="23.25" customHeight="1" x14ac:dyDescent="0.25">
      <c r="A18" s="162"/>
      <c r="B18" s="164"/>
      <c r="C18" s="4"/>
      <c r="D18" s="4"/>
      <c r="E18" s="161"/>
      <c r="F18" s="160"/>
      <c r="G18" s="158"/>
      <c r="H18" s="157"/>
      <c r="I18" s="159"/>
      <c r="J18" s="154"/>
      <c r="K18" s="154"/>
      <c r="L18" s="155"/>
      <c r="M18" s="156"/>
      <c r="N18" s="15"/>
    </row>
    <row r="19" spans="1:14" ht="23.25" customHeight="1" x14ac:dyDescent="0.25">
      <c r="A19" s="163"/>
      <c r="B19" s="164"/>
      <c r="C19" s="4"/>
      <c r="D19" s="4"/>
      <c r="E19" s="161"/>
      <c r="F19" s="160"/>
      <c r="G19" s="158"/>
      <c r="H19" s="157"/>
      <c r="I19" s="159"/>
      <c r="J19" s="154"/>
      <c r="K19" s="154"/>
      <c r="L19" s="155"/>
      <c r="M19" s="156"/>
      <c r="N19" s="14"/>
    </row>
    <row r="20" spans="1:14" ht="23.25" customHeight="1" x14ac:dyDescent="0.25">
      <c r="A20" s="162"/>
      <c r="B20" s="164"/>
      <c r="C20" s="4"/>
      <c r="D20" s="4"/>
      <c r="E20" s="161"/>
      <c r="F20" s="160"/>
      <c r="G20" s="158"/>
      <c r="H20" s="157"/>
      <c r="I20" s="159"/>
      <c r="J20" s="154"/>
      <c r="K20" s="154"/>
      <c r="L20" s="155"/>
      <c r="M20" s="156"/>
      <c r="N20" s="15"/>
    </row>
    <row r="21" spans="1:14" ht="23.25" customHeight="1" x14ac:dyDescent="0.25">
      <c r="A21" s="163"/>
      <c r="B21" s="164"/>
      <c r="C21" s="4"/>
      <c r="D21" s="4"/>
      <c r="E21" s="161"/>
      <c r="F21" s="160"/>
      <c r="G21" s="158"/>
      <c r="H21" s="157"/>
      <c r="I21" s="159"/>
      <c r="J21" s="154"/>
      <c r="K21" s="154"/>
      <c r="L21" s="155"/>
      <c r="M21" s="156"/>
      <c r="N21" s="14"/>
    </row>
    <row r="22" spans="1:14" ht="23.25" customHeight="1" x14ac:dyDescent="0.25">
      <c r="A22" s="162"/>
      <c r="B22" s="164"/>
      <c r="C22" s="4"/>
      <c r="D22" s="4"/>
      <c r="E22" s="161"/>
      <c r="F22" s="160"/>
      <c r="G22" s="158"/>
      <c r="H22" s="157"/>
      <c r="I22" s="159"/>
      <c r="J22" s="154"/>
      <c r="K22" s="154"/>
      <c r="L22" s="155"/>
      <c r="M22" s="156"/>
      <c r="N22" s="15"/>
    </row>
    <row r="23" spans="1:14" ht="23.25" customHeight="1" x14ac:dyDescent="0.25">
      <c r="A23" s="163"/>
      <c r="B23" s="164"/>
      <c r="C23" s="4"/>
      <c r="D23" s="4"/>
      <c r="E23" s="161"/>
      <c r="F23" s="160"/>
      <c r="G23" s="158"/>
      <c r="H23" s="157"/>
      <c r="I23" s="159"/>
      <c r="J23" s="154"/>
      <c r="K23" s="154"/>
      <c r="L23" s="155"/>
      <c r="M23" s="156"/>
      <c r="N23" s="14"/>
    </row>
    <row r="24" spans="1:14" ht="23.25" customHeight="1" x14ac:dyDescent="0.25">
      <c r="A24" s="162"/>
      <c r="B24" s="164"/>
      <c r="C24" s="4"/>
      <c r="D24" s="4"/>
      <c r="E24" s="161"/>
      <c r="F24" s="160"/>
      <c r="G24" s="158"/>
      <c r="H24" s="157"/>
      <c r="I24" s="159"/>
      <c r="J24" s="154"/>
      <c r="K24" s="154"/>
      <c r="L24" s="155"/>
      <c r="M24" s="156"/>
      <c r="N24" s="15"/>
    </row>
    <row r="25" spans="1:14" ht="23.25" customHeight="1" x14ac:dyDescent="0.25">
      <c r="A25" s="163"/>
      <c r="B25" s="164"/>
      <c r="C25" s="4"/>
      <c r="D25" s="4"/>
      <c r="E25" s="161"/>
      <c r="F25" s="160"/>
      <c r="G25" s="158"/>
      <c r="H25" s="157"/>
      <c r="I25" s="159"/>
      <c r="J25" s="154"/>
      <c r="K25" s="154"/>
      <c r="L25" s="155"/>
      <c r="M25" s="156"/>
      <c r="N25" s="14"/>
    </row>
    <row r="26" spans="1:14" ht="23.25" customHeight="1" x14ac:dyDescent="0.25">
      <c r="A26" s="162"/>
      <c r="B26" s="164"/>
      <c r="C26" s="4"/>
      <c r="D26" s="4"/>
      <c r="E26" s="161"/>
      <c r="F26" s="160"/>
      <c r="G26" s="158"/>
      <c r="H26" s="157"/>
      <c r="I26" s="159"/>
      <c r="J26" s="154"/>
      <c r="K26" s="154"/>
      <c r="L26" s="155"/>
      <c r="M26" s="156"/>
      <c r="N26" s="13"/>
    </row>
    <row r="27" spans="1:14" ht="23.25" customHeight="1" x14ac:dyDescent="0.25">
      <c r="A27" s="163"/>
      <c r="B27" s="164"/>
      <c r="C27" s="4"/>
      <c r="D27" s="4"/>
      <c r="E27" s="161"/>
      <c r="F27" s="160"/>
      <c r="G27" s="158"/>
      <c r="H27" s="157"/>
      <c r="I27" s="159"/>
      <c r="J27" s="154"/>
      <c r="K27" s="154"/>
      <c r="L27" s="155"/>
      <c r="M27" s="156"/>
      <c r="N27" s="13"/>
    </row>
    <row r="28" spans="1:14" ht="26.25" customHeight="1" x14ac:dyDescent="0.25">
      <c r="A28" s="162"/>
      <c r="B28" s="164"/>
      <c r="C28" s="4"/>
      <c r="D28" s="4"/>
      <c r="E28" s="161"/>
      <c r="F28" s="160"/>
      <c r="G28" s="158"/>
      <c r="H28" s="157"/>
      <c r="I28" s="159"/>
      <c r="J28" s="154"/>
      <c r="K28" s="154"/>
      <c r="L28" s="155"/>
      <c r="M28" s="156"/>
      <c r="N28" s="12"/>
    </row>
    <row r="29" spans="1:14" ht="26.25" customHeight="1" x14ac:dyDescent="0.25">
      <c r="A29" s="163"/>
      <c r="B29" s="164"/>
      <c r="C29" s="4"/>
      <c r="D29" s="4"/>
      <c r="E29" s="161"/>
      <c r="F29" s="160"/>
      <c r="G29" s="158"/>
      <c r="H29" s="157"/>
      <c r="I29" s="159"/>
      <c r="J29" s="154"/>
      <c r="K29" s="154"/>
      <c r="L29" s="155"/>
      <c r="M29" s="156"/>
      <c r="N29" s="12"/>
    </row>
    <row r="30" spans="1:14" ht="26.25" customHeight="1" x14ac:dyDescent="0.25">
      <c r="A30" s="162"/>
      <c r="B30" s="164"/>
      <c r="C30" s="4"/>
      <c r="D30" s="4"/>
      <c r="E30" s="161"/>
      <c r="F30" s="160"/>
      <c r="G30" s="158"/>
      <c r="H30" s="157"/>
      <c r="I30" s="159"/>
      <c r="J30" s="154"/>
      <c r="K30" s="154"/>
      <c r="L30" s="155"/>
      <c r="M30" s="156"/>
      <c r="N30" s="11"/>
    </row>
    <row r="31" spans="1:14" ht="26.25" customHeight="1" thickBot="1" x14ac:dyDescent="0.3">
      <c r="A31" s="163"/>
      <c r="B31" s="164"/>
      <c r="C31" s="4"/>
      <c r="D31" s="4"/>
      <c r="E31" s="161"/>
      <c r="F31" s="160"/>
      <c r="G31" s="158"/>
      <c r="H31" s="157"/>
      <c r="I31" s="159"/>
      <c r="J31" s="154"/>
      <c r="K31" s="154"/>
      <c r="L31" s="155"/>
      <c r="M31" s="156"/>
      <c r="N31" s="9"/>
    </row>
    <row r="32" spans="1:14" ht="26.25" customHeight="1" x14ac:dyDescent="0.25">
      <c r="A32" s="162"/>
      <c r="B32" s="164"/>
      <c r="C32" s="4"/>
      <c r="D32" s="4"/>
      <c r="E32" s="161"/>
      <c r="F32" s="160"/>
      <c r="G32" s="158"/>
      <c r="H32" s="157"/>
      <c r="I32" s="159"/>
      <c r="J32" s="154"/>
      <c r="K32" s="154"/>
      <c r="L32" s="155"/>
      <c r="M32" s="156"/>
      <c r="N32" s="12"/>
    </row>
    <row r="33" spans="1:14" ht="26.25" customHeight="1" x14ac:dyDescent="0.25">
      <c r="A33" s="163"/>
      <c r="B33" s="164"/>
      <c r="C33" s="4"/>
      <c r="D33" s="4"/>
      <c r="E33" s="161"/>
      <c r="F33" s="160"/>
      <c r="G33" s="158"/>
      <c r="H33" s="157"/>
      <c r="I33" s="159"/>
      <c r="J33" s="154"/>
      <c r="K33" s="154"/>
      <c r="L33" s="155"/>
      <c r="M33" s="156"/>
      <c r="N33" s="12"/>
    </row>
    <row r="34" spans="1:14" ht="26.25" customHeight="1" x14ac:dyDescent="0.25">
      <c r="A34" s="162"/>
      <c r="B34" s="164"/>
      <c r="C34" s="4"/>
      <c r="D34" s="4"/>
      <c r="E34" s="161"/>
      <c r="F34" s="160"/>
      <c r="G34" s="158"/>
      <c r="H34" s="157"/>
      <c r="I34" s="159"/>
      <c r="J34" s="154"/>
      <c r="K34" s="154"/>
      <c r="L34" s="155"/>
      <c r="M34" s="156"/>
      <c r="N34" s="11"/>
    </row>
    <row r="35" spans="1:14" ht="26.25" customHeight="1" thickBot="1" x14ac:dyDescent="0.3">
      <c r="A35" s="163"/>
      <c r="B35" s="164"/>
      <c r="C35" s="4"/>
      <c r="D35" s="4"/>
      <c r="E35" s="161"/>
      <c r="F35" s="160"/>
      <c r="G35" s="158"/>
      <c r="H35" s="157"/>
      <c r="I35" s="159"/>
      <c r="J35" s="154"/>
      <c r="K35" s="154"/>
      <c r="L35" s="155"/>
      <c r="M35" s="156"/>
      <c r="N35" s="9"/>
    </row>
    <row r="36" spans="1:14" ht="26.25" customHeight="1" x14ac:dyDescent="0.25">
      <c r="A36" s="162"/>
      <c r="B36" s="164"/>
      <c r="C36" s="4"/>
      <c r="D36" s="4"/>
      <c r="E36" s="161"/>
      <c r="F36" s="160"/>
      <c r="G36" s="158"/>
      <c r="H36" s="157"/>
      <c r="I36" s="159"/>
      <c r="J36" s="154"/>
      <c r="K36" s="154"/>
      <c r="L36" s="155"/>
      <c r="M36" s="156"/>
      <c r="N36" s="13"/>
    </row>
    <row r="37" spans="1:14" ht="26.25" customHeight="1" x14ac:dyDescent="0.25">
      <c r="A37" s="163"/>
      <c r="B37" s="164"/>
      <c r="C37" s="4"/>
      <c r="D37" s="4"/>
      <c r="E37" s="161"/>
      <c r="F37" s="160"/>
      <c r="G37" s="158"/>
      <c r="H37" s="157"/>
      <c r="I37" s="159"/>
      <c r="J37" s="154"/>
      <c r="K37" s="154"/>
      <c r="L37" s="155"/>
      <c r="M37" s="156"/>
      <c r="N37" s="13"/>
    </row>
    <row r="38" spans="1:14" ht="26.25" customHeight="1" x14ac:dyDescent="0.25">
      <c r="A38" s="162"/>
      <c r="B38" s="164"/>
      <c r="C38" s="4"/>
      <c r="D38" s="4"/>
      <c r="E38" s="161"/>
      <c r="F38" s="160"/>
      <c r="G38" s="158"/>
      <c r="H38" s="157"/>
      <c r="I38" s="159"/>
      <c r="J38" s="154"/>
      <c r="K38" s="154"/>
      <c r="L38" s="155"/>
      <c r="M38" s="156"/>
      <c r="N38" s="12"/>
    </row>
    <row r="39" spans="1:14" ht="26.25" customHeight="1" x14ac:dyDescent="0.25">
      <c r="A39" s="163"/>
      <c r="B39" s="164"/>
      <c r="C39" s="4"/>
      <c r="D39" s="4"/>
      <c r="E39" s="161"/>
      <c r="F39" s="160"/>
      <c r="G39" s="158"/>
      <c r="H39" s="157"/>
      <c r="I39" s="159"/>
      <c r="J39" s="154"/>
      <c r="K39" s="154"/>
      <c r="L39" s="155"/>
      <c r="M39" s="156"/>
      <c r="N39" s="12"/>
    </row>
    <row r="40" spans="1:14" ht="26.25" customHeight="1" x14ac:dyDescent="0.25">
      <c r="A40" s="162"/>
      <c r="B40" s="164"/>
      <c r="C40" s="4"/>
      <c r="D40" s="4"/>
      <c r="E40" s="161"/>
      <c r="F40" s="160"/>
      <c r="G40" s="158"/>
      <c r="H40" s="157"/>
      <c r="I40" s="159"/>
      <c r="J40" s="154"/>
      <c r="K40" s="154"/>
      <c r="L40" s="155"/>
      <c r="M40" s="156"/>
      <c r="N40" s="11"/>
    </row>
    <row r="41" spans="1:14" ht="26.25" customHeight="1" thickBot="1" x14ac:dyDescent="0.3">
      <c r="A41" s="163"/>
      <c r="B41" s="164"/>
      <c r="C41" s="4"/>
      <c r="D41" s="4"/>
      <c r="E41" s="161"/>
      <c r="F41" s="160"/>
      <c r="G41" s="158"/>
      <c r="H41" s="157"/>
      <c r="I41" s="159"/>
      <c r="J41" s="154"/>
      <c r="K41" s="154"/>
      <c r="L41" s="155"/>
      <c r="M41" s="156"/>
      <c r="N41" s="9"/>
    </row>
    <row r="42" spans="1:14" ht="26.25" customHeight="1" x14ac:dyDescent="0.25">
      <c r="A42" s="162"/>
      <c r="B42" s="164"/>
      <c r="C42" s="4"/>
      <c r="D42" s="4"/>
      <c r="E42" s="161"/>
      <c r="F42" s="160"/>
      <c r="G42" s="158"/>
      <c r="H42" s="157"/>
      <c r="I42" s="159"/>
      <c r="J42" s="154"/>
      <c r="K42" s="154"/>
      <c r="L42" s="155"/>
      <c r="M42" s="156"/>
      <c r="N42" s="11"/>
    </row>
    <row r="43" spans="1:14" ht="26.25" customHeight="1" thickBot="1" x14ac:dyDescent="0.3">
      <c r="A43" s="163"/>
      <c r="B43" s="164"/>
      <c r="C43" s="4"/>
      <c r="D43" s="4"/>
      <c r="E43" s="161"/>
      <c r="F43" s="160"/>
      <c r="G43" s="158"/>
      <c r="H43" s="157"/>
      <c r="I43" s="159"/>
      <c r="J43" s="154"/>
      <c r="K43" s="154"/>
      <c r="L43" s="155"/>
      <c r="M43" s="156"/>
      <c r="N43" s="9"/>
    </row>
    <row r="44" spans="1:14" ht="26.25" customHeight="1" x14ac:dyDescent="0.25">
      <c r="A44" s="162"/>
      <c r="B44" s="164"/>
      <c r="C44" s="4"/>
      <c r="D44" s="4"/>
      <c r="E44" s="161"/>
      <c r="F44" s="160"/>
      <c r="G44" s="158"/>
      <c r="H44" s="157"/>
      <c r="I44" s="159"/>
      <c r="J44" s="154"/>
      <c r="K44" s="154"/>
      <c r="L44" s="155"/>
      <c r="M44" s="156"/>
      <c r="N44" s="12"/>
    </row>
    <row r="45" spans="1:14" ht="26.25" customHeight="1" x14ac:dyDescent="0.25">
      <c r="A45" s="163"/>
      <c r="B45" s="164"/>
      <c r="C45" s="4"/>
      <c r="D45" s="4"/>
      <c r="E45" s="161"/>
      <c r="F45" s="160"/>
      <c r="G45" s="158"/>
      <c r="H45" s="157"/>
      <c r="I45" s="159"/>
      <c r="J45" s="154"/>
      <c r="K45" s="154"/>
      <c r="L45" s="155"/>
      <c r="M45" s="156"/>
      <c r="N45" s="12"/>
    </row>
    <row r="46" spans="1:14" ht="26.25" customHeight="1" x14ac:dyDescent="0.25">
      <c r="A46" s="162"/>
      <c r="B46" s="164"/>
      <c r="C46" s="4"/>
      <c r="D46" s="4"/>
      <c r="E46" s="161"/>
      <c r="F46" s="160"/>
      <c r="G46" s="158"/>
      <c r="H46" s="157"/>
      <c r="I46" s="159"/>
      <c r="J46" s="154"/>
      <c r="K46" s="154"/>
      <c r="L46" s="155"/>
      <c r="M46" s="156"/>
      <c r="N46" s="11"/>
    </row>
    <row r="47" spans="1:14" ht="26.25" customHeight="1" thickBot="1" x14ac:dyDescent="0.3">
      <c r="A47" s="163"/>
      <c r="B47" s="164"/>
      <c r="C47" s="4"/>
      <c r="D47" s="4"/>
      <c r="E47" s="161"/>
      <c r="F47" s="160"/>
      <c r="G47" s="158"/>
      <c r="H47" s="157"/>
      <c r="I47" s="159"/>
      <c r="J47" s="154"/>
      <c r="K47" s="154"/>
      <c r="L47" s="155"/>
      <c r="M47" s="156"/>
      <c r="N47" s="9"/>
    </row>
    <row r="48" spans="1:14" ht="26.25" customHeight="1" x14ac:dyDescent="0.25">
      <c r="A48" s="162"/>
      <c r="B48" s="164"/>
      <c r="C48" s="4"/>
      <c r="D48" s="4"/>
      <c r="E48" s="161"/>
      <c r="F48" s="160"/>
      <c r="G48" s="158"/>
      <c r="H48" s="157"/>
      <c r="I48" s="159"/>
      <c r="J48" s="154"/>
      <c r="K48" s="154"/>
      <c r="L48" s="155"/>
      <c r="M48" s="156"/>
      <c r="N48" s="13"/>
    </row>
    <row r="49" spans="1:14" ht="26.25" customHeight="1" x14ac:dyDescent="0.25">
      <c r="A49" s="163"/>
      <c r="B49" s="164"/>
      <c r="C49" s="4"/>
      <c r="D49" s="4"/>
      <c r="E49" s="161"/>
      <c r="F49" s="160"/>
      <c r="G49" s="158"/>
      <c r="H49" s="157"/>
      <c r="I49" s="159"/>
      <c r="J49" s="154"/>
      <c r="K49" s="154"/>
      <c r="L49" s="155"/>
      <c r="M49" s="156"/>
      <c r="N49" s="13"/>
    </row>
    <row r="50" spans="1:14" ht="26.25" customHeight="1" x14ac:dyDescent="0.25">
      <c r="A50" s="162"/>
      <c r="B50" s="164"/>
      <c r="C50" s="4"/>
      <c r="D50" s="4"/>
      <c r="E50" s="161"/>
      <c r="F50" s="160"/>
      <c r="G50" s="158"/>
      <c r="H50" s="157"/>
      <c r="I50" s="159"/>
      <c r="J50" s="154"/>
      <c r="K50" s="154"/>
      <c r="L50" s="155"/>
      <c r="M50" s="156"/>
      <c r="N50" s="12"/>
    </row>
    <row r="51" spans="1:14" ht="26.25" customHeight="1" x14ac:dyDescent="0.25">
      <c r="A51" s="163"/>
      <c r="B51" s="164"/>
      <c r="C51" s="4"/>
      <c r="D51" s="4"/>
      <c r="E51" s="161"/>
      <c r="F51" s="160"/>
      <c r="G51" s="158"/>
      <c r="H51" s="157"/>
      <c r="I51" s="159"/>
      <c r="J51" s="154"/>
      <c r="K51" s="154"/>
      <c r="L51" s="155"/>
      <c r="M51" s="156"/>
      <c r="N51" s="12"/>
    </row>
    <row r="52" spans="1:14" ht="26.25" customHeight="1" x14ac:dyDescent="0.25">
      <c r="A52" s="162"/>
      <c r="B52" s="164"/>
      <c r="C52" s="4"/>
      <c r="D52" s="4"/>
      <c r="E52" s="161"/>
      <c r="F52" s="160"/>
      <c r="G52" s="158"/>
      <c r="H52" s="157"/>
      <c r="I52" s="159"/>
      <c r="J52" s="154"/>
      <c r="K52" s="154"/>
      <c r="L52" s="155"/>
      <c r="M52" s="156"/>
      <c r="N52" s="11"/>
    </row>
    <row r="53" spans="1:14" ht="26.25" customHeight="1" thickBot="1" x14ac:dyDescent="0.3">
      <c r="A53" s="163"/>
      <c r="B53" s="164"/>
      <c r="C53" s="4"/>
      <c r="D53" s="4"/>
      <c r="E53" s="161"/>
      <c r="F53" s="160"/>
      <c r="G53" s="158"/>
      <c r="H53" s="157"/>
      <c r="I53" s="159"/>
      <c r="J53" s="154"/>
      <c r="K53" s="154"/>
      <c r="L53" s="155"/>
      <c r="M53" s="156"/>
      <c r="N53" s="9"/>
    </row>
    <row r="54" spans="1:14" ht="26.25" customHeight="1" x14ac:dyDescent="0.25">
      <c r="A54" s="162"/>
      <c r="B54" s="164"/>
      <c r="C54" s="4"/>
      <c r="D54" s="4"/>
      <c r="E54" s="161"/>
      <c r="F54" s="160"/>
      <c r="G54" s="158"/>
      <c r="H54" s="157"/>
      <c r="I54" s="159"/>
      <c r="J54" s="154"/>
      <c r="K54" s="154"/>
      <c r="L54" s="155"/>
      <c r="M54" s="156"/>
      <c r="N54" s="11"/>
    </row>
    <row r="55" spans="1:14" ht="26.25" customHeight="1" thickBot="1" x14ac:dyDescent="0.3">
      <c r="A55" s="163"/>
      <c r="B55" s="164"/>
      <c r="C55" s="4"/>
      <c r="D55" s="4"/>
      <c r="E55" s="161"/>
      <c r="F55" s="160"/>
      <c r="G55" s="158"/>
      <c r="H55" s="157"/>
      <c r="I55" s="159"/>
      <c r="J55" s="154"/>
      <c r="K55" s="154"/>
      <c r="L55" s="155"/>
      <c r="M55" s="156"/>
      <c r="N55" s="9"/>
    </row>
    <row r="56" spans="1:14" ht="26.25" customHeight="1" x14ac:dyDescent="0.25">
      <c r="A56" s="162"/>
      <c r="B56" s="164"/>
      <c r="C56" s="4"/>
      <c r="D56" s="4"/>
      <c r="E56" s="161"/>
      <c r="F56" s="160"/>
      <c r="G56" s="158"/>
      <c r="H56" s="157"/>
      <c r="I56" s="159"/>
      <c r="J56" s="154"/>
      <c r="K56" s="154"/>
      <c r="L56" s="155"/>
      <c r="M56" s="156"/>
      <c r="N56" s="11"/>
    </row>
    <row r="57" spans="1:14" ht="26.25" customHeight="1" thickBot="1" x14ac:dyDescent="0.3">
      <c r="A57" s="163"/>
      <c r="B57" s="164"/>
      <c r="C57" s="4"/>
      <c r="D57" s="4"/>
      <c r="E57" s="161"/>
      <c r="F57" s="160"/>
      <c r="G57" s="158"/>
      <c r="H57" s="157"/>
      <c r="I57" s="159"/>
      <c r="J57" s="154"/>
      <c r="K57" s="154"/>
      <c r="L57" s="155"/>
      <c r="M57" s="156"/>
      <c r="N57" s="9"/>
    </row>
    <row r="58" spans="1:14" ht="26.25" customHeight="1" x14ac:dyDescent="0.25">
      <c r="A58" s="162"/>
      <c r="B58" s="164"/>
      <c r="C58" s="4"/>
      <c r="D58" s="4"/>
      <c r="E58" s="161"/>
      <c r="F58" s="160"/>
      <c r="G58" s="158"/>
      <c r="H58" s="157"/>
      <c r="I58" s="159"/>
      <c r="J58" s="154"/>
      <c r="K58" s="154"/>
      <c r="L58" s="155"/>
      <c r="M58" s="156"/>
      <c r="N58" s="12"/>
    </row>
    <row r="59" spans="1:14" ht="26.25" customHeight="1" x14ac:dyDescent="0.25">
      <c r="A59" s="163"/>
      <c r="B59" s="164"/>
      <c r="C59" s="4"/>
      <c r="D59" s="4"/>
      <c r="E59" s="161"/>
      <c r="F59" s="160"/>
      <c r="G59" s="158"/>
      <c r="H59" s="157"/>
      <c r="I59" s="159"/>
      <c r="J59" s="154"/>
      <c r="K59" s="154"/>
      <c r="L59" s="155"/>
      <c r="M59" s="156"/>
      <c r="N59" s="12"/>
    </row>
    <row r="60" spans="1:14" ht="26.25" customHeight="1" x14ac:dyDescent="0.25">
      <c r="A60" s="162"/>
      <c r="B60" s="164"/>
      <c r="C60" s="4"/>
      <c r="D60" s="4"/>
      <c r="E60" s="161"/>
      <c r="F60" s="160"/>
      <c r="G60" s="158"/>
      <c r="H60" s="157"/>
      <c r="I60" s="159"/>
      <c r="J60" s="154"/>
      <c r="K60" s="154"/>
      <c r="L60" s="155"/>
      <c r="M60" s="156"/>
      <c r="N60" s="11"/>
    </row>
    <row r="61" spans="1:14" ht="26.25" customHeight="1" thickBot="1" x14ac:dyDescent="0.3">
      <c r="A61" s="163"/>
      <c r="B61" s="164"/>
      <c r="C61" s="4"/>
      <c r="D61" s="4"/>
      <c r="E61" s="161"/>
      <c r="F61" s="160"/>
      <c r="G61" s="158"/>
      <c r="H61" s="157"/>
      <c r="I61" s="159"/>
      <c r="J61" s="154"/>
      <c r="K61" s="154"/>
      <c r="L61" s="155"/>
      <c r="M61" s="156"/>
      <c r="N61" s="9"/>
    </row>
    <row r="62" spans="1:14" ht="26.25" customHeight="1" x14ac:dyDescent="0.25">
      <c r="A62" s="162"/>
      <c r="B62" s="164"/>
      <c r="C62" s="4"/>
      <c r="D62" s="4"/>
      <c r="E62" s="161"/>
      <c r="F62" s="160"/>
      <c r="G62" s="158"/>
      <c r="H62" s="157"/>
      <c r="I62" s="159"/>
      <c r="J62" s="154"/>
      <c r="K62" s="154"/>
      <c r="L62" s="155"/>
      <c r="M62" s="156"/>
      <c r="N62" s="13"/>
    </row>
    <row r="63" spans="1:14" ht="26.25" customHeight="1" x14ac:dyDescent="0.25">
      <c r="A63" s="163"/>
      <c r="B63" s="164"/>
      <c r="C63" s="4"/>
      <c r="D63" s="4"/>
      <c r="E63" s="161"/>
      <c r="F63" s="160"/>
      <c r="G63" s="158"/>
      <c r="H63" s="157"/>
      <c r="I63" s="159"/>
      <c r="J63" s="154"/>
      <c r="K63" s="154"/>
      <c r="L63" s="155"/>
      <c r="M63" s="156"/>
      <c r="N63" s="13"/>
    </row>
    <row r="64" spans="1:14" ht="26.25" customHeight="1" x14ac:dyDescent="0.25">
      <c r="A64" s="162"/>
      <c r="B64" s="164"/>
      <c r="C64" s="4"/>
      <c r="D64" s="4"/>
      <c r="E64" s="161"/>
      <c r="F64" s="160"/>
      <c r="G64" s="158"/>
      <c r="H64" s="157"/>
      <c r="I64" s="159"/>
      <c r="J64" s="154"/>
      <c r="K64" s="154"/>
      <c r="L64" s="155"/>
      <c r="M64" s="156"/>
      <c r="N64" s="12"/>
    </row>
    <row r="65" spans="1:14" ht="26.25" customHeight="1" x14ac:dyDescent="0.25">
      <c r="A65" s="163"/>
      <c r="B65" s="164"/>
      <c r="C65" s="4"/>
      <c r="D65" s="4"/>
      <c r="E65" s="161"/>
      <c r="F65" s="160"/>
      <c r="G65" s="158"/>
      <c r="H65" s="157"/>
      <c r="I65" s="159"/>
      <c r="J65" s="154"/>
      <c r="K65" s="154"/>
      <c r="L65" s="155"/>
      <c r="M65" s="156"/>
      <c r="N65" s="12"/>
    </row>
    <row r="66" spans="1:14" ht="26.25" customHeight="1" x14ac:dyDescent="0.25">
      <c r="A66" s="162"/>
      <c r="B66" s="164"/>
      <c r="C66" s="4"/>
      <c r="D66" s="4"/>
      <c r="E66" s="161"/>
      <c r="F66" s="160"/>
      <c r="G66" s="158"/>
      <c r="H66" s="157"/>
      <c r="I66" s="159"/>
      <c r="J66" s="154"/>
      <c r="K66" s="154"/>
      <c r="L66" s="155"/>
      <c r="M66" s="156"/>
      <c r="N66" s="11"/>
    </row>
    <row r="67" spans="1:14" ht="26.25" customHeight="1" thickBot="1" x14ac:dyDescent="0.3">
      <c r="A67" s="163"/>
      <c r="B67" s="164"/>
      <c r="C67" s="4"/>
      <c r="D67" s="4"/>
      <c r="E67" s="161"/>
      <c r="F67" s="160"/>
      <c r="G67" s="158"/>
      <c r="H67" s="157"/>
      <c r="I67" s="159"/>
      <c r="J67" s="154"/>
      <c r="K67" s="154"/>
      <c r="L67" s="155"/>
      <c r="M67" s="156"/>
      <c r="N67" s="9"/>
    </row>
    <row r="68" spans="1:14" ht="26.25" customHeight="1" x14ac:dyDescent="0.25">
      <c r="A68" s="162"/>
      <c r="B68" s="164"/>
      <c r="C68" s="4"/>
      <c r="D68" s="4"/>
      <c r="E68" s="161"/>
      <c r="F68" s="160"/>
      <c r="G68" s="158"/>
      <c r="H68" s="157"/>
      <c r="I68" s="159"/>
      <c r="J68" s="154"/>
      <c r="K68" s="154"/>
      <c r="L68" s="155"/>
      <c r="M68" s="156"/>
      <c r="N68" s="13"/>
    </row>
    <row r="69" spans="1:14" ht="26.25" customHeight="1" x14ac:dyDescent="0.25">
      <c r="A69" s="163"/>
      <c r="B69" s="164"/>
      <c r="C69" s="4"/>
      <c r="D69" s="4"/>
      <c r="E69" s="161"/>
      <c r="F69" s="160"/>
      <c r="G69" s="158"/>
      <c r="H69" s="157"/>
      <c r="I69" s="159"/>
      <c r="J69" s="154"/>
      <c r="K69" s="154"/>
      <c r="L69" s="155"/>
      <c r="M69" s="156"/>
      <c r="N69" s="13"/>
    </row>
    <row r="70" spans="1:14" ht="26.25" customHeight="1" x14ac:dyDescent="0.25">
      <c r="A70" s="162"/>
      <c r="B70" s="164"/>
      <c r="C70" s="4"/>
      <c r="D70" s="4"/>
      <c r="E70" s="161"/>
      <c r="F70" s="160"/>
      <c r="G70" s="158"/>
      <c r="H70" s="157"/>
      <c r="I70" s="159"/>
      <c r="J70" s="154"/>
      <c r="K70" s="154"/>
      <c r="L70" s="155"/>
      <c r="M70" s="156"/>
      <c r="N70" s="12"/>
    </row>
    <row r="71" spans="1:14" ht="26.25" customHeight="1" x14ac:dyDescent="0.25">
      <c r="A71" s="163"/>
      <c r="B71" s="164"/>
      <c r="C71" s="4"/>
      <c r="D71" s="4"/>
      <c r="E71" s="161"/>
      <c r="F71" s="160"/>
      <c r="G71" s="158"/>
      <c r="H71" s="157"/>
      <c r="I71" s="159"/>
      <c r="J71" s="154"/>
      <c r="K71" s="154"/>
      <c r="L71" s="155"/>
      <c r="M71" s="156"/>
      <c r="N71" s="12"/>
    </row>
    <row r="72" spans="1:14" ht="26.25" customHeight="1" x14ac:dyDescent="0.25">
      <c r="A72" s="176"/>
      <c r="B72" s="173"/>
      <c r="C72" s="10"/>
      <c r="D72" s="10"/>
      <c r="E72" s="173"/>
      <c r="F72" s="173"/>
      <c r="G72" s="158"/>
      <c r="H72" s="157"/>
      <c r="I72" s="159"/>
      <c r="J72" s="154"/>
      <c r="K72" s="154"/>
      <c r="L72" s="155"/>
      <c r="M72" s="156"/>
      <c r="N72" s="11"/>
    </row>
    <row r="73" spans="1:14" ht="26.25" customHeight="1" thickBot="1" x14ac:dyDescent="0.3">
      <c r="A73" s="176"/>
      <c r="B73" s="173"/>
      <c r="C73" s="10"/>
      <c r="D73" s="10"/>
      <c r="E73" s="173"/>
      <c r="F73" s="173"/>
      <c r="G73" s="158"/>
      <c r="H73" s="157"/>
      <c r="I73" s="159"/>
      <c r="J73" s="154"/>
      <c r="K73" s="154"/>
      <c r="L73" s="155"/>
      <c r="M73" s="156"/>
      <c r="N73" s="9"/>
    </row>
    <row r="74" spans="1:14" ht="26.25" customHeight="1" x14ac:dyDescent="0.25">
      <c r="A74" s="162"/>
      <c r="B74" s="164"/>
      <c r="C74" s="38"/>
      <c r="D74" s="38"/>
      <c r="E74" s="161"/>
      <c r="F74" s="160"/>
      <c r="G74" s="158"/>
      <c r="H74" s="157"/>
      <c r="I74" s="159"/>
      <c r="J74" s="154"/>
      <c r="K74" s="154"/>
      <c r="L74" s="155"/>
      <c r="M74" s="156"/>
      <c r="N74" s="11"/>
    </row>
    <row r="75" spans="1:14" ht="26.25" customHeight="1" thickBot="1" x14ac:dyDescent="0.3">
      <c r="A75" s="163"/>
      <c r="B75" s="164"/>
      <c r="C75" s="38"/>
      <c r="D75" s="38"/>
      <c r="E75" s="161"/>
      <c r="F75" s="160"/>
      <c r="G75" s="158"/>
      <c r="H75" s="157"/>
      <c r="I75" s="159"/>
      <c r="J75" s="154"/>
      <c r="K75" s="154"/>
      <c r="L75" s="155"/>
      <c r="M75" s="156"/>
      <c r="N75" s="9"/>
    </row>
    <row r="76" spans="1:14" ht="26.25" customHeight="1" x14ac:dyDescent="0.25">
      <c r="A76" s="162"/>
      <c r="B76" s="164"/>
      <c r="C76" s="38"/>
      <c r="D76" s="38"/>
      <c r="E76" s="161"/>
      <c r="F76" s="160"/>
      <c r="G76" s="158"/>
      <c r="H76" s="157"/>
      <c r="I76" s="159"/>
      <c r="J76" s="154"/>
      <c r="K76" s="154"/>
      <c r="L76" s="155"/>
      <c r="M76" s="156"/>
      <c r="N76" s="13"/>
    </row>
    <row r="77" spans="1:14" ht="26.25" customHeight="1" x14ac:dyDescent="0.25">
      <c r="A77" s="163"/>
      <c r="B77" s="164"/>
      <c r="C77" s="38"/>
      <c r="D77" s="38"/>
      <c r="E77" s="161"/>
      <c r="F77" s="160"/>
      <c r="G77" s="158"/>
      <c r="H77" s="157"/>
      <c r="I77" s="159"/>
      <c r="J77" s="154"/>
      <c r="K77" s="154"/>
      <c r="L77" s="155"/>
      <c r="M77" s="156"/>
      <c r="N77" s="13"/>
    </row>
    <row r="78" spans="1:14" ht="26.25" customHeight="1" x14ac:dyDescent="0.25">
      <c r="A78" s="162"/>
      <c r="B78" s="164"/>
      <c r="C78" s="38"/>
      <c r="D78" s="38"/>
      <c r="E78" s="161"/>
      <c r="F78" s="160"/>
      <c r="G78" s="158"/>
      <c r="H78" s="157"/>
      <c r="I78" s="159"/>
      <c r="J78" s="154"/>
      <c r="K78" s="154"/>
      <c r="L78" s="155"/>
      <c r="M78" s="156"/>
      <c r="N78" s="12"/>
    </row>
    <row r="79" spans="1:14" ht="26.25" customHeight="1" x14ac:dyDescent="0.25">
      <c r="A79" s="163"/>
      <c r="B79" s="164"/>
      <c r="C79" s="38"/>
      <c r="D79" s="38"/>
      <c r="E79" s="161"/>
      <c r="F79" s="160"/>
      <c r="G79" s="158"/>
      <c r="H79" s="157"/>
      <c r="I79" s="159"/>
      <c r="J79" s="154"/>
      <c r="K79" s="154"/>
      <c r="L79" s="155"/>
      <c r="M79" s="156"/>
      <c r="N79" s="12"/>
    </row>
    <row r="80" spans="1:14" ht="26.25" customHeight="1" x14ac:dyDescent="0.25">
      <c r="A80" s="176"/>
      <c r="B80" s="173"/>
      <c r="C80" s="39"/>
      <c r="D80" s="39"/>
      <c r="E80" s="173"/>
      <c r="F80" s="173"/>
      <c r="G80" s="158"/>
      <c r="H80" s="157"/>
      <c r="I80" s="159"/>
      <c r="J80" s="154"/>
      <c r="K80" s="154"/>
      <c r="L80" s="155"/>
      <c r="M80" s="156"/>
      <c r="N80" s="11"/>
    </row>
    <row r="81" spans="1:14" ht="26.25" customHeight="1" thickBot="1" x14ac:dyDescent="0.3">
      <c r="A81" s="176"/>
      <c r="B81" s="173"/>
      <c r="C81" s="39"/>
      <c r="D81" s="39"/>
      <c r="E81" s="173"/>
      <c r="F81" s="173"/>
      <c r="G81" s="158"/>
      <c r="H81" s="157"/>
      <c r="I81" s="159"/>
      <c r="J81" s="154"/>
      <c r="K81" s="154"/>
      <c r="L81" s="155"/>
      <c r="M81" s="156"/>
      <c r="N81" s="9"/>
    </row>
    <row r="82" spans="1:14" ht="26.25" customHeight="1" x14ac:dyDescent="0.25">
      <c r="A82" s="162"/>
      <c r="B82" s="164"/>
      <c r="C82" s="38"/>
      <c r="D82" s="38"/>
      <c r="E82" s="161"/>
      <c r="F82" s="160"/>
      <c r="G82" s="158"/>
      <c r="H82" s="157"/>
      <c r="I82" s="159"/>
      <c r="J82" s="154"/>
      <c r="K82" s="154"/>
      <c r="L82" s="155"/>
      <c r="M82" s="156"/>
      <c r="N82" s="11"/>
    </row>
    <row r="83" spans="1:14" ht="26.25" customHeight="1" thickBot="1" x14ac:dyDescent="0.3">
      <c r="A83" s="163"/>
      <c r="B83" s="164"/>
      <c r="C83" s="38"/>
      <c r="D83" s="38"/>
      <c r="E83" s="161"/>
      <c r="F83" s="160"/>
      <c r="G83" s="158"/>
      <c r="H83" s="157"/>
      <c r="I83" s="159"/>
      <c r="J83" s="154"/>
      <c r="K83" s="154"/>
      <c r="L83" s="155"/>
      <c r="M83" s="156"/>
      <c r="N83" s="9"/>
    </row>
    <row r="84" spans="1:14" ht="26.25" customHeight="1" x14ac:dyDescent="0.25">
      <c r="A84" s="162"/>
      <c r="B84" s="164"/>
      <c r="C84" s="38"/>
      <c r="D84" s="38"/>
      <c r="E84" s="161"/>
      <c r="F84" s="160"/>
      <c r="G84" s="158"/>
      <c r="H84" s="157"/>
      <c r="I84" s="159"/>
      <c r="J84" s="154"/>
      <c r="K84" s="154"/>
      <c r="L84" s="155"/>
      <c r="M84" s="156"/>
      <c r="N84" s="13"/>
    </row>
    <row r="85" spans="1:14" ht="26.25" customHeight="1" x14ac:dyDescent="0.25">
      <c r="A85" s="163"/>
      <c r="B85" s="164"/>
      <c r="C85" s="38"/>
      <c r="D85" s="38"/>
      <c r="E85" s="161"/>
      <c r="F85" s="160"/>
      <c r="G85" s="158"/>
      <c r="H85" s="157"/>
      <c r="I85" s="159"/>
      <c r="J85" s="154"/>
      <c r="K85" s="154"/>
      <c r="L85" s="155"/>
      <c r="M85" s="156"/>
      <c r="N85" s="13"/>
    </row>
    <row r="86" spans="1:14" ht="26.25" customHeight="1" x14ac:dyDescent="0.25">
      <c r="A86" s="162"/>
      <c r="B86" s="164"/>
      <c r="C86" s="38"/>
      <c r="D86" s="38"/>
      <c r="E86" s="161"/>
      <c r="F86" s="160"/>
      <c r="G86" s="158"/>
      <c r="H86" s="157"/>
      <c r="I86" s="159"/>
      <c r="J86" s="154"/>
      <c r="K86" s="154"/>
      <c r="L86" s="155"/>
      <c r="M86" s="156"/>
      <c r="N86" s="12"/>
    </row>
    <row r="87" spans="1:14" ht="26.25" customHeight="1" x14ac:dyDescent="0.25">
      <c r="A87" s="163"/>
      <c r="B87" s="164"/>
      <c r="C87" s="38"/>
      <c r="D87" s="38"/>
      <c r="E87" s="161"/>
      <c r="F87" s="160"/>
      <c r="G87" s="158"/>
      <c r="H87" s="157"/>
      <c r="I87" s="159"/>
      <c r="J87" s="154"/>
      <c r="K87" s="154"/>
      <c r="L87" s="155"/>
      <c r="M87" s="156"/>
      <c r="N87" s="12"/>
    </row>
    <row r="88" spans="1:14" ht="26.25" customHeight="1" x14ac:dyDescent="0.25">
      <c r="A88" s="176"/>
      <c r="B88" s="173"/>
      <c r="C88" s="39"/>
      <c r="D88" s="39"/>
      <c r="E88" s="173"/>
      <c r="F88" s="173"/>
      <c r="G88" s="158"/>
      <c r="H88" s="157"/>
      <c r="I88" s="159"/>
      <c r="J88" s="154"/>
      <c r="K88" s="154"/>
      <c r="L88" s="155"/>
      <c r="M88" s="156"/>
      <c r="N88" s="11"/>
    </row>
    <row r="89" spans="1:14" ht="26.25" customHeight="1" thickBot="1" x14ac:dyDescent="0.3">
      <c r="A89" s="176"/>
      <c r="B89" s="173"/>
      <c r="C89" s="39"/>
      <c r="D89" s="39"/>
      <c r="E89" s="173"/>
      <c r="F89" s="173"/>
      <c r="G89" s="158"/>
      <c r="H89" s="157"/>
      <c r="I89" s="159"/>
      <c r="J89" s="154"/>
      <c r="K89" s="154"/>
      <c r="L89" s="155"/>
      <c r="M89" s="156"/>
      <c r="N89" s="9"/>
    </row>
    <row r="90" spans="1:14" ht="26.25" customHeight="1" x14ac:dyDescent="0.25">
      <c r="A90" s="162"/>
      <c r="B90" s="164"/>
      <c r="C90" s="38"/>
      <c r="D90" s="38"/>
      <c r="E90" s="161"/>
      <c r="F90" s="160"/>
      <c r="G90" s="158"/>
      <c r="H90" s="157"/>
      <c r="I90" s="159"/>
      <c r="J90" s="154"/>
      <c r="K90" s="154"/>
      <c r="L90" s="155"/>
      <c r="M90" s="156"/>
      <c r="N90" s="11"/>
    </row>
    <row r="91" spans="1:14" ht="26.25" customHeight="1" thickBot="1" x14ac:dyDescent="0.3">
      <c r="A91" s="163"/>
      <c r="B91" s="164"/>
      <c r="C91" s="38"/>
      <c r="D91" s="38"/>
      <c r="E91" s="161"/>
      <c r="F91" s="160"/>
      <c r="G91" s="158"/>
      <c r="H91" s="157"/>
      <c r="I91" s="159"/>
      <c r="J91" s="154"/>
      <c r="K91" s="154"/>
      <c r="L91" s="155"/>
      <c r="M91" s="156"/>
      <c r="N91" s="9"/>
    </row>
    <row r="92" spans="1:14" ht="26.25" customHeight="1" x14ac:dyDescent="0.25">
      <c r="A92" s="162"/>
      <c r="B92" s="164"/>
      <c r="C92" s="38"/>
      <c r="D92" s="38"/>
      <c r="E92" s="161"/>
      <c r="F92" s="160"/>
      <c r="G92" s="158"/>
      <c r="H92" s="157"/>
      <c r="I92" s="159"/>
      <c r="J92" s="154"/>
      <c r="K92" s="154"/>
      <c r="L92" s="155"/>
      <c r="M92" s="156"/>
      <c r="N92" s="13"/>
    </row>
    <row r="93" spans="1:14" ht="26.25" customHeight="1" x14ac:dyDescent="0.25">
      <c r="A93" s="163"/>
      <c r="B93" s="164"/>
      <c r="C93" s="38"/>
      <c r="D93" s="38"/>
      <c r="E93" s="161"/>
      <c r="F93" s="160"/>
      <c r="G93" s="158"/>
      <c r="H93" s="157"/>
      <c r="I93" s="159"/>
      <c r="J93" s="154"/>
      <c r="K93" s="154"/>
      <c r="L93" s="155"/>
      <c r="M93" s="156"/>
      <c r="N93" s="13"/>
    </row>
    <row r="94" spans="1:14" ht="26.25" customHeight="1" x14ac:dyDescent="0.25">
      <c r="A94" s="162"/>
      <c r="B94" s="164"/>
      <c r="C94" s="38"/>
      <c r="D94" s="38"/>
      <c r="E94" s="161"/>
      <c r="F94" s="160"/>
      <c r="G94" s="158"/>
      <c r="H94" s="157"/>
      <c r="I94" s="159"/>
      <c r="J94" s="154"/>
      <c r="K94" s="154"/>
      <c r="L94" s="155"/>
      <c r="M94" s="156"/>
      <c r="N94" s="12"/>
    </row>
    <row r="95" spans="1:14" ht="26.25" customHeight="1" x14ac:dyDescent="0.25">
      <c r="A95" s="163"/>
      <c r="B95" s="164"/>
      <c r="C95" s="38"/>
      <c r="D95" s="38"/>
      <c r="E95" s="161"/>
      <c r="F95" s="160"/>
      <c r="G95" s="158"/>
      <c r="H95" s="157"/>
      <c r="I95" s="159"/>
      <c r="J95" s="154"/>
      <c r="K95" s="154"/>
      <c r="L95" s="155"/>
      <c r="M95" s="156"/>
      <c r="N95" s="12"/>
    </row>
    <row r="96" spans="1:14" ht="26.25" customHeight="1" x14ac:dyDescent="0.25">
      <c r="A96" s="176"/>
      <c r="B96" s="173"/>
      <c r="C96" s="39"/>
      <c r="D96" s="39"/>
      <c r="E96" s="173"/>
      <c r="F96" s="173"/>
      <c r="G96" s="158"/>
      <c r="H96" s="157"/>
      <c r="I96" s="159"/>
      <c r="J96" s="154"/>
      <c r="K96" s="154"/>
      <c r="L96" s="155"/>
      <c r="M96" s="156"/>
      <c r="N96" s="11"/>
    </row>
    <row r="97" spans="1:14" ht="26.25" customHeight="1" thickBot="1" x14ac:dyDescent="0.3">
      <c r="A97" s="176"/>
      <c r="B97" s="173"/>
      <c r="C97" s="39"/>
      <c r="D97" s="39"/>
      <c r="E97" s="173"/>
      <c r="F97" s="173"/>
      <c r="G97" s="158"/>
      <c r="H97" s="157"/>
      <c r="I97" s="159"/>
      <c r="J97" s="154"/>
      <c r="K97" s="154"/>
      <c r="L97" s="155"/>
      <c r="M97" s="156"/>
      <c r="N97" s="9"/>
    </row>
    <row r="98" spans="1:14" ht="26.25" customHeight="1" x14ac:dyDescent="0.25">
      <c r="A98" s="176"/>
      <c r="B98" s="173"/>
      <c r="C98" s="39"/>
      <c r="D98" s="39"/>
      <c r="E98" s="173"/>
      <c r="F98" s="173"/>
      <c r="G98" s="158"/>
      <c r="H98" s="157"/>
      <c r="I98" s="159"/>
      <c r="J98" s="154"/>
      <c r="K98" s="154"/>
      <c r="L98" s="155"/>
      <c r="M98" s="156"/>
      <c r="N98" s="11"/>
    </row>
    <row r="99" spans="1:14" ht="26.25" customHeight="1" thickBot="1" x14ac:dyDescent="0.3">
      <c r="A99" s="176"/>
      <c r="B99" s="173"/>
      <c r="C99" s="39"/>
      <c r="D99" s="39"/>
      <c r="E99" s="173"/>
      <c r="F99" s="173"/>
      <c r="G99" s="158"/>
      <c r="H99" s="157"/>
      <c r="I99" s="159"/>
      <c r="J99" s="154"/>
      <c r="K99" s="154"/>
      <c r="L99" s="155"/>
      <c r="M99" s="156"/>
      <c r="N99" s="9"/>
    </row>
    <row r="100" spans="1:14" ht="26.25" customHeight="1" x14ac:dyDescent="0.25">
      <c r="A100" s="162"/>
      <c r="B100" s="164"/>
      <c r="C100" s="38"/>
      <c r="D100" s="38"/>
      <c r="E100" s="161"/>
      <c r="F100" s="160"/>
      <c r="G100" s="158"/>
      <c r="H100" s="157"/>
      <c r="I100" s="159"/>
      <c r="J100" s="154"/>
      <c r="K100" s="154"/>
      <c r="L100" s="155"/>
      <c r="M100" s="156"/>
      <c r="N100" s="11"/>
    </row>
    <row r="101" spans="1:14" ht="26.25" customHeight="1" thickBot="1" x14ac:dyDescent="0.3">
      <c r="A101" s="163"/>
      <c r="B101" s="164"/>
      <c r="C101" s="38"/>
      <c r="D101" s="38"/>
      <c r="E101" s="161"/>
      <c r="F101" s="160"/>
      <c r="G101" s="158"/>
      <c r="H101" s="157"/>
      <c r="I101" s="159"/>
      <c r="J101" s="154"/>
      <c r="K101" s="154"/>
      <c r="L101" s="155"/>
      <c r="M101" s="156"/>
      <c r="N101" s="9"/>
    </row>
    <row r="102" spans="1:14" ht="26.25" customHeight="1" x14ac:dyDescent="0.25">
      <c r="A102" s="162"/>
      <c r="B102" s="164"/>
      <c r="C102" s="38"/>
      <c r="D102" s="38"/>
      <c r="E102" s="161"/>
      <c r="F102" s="160"/>
      <c r="G102" s="158"/>
      <c r="H102" s="157"/>
      <c r="I102" s="159"/>
      <c r="J102" s="154"/>
      <c r="K102" s="154"/>
      <c r="L102" s="155"/>
      <c r="M102" s="156"/>
      <c r="N102" s="13"/>
    </row>
    <row r="103" spans="1:14" ht="26.25" customHeight="1" x14ac:dyDescent="0.25">
      <c r="A103" s="163"/>
      <c r="B103" s="164"/>
      <c r="C103" s="38"/>
      <c r="D103" s="38"/>
      <c r="E103" s="161"/>
      <c r="F103" s="160"/>
      <c r="G103" s="158"/>
      <c r="H103" s="157"/>
      <c r="I103" s="159"/>
      <c r="J103" s="154"/>
      <c r="K103" s="154"/>
      <c r="L103" s="155"/>
      <c r="M103" s="156"/>
      <c r="N103" s="13"/>
    </row>
    <row r="104" spans="1:14" ht="26.25" customHeight="1" x14ac:dyDescent="0.25">
      <c r="A104" s="162"/>
      <c r="B104" s="164"/>
      <c r="C104" s="38"/>
      <c r="D104" s="38"/>
      <c r="E104" s="161"/>
      <c r="F104" s="160"/>
      <c r="G104" s="158"/>
      <c r="H104" s="157"/>
      <c r="I104" s="159"/>
      <c r="J104" s="154"/>
      <c r="K104" s="154"/>
      <c r="L104" s="155"/>
      <c r="M104" s="156"/>
      <c r="N104" s="12"/>
    </row>
    <row r="105" spans="1:14" ht="26.25" customHeight="1" x14ac:dyDescent="0.25">
      <c r="A105" s="163"/>
      <c r="B105" s="164"/>
      <c r="C105" s="38"/>
      <c r="D105" s="38"/>
      <c r="E105" s="161"/>
      <c r="F105" s="160"/>
      <c r="G105" s="158"/>
      <c r="H105" s="157"/>
      <c r="I105" s="159"/>
      <c r="J105" s="154"/>
      <c r="K105" s="154"/>
      <c r="L105" s="155"/>
      <c r="M105" s="156"/>
      <c r="N105" s="12"/>
    </row>
    <row r="106" spans="1:14" ht="26.25" customHeight="1" x14ac:dyDescent="0.25">
      <c r="A106" s="176"/>
      <c r="B106" s="173"/>
      <c r="C106" s="39"/>
      <c r="D106" s="39"/>
      <c r="E106" s="173"/>
      <c r="F106" s="173"/>
      <c r="G106" s="158"/>
      <c r="H106" s="157"/>
      <c r="I106" s="159"/>
      <c r="J106" s="154"/>
      <c r="K106" s="154"/>
      <c r="L106" s="155"/>
      <c r="M106" s="156"/>
      <c r="N106" s="11"/>
    </row>
    <row r="107" spans="1:14" ht="26.25" customHeight="1" thickBot="1" x14ac:dyDescent="0.3">
      <c r="A107" s="176"/>
      <c r="B107" s="173"/>
      <c r="C107" s="39"/>
      <c r="D107" s="39"/>
      <c r="E107" s="173"/>
      <c r="F107" s="173"/>
      <c r="G107" s="158"/>
      <c r="H107" s="157"/>
      <c r="I107" s="159"/>
      <c r="J107" s="154"/>
      <c r="K107" s="154"/>
      <c r="L107" s="155"/>
      <c r="M107" s="156"/>
      <c r="N107" s="9"/>
    </row>
  </sheetData>
  <mergeCells count="564">
    <mergeCell ref="A106:A107"/>
    <mergeCell ref="B106:B107"/>
    <mergeCell ref="E106:F107"/>
    <mergeCell ref="J106:J107"/>
    <mergeCell ref="K106:K107"/>
    <mergeCell ref="L106:L107"/>
    <mergeCell ref="M106:M107"/>
    <mergeCell ref="A102:A103"/>
    <mergeCell ref="B102:B103"/>
    <mergeCell ref="J102:J103"/>
    <mergeCell ref="K102:K103"/>
    <mergeCell ref="L102:L103"/>
    <mergeCell ref="M102:M103"/>
    <mergeCell ref="A104:A105"/>
    <mergeCell ref="B104:B105"/>
    <mergeCell ref="J104:J105"/>
    <mergeCell ref="K104:K105"/>
    <mergeCell ref="L104:L105"/>
    <mergeCell ref="M104:M105"/>
    <mergeCell ref="G102:G103"/>
    <mergeCell ref="G104:G105"/>
    <mergeCell ref="I102:I103"/>
    <mergeCell ref="I104:I105"/>
    <mergeCell ref="H106:H107"/>
    <mergeCell ref="A98:A99"/>
    <mergeCell ref="B98:B99"/>
    <mergeCell ref="E98:F99"/>
    <mergeCell ref="J98:J99"/>
    <mergeCell ref="K98:K99"/>
    <mergeCell ref="L98:L99"/>
    <mergeCell ref="M98:M99"/>
    <mergeCell ref="A100:A101"/>
    <mergeCell ref="B100:B101"/>
    <mergeCell ref="J100:J101"/>
    <mergeCell ref="K100:K101"/>
    <mergeCell ref="L100:L101"/>
    <mergeCell ref="M100:M101"/>
    <mergeCell ref="H98:H99"/>
    <mergeCell ref="E100:E101"/>
    <mergeCell ref="F100:F101"/>
    <mergeCell ref="H100:H101"/>
    <mergeCell ref="G98:G99"/>
    <mergeCell ref="A94:A95"/>
    <mergeCell ref="B94:B95"/>
    <mergeCell ref="E94:E95"/>
    <mergeCell ref="F94:F95"/>
    <mergeCell ref="J94:J95"/>
    <mergeCell ref="K94:K95"/>
    <mergeCell ref="L94:L95"/>
    <mergeCell ref="M94:M95"/>
    <mergeCell ref="A96:A97"/>
    <mergeCell ref="B96:B97"/>
    <mergeCell ref="E96:F97"/>
    <mergeCell ref="J96:J97"/>
    <mergeCell ref="K96:K97"/>
    <mergeCell ref="L96:L97"/>
    <mergeCell ref="M96:M97"/>
    <mergeCell ref="G94:G95"/>
    <mergeCell ref="I96:I97"/>
    <mergeCell ref="H94:H95"/>
    <mergeCell ref="H96:H97"/>
    <mergeCell ref="A90:A91"/>
    <mergeCell ref="B90:B91"/>
    <mergeCell ref="E90:E91"/>
    <mergeCell ref="F90:F91"/>
    <mergeCell ref="J90:J91"/>
    <mergeCell ref="K90:K91"/>
    <mergeCell ref="L90:L91"/>
    <mergeCell ref="M90:M91"/>
    <mergeCell ref="A92:A93"/>
    <mergeCell ref="B92:B93"/>
    <mergeCell ref="E92:E93"/>
    <mergeCell ref="F92:F93"/>
    <mergeCell ref="J92:J93"/>
    <mergeCell ref="K92:K93"/>
    <mergeCell ref="L92:L93"/>
    <mergeCell ref="M92:M93"/>
    <mergeCell ref="G90:G91"/>
    <mergeCell ref="G92:G93"/>
    <mergeCell ref="H92:H93"/>
    <mergeCell ref="I90:I91"/>
    <mergeCell ref="H90:H91"/>
    <mergeCell ref="I92:I93"/>
    <mergeCell ref="A86:A87"/>
    <mergeCell ref="B86:B87"/>
    <mergeCell ref="E86:E87"/>
    <mergeCell ref="J86:J87"/>
    <mergeCell ref="K86:K87"/>
    <mergeCell ref="L86:L87"/>
    <mergeCell ref="M86:M87"/>
    <mergeCell ref="A88:A89"/>
    <mergeCell ref="B88:B89"/>
    <mergeCell ref="E88:F89"/>
    <mergeCell ref="J88:J89"/>
    <mergeCell ref="K88:K89"/>
    <mergeCell ref="L88:L89"/>
    <mergeCell ref="M88:M89"/>
    <mergeCell ref="F86:F87"/>
    <mergeCell ref="H86:H87"/>
    <mergeCell ref="I86:I87"/>
    <mergeCell ref="A82:A83"/>
    <mergeCell ref="B82:B83"/>
    <mergeCell ref="E82:E83"/>
    <mergeCell ref="J82:J83"/>
    <mergeCell ref="K82:K83"/>
    <mergeCell ref="L82:L83"/>
    <mergeCell ref="M82:M83"/>
    <mergeCell ref="A84:A85"/>
    <mergeCell ref="B84:B85"/>
    <mergeCell ref="E84:E85"/>
    <mergeCell ref="J84:J85"/>
    <mergeCell ref="K84:K85"/>
    <mergeCell ref="L84:L85"/>
    <mergeCell ref="M84:M85"/>
    <mergeCell ref="H82:H83"/>
    <mergeCell ref="G82:G83"/>
    <mergeCell ref="H84:H85"/>
    <mergeCell ref="I84:I85"/>
    <mergeCell ref="A78:A79"/>
    <mergeCell ref="B78:B79"/>
    <mergeCell ref="I78:I79"/>
    <mergeCell ref="J78:J79"/>
    <mergeCell ref="K78:K79"/>
    <mergeCell ref="L78:L79"/>
    <mergeCell ref="M78:M79"/>
    <mergeCell ref="A80:A81"/>
    <mergeCell ref="B80:B81"/>
    <mergeCell ref="E80:F81"/>
    <mergeCell ref="J80:J81"/>
    <mergeCell ref="K80:K81"/>
    <mergeCell ref="L80:L81"/>
    <mergeCell ref="M80:M81"/>
    <mergeCell ref="H80:H81"/>
    <mergeCell ref="F78:F79"/>
    <mergeCell ref="E78:E79"/>
    <mergeCell ref="B74:B75"/>
    <mergeCell ref="J74:J75"/>
    <mergeCell ref="K74:K75"/>
    <mergeCell ref="L74:L75"/>
    <mergeCell ref="M74:M75"/>
    <mergeCell ref="A76:A77"/>
    <mergeCell ref="B76:B77"/>
    <mergeCell ref="J76:J77"/>
    <mergeCell ref="K76:K77"/>
    <mergeCell ref="L76:L77"/>
    <mergeCell ref="M76:M77"/>
    <mergeCell ref="F76:F77"/>
    <mergeCell ref="G76:G77"/>
    <mergeCell ref="E76:E77"/>
    <mergeCell ref="E74:E75"/>
    <mergeCell ref="F74:F75"/>
    <mergeCell ref="G74:G75"/>
    <mergeCell ref="A74:A75"/>
    <mergeCell ref="H76:H77"/>
    <mergeCell ref="H74:H75"/>
    <mergeCell ref="K52:K53"/>
    <mergeCell ref="H50:H51"/>
    <mergeCell ref="G50:G51"/>
    <mergeCell ref="E52:E53"/>
    <mergeCell ref="F52:F53"/>
    <mergeCell ref="H52:H53"/>
    <mergeCell ref="H48:H49"/>
    <mergeCell ref="H46:H47"/>
    <mergeCell ref="J48:J49"/>
    <mergeCell ref="K48:K49"/>
    <mergeCell ref="L52:L53"/>
    <mergeCell ref="M52:M53"/>
    <mergeCell ref="I50:I51"/>
    <mergeCell ref="J50:J51"/>
    <mergeCell ref="M40:M41"/>
    <mergeCell ref="J46:J47"/>
    <mergeCell ref="K46:K47"/>
    <mergeCell ref="L46:L47"/>
    <mergeCell ref="M46:M47"/>
    <mergeCell ref="K50:K51"/>
    <mergeCell ref="L50:L51"/>
    <mergeCell ref="M50:M51"/>
    <mergeCell ref="I52:I53"/>
    <mergeCell ref="J52:J53"/>
    <mergeCell ref="M44:M45"/>
    <mergeCell ref="I42:I43"/>
    <mergeCell ref="J42:J43"/>
    <mergeCell ref="K42:K43"/>
    <mergeCell ref="L42:L43"/>
    <mergeCell ref="M42:M43"/>
    <mergeCell ref="L44:L45"/>
    <mergeCell ref="M48:M49"/>
    <mergeCell ref="I46:I47"/>
    <mergeCell ref="I48:I49"/>
    <mergeCell ref="A46:A47"/>
    <mergeCell ref="B46:B47"/>
    <mergeCell ref="G46:G47"/>
    <mergeCell ref="A48:A49"/>
    <mergeCell ref="B48:B49"/>
    <mergeCell ref="E48:E49"/>
    <mergeCell ref="F48:F49"/>
    <mergeCell ref="A52:A53"/>
    <mergeCell ref="B52:B53"/>
    <mergeCell ref="G52:G53"/>
    <mergeCell ref="A50:A51"/>
    <mergeCell ref="B50:B51"/>
    <mergeCell ref="E50:E51"/>
    <mergeCell ref="F50:F51"/>
    <mergeCell ref="G48:G49"/>
    <mergeCell ref="E46:E47"/>
    <mergeCell ref="F46:F47"/>
    <mergeCell ref="L48:L49"/>
    <mergeCell ref="A44:A45"/>
    <mergeCell ref="G42:G43"/>
    <mergeCell ref="A38:A39"/>
    <mergeCell ref="J40:J41"/>
    <mergeCell ref="K40:K41"/>
    <mergeCell ref="L40:L41"/>
    <mergeCell ref="H44:H45"/>
    <mergeCell ref="I44:I45"/>
    <mergeCell ref="J44:J45"/>
    <mergeCell ref="K44:K45"/>
    <mergeCell ref="I40:I41"/>
    <mergeCell ref="I38:I39"/>
    <mergeCell ref="J38:J39"/>
    <mergeCell ref="K38:K39"/>
    <mergeCell ref="L38:L39"/>
    <mergeCell ref="A42:A43"/>
    <mergeCell ref="B42:B43"/>
    <mergeCell ref="H42:H43"/>
    <mergeCell ref="E40:E41"/>
    <mergeCell ref="F40:F41"/>
    <mergeCell ref="E42:E43"/>
    <mergeCell ref="F42:F43"/>
    <mergeCell ref="A40:A41"/>
    <mergeCell ref="B40:B41"/>
    <mergeCell ref="G40:G41"/>
    <mergeCell ref="H40:H41"/>
    <mergeCell ref="K36:K37"/>
    <mergeCell ref="E30:E31"/>
    <mergeCell ref="F30:F31"/>
    <mergeCell ref="B44:B45"/>
    <mergeCell ref="E44:E45"/>
    <mergeCell ref="F44:F45"/>
    <mergeCell ref="G44:G45"/>
    <mergeCell ref="I36:I37"/>
    <mergeCell ref="E34:E35"/>
    <mergeCell ref="E38:E39"/>
    <mergeCell ref="F38:F39"/>
    <mergeCell ref="G38:G39"/>
    <mergeCell ref="H38:H39"/>
    <mergeCell ref="B38:B39"/>
    <mergeCell ref="M34:M35"/>
    <mergeCell ref="I34:I35"/>
    <mergeCell ref="M36:M37"/>
    <mergeCell ref="L30:L31"/>
    <mergeCell ref="L32:L33"/>
    <mergeCell ref="M38:M39"/>
    <mergeCell ref="F34:F35"/>
    <mergeCell ref="F36:F37"/>
    <mergeCell ref="G36:G37"/>
    <mergeCell ref="H36:H37"/>
    <mergeCell ref="G34:G35"/>
    <mergeCell ref="H34:H35"/>
    <mergeCell ref="M32:M33"/>
    <mergeCell ref="L36:L37"/>
    <mergeCell ref="J30:J31"/>
    <mergeCell ref="I32:I33"/>
    <mergeCell ref="J32:J33"/>
    <mergeCell ref="K32:K33"/>
    <mergeCell ref="H32:H33"/>
    <mergeCell ref="J34:J35"/>
    <mergeCell ref="K34:K35"/>
    <mergeCell ref="L34:L35"/>
    <mergeCell ref="J36:J37"/>
    <mergeCell ref="H6:H7"/>
    <mergeCell ref="G6:G7"/>
    <mergeCell ref="K4:K5"/>
    <mergeCell ref="L4:L5"/>
    <mergeCell ref="J4:J5"/>
    <mergeCell ref="H4:H5"/>
    <mergeCell ref="I4:I5"/>
    <mergeCell ref="G4:G5"/>
    <mergeCell ref="M4:M7"/>
    <mergeCell ref="J6:L7"/>
    <mergeCell ref="A1:M1"/>
    <mergeCell ref="A2:B2"/>
    <mergeCell ref="E2:M2"/>
    <mergeCell ref="E3:F3"/>
    <mergeCell ref="A4:A7"/>
    <mergeCell ref="B4:B7"/>
    <mergeCell ref="M54:M55"/>
    <mergeCell ref="A56:A57"/>
    <mergeCell ref="B56:B57"/>
    <mergeCell ref="G56:G57"/>
    <mergeCell ref="H56:H57"/>
    <mergeCell ref="I56:I57"/>
    <mergeCell ref="J56:J57"/>
    <mergeCell ref="K56:K57"/>
    <mergeCell ref="L56:L57"/>
    <mergeCell ref="M56:M57"/>
    <mergeCell ref="K54:K55"/>
    <mergeCell ref="L54:L55"/>
    <mergeCell ref="E54:E55"/>
    <mergeCell ref="F54:F55"/>
    <mergeCell ref="E56:E57"/>
    <mergeCell ref="F56:F57"/>
    <mergeCell ref="A54:A55"/>
    <mergeCell ref="B54:B55"/>
    <mergeCell ref="G54:G55"/>
    <mergeCell ref="H54:H55"/>
    <mergeCell ref="I54:I55"/>
    <mergeCell ref="J54:J55"/>
    <mergeCell ref="A64:A65"/>
    <mergeCell ref="B64:B65"/>
    <mergeCell ref="E64:E65"/>
    <mergeCell ref="F64:F65"/>
    <mergeCell ref="G64:G65"/>
    <mergeCell ref="H64:H65"/>
    <mergeCell ref="A62:A63"/>
    <mergeCell ref="B62:B63"/>
    <mergeCell ref="E62:E63"/>
    <mergeCell ref="F62:F63"/>
    <mergeCell ref="G62:G63"/>
    <mergeCell ref="I64:I65"/>
    <mergeCell ref="L58:L59"/>
    <mergeCell ref="M58:M59"/>
    <mergeCell ref="A60:A61"/>
    <mergeCell ref="B60:B61"/>
    <mergeCell ref="G60:G61"/>
    <mergeCell ref="H60:H61"/>
    <mergeCell ref="I60:I61"/>
    <mergeCell ref="J60:J61"/>
    <mergeCell ref="E60:E61"/>
    <mergeCell ref="F60:F61"/>
    <mergeCell ref="A58:A59"/>
    <mergeCell ref="B58:B59"/>
    <mergeCell ref="E58:E59"/>
    <mergeCell ref="F58:F59"/>
    <mergeCell ref="G58:G59"/>
    <mergeCell ref="H58:H59"/>
    <mergeCell ref="I58:I59"/>
    <mergeCell ref="J58:J59"/>
    <mergeCell ref="K58:K59"/>
    <mergeCell ref="L62:L63"/>
    <mergeCell ref="M62:M63"/>
    <mergeCell ref="K60:K61"/>
    <mergeCell ref="L60:L61"/>
    <mergeCell ref="J62:J63"/>
    <mergeCell ref="K62:K63"/>
    <mergeCell ref="L70:L71"/>
    <mergeCell ref="J70:J71"/>
    <mergeCell ref="K70:K71"/>
    <mergeCell ref="M70:M71"/>
    <mergeCell ref="M66:M67"/>
    <mergeCell ref="M60:M61"/>
    <mergeCell ref="J64:J65"/>
    <mergeCell ref="K64:K65"/>
    <mergeCell ref="L64:L65"/>
    <mergeCell ref="M64:M65"/>
    <mergeCell ref="M72:M73"/>
    <mergeCell ref="J72:J73"/>
    <mergeCell ref="K72:K73"/>
    <mergeCell ref="L72:L73"/>
    <mergeCell ref="A70:A71"/>
    <mergeCell ref="B70:B71"/>
    <mergeCell ref="E70:E71"/>
    <mergeCell ref="F70:F71"/>
    <mergeCell ref="L68:L69"/>
    <mergeCell ref="M68:M69"/>
    <mergeCell ref="A72:A73"/>
    <mergeCell ref="B72:B73"/>
    <mergeCell ref="A66:A67"/>
    <mergeCell ref="B66:B67"/>
    <mergeCell ref="G66:G67"/>
    <mergeCell ref="H66:H67"/>
    <mergeCell ref="I66:I67"/>
    <mergeCell ref="J66:J67"/>
    <mergeCell ref="K66:K67"/>
    <mergeCell ref="L66:L67"/>
    <mergeCell ref="A68:A69"/>
    <mergeCell ref="B68:B69"/>
    <mergeCell ref="I68:I69"/>
    <mergeCell ref="J68:J69"/>
    <mergeCell ref="K68:K69"/>
    <mergeCell ref="E66:E67"/>
    <mergeCell ref="F66:F67"/>
    <mergeCell ref="I106:I107"/>
    <mergeCell ref="G106:G107"/>
    <mergeCell ref="I100:I101"/>
    <mergeCell ref="I98:I99"/>
    <mergeCell ref="I88:I89"/>
    <mergeCell ref="I74:I75"/>
    <mergeCell ref="I76:I77"/>
    <mergeCell ref="I94:I95"/>
    <mergeCell ref="E104:E105"/>
    <mergeCell ref="F104:F105"/>
    <mergeCell ref="H104:H105"/>
    <mergeCell ref="E102:E103"/>
    <mergeCell ref="F102:F103"/>
    <mergeCell ref="H102:H103"/>
    <mergeCell ref="G100:G101"/>
    <mergeCell ref="G88:G89"/>
    <mergeCell ref="H88:H89"/>
    <mergeCell ref="G86:G87"/>
    <mergeCell ref="F82:F83"/>
    <mergeCell ref="G78:G79"/>
    <mergeCell ref="G80:G81"/>
    <mergeCell ref="G96:G97"/>
    <mergeCell ref="G84:G85"/>
    <mergeCell ref="F84:F85"/>
    <mergeCell ref="E6:F7"/>
    <mergeCell ref="E72:F73"/>
    <mergeCell ref="G72:G73"/>
    <mergeCell ref="H72:H73"/>
    <mergeCell ref="I72:I73"/>
    <mergeCell ref="G70:G71"/>
    <mergeCell ref="H70:H71"/>
    <mergeCell ref="I70:I71"/>
    <mergeCell ref="E68:E69"/>
    <mergeCell ref="F68:F69"/>
    <mergeCell ref="G68:G69"/>
    <mergeCell ref="H68:H69"/>
    <mergeCell ref="H62:H63"/>
    <mergeCell ref="I62:I63"/>
    <mergeCell ref="I6:I7"/>
    <mergeCell ref="E26:E27"/>
    <mergeCell ref="F26:F27"/>
    <mergeCell ref="G20:G21"/>
    <mergeCell ref="G22:G23"/>
    <mergeCell ref="G24:G25"/>
    <mergeCell ref="I20:I21"/>
    <mergeCell ref="E24:E25"/>
    <mergeCell ref="F24:F25"/>
    <mergeCell ref="I22:I23"/>
    <mergeCell ref="E4:E5"/>
    <mergeCell ref="F4:F5"/>
    <mergeCell ref="H78:H79"/>
    <mergeCell ref="I80:I81"/>
    <mergeCell ref="I82:I83"/>
    <mergeCell ref="I10:I11"/>
    <mergeCell ref="G10:G11"/>
    <mergeCell ref="A10:A11"/>
    <mergeCell ref="B10:B11"/>
    <mergeCell ref="E10:E11"/>
    <mergeCell ref="F10:F11"/>
    <mergeCell ref="A8:A9"/>
    <mergeCell ref="B8:B9"/>
    <mergeCell ref="E8:E9"/>
    <mergeCell ref="F8:F9"/>
    <mergeCell ref="G8:G9"/>
    <mergeCell ref="H8:H9"/>
    <mergeCell ref="I8:I9"/>
    <mergeCell ref="A12:A13"/>
    <mergeCell ref="B12:B13"/>
    <mergeCell ref="A18:A19"/>
    <mergeCell ref="B18:B19"/>
    <mergeCell ref="A26:A27"/>
    <mergeCell ref="B26:B27"/>
    <mergeCell ref="J12:J13"/>
    <mergeCell ref="K12:K13"/>
    <mergeCell ref="L12:L13"/>
    <mergeCell ref="M12:M13"/>
    <mergeCell ref="E12:E13"/>
    <mergeCell ref="F12:F13"/>
    <mergeCell ref="G12:G13"/>
    <mergeCell ref="I12:I13"/>
    <mergeCell ref="A16:A17"/>
    <mergeCell ref="B16:B17"/>
    <mergeCell ref="J16:J17"/>
    <mergeCell ref="K16:K17"/>
    <mergeCell ref="E16:E17"/>
    <mergeCell ref="A14:A15"/>
    <mergeCell ref="B14:B15"/>
    <mergeCell ref="J14:J15"/>
    <mergeCell ref="K14:K15"/>
    <mergeCell ref="G14:G15"/>
    <mergeCell ref="H14:H15"/>
    <mergeCell ref="I14:I15"/>
    <mergeCell ref="F14:F15"/>
    <mergeCell ref="H16:H17"/>
    <mergeCell ref="I16:I17"/>
    <mergeCell ref="G18:G19"/>
    <mergeCell ref="H18:H19"/>
    <mergeCell ref="E18:E19"/>
    <mergeCell ref="A24:A25"/>
    <mergeCell ref="B24:B25"/>
    <mergeCell ref="L20:L21"/>
    <mergeCell ref="M20:M21"/>
    <mergeCell ref="A22:A23"/>
    <mergeCell ref="B22:B23"/>
    <mergeCell ref="J22:J23"/>
    <mergeCell ref="K22:K23"/>
    <mergeCell ref="L22:L23"/>
    <mergeCell ref="M22:M23"/>
    <mergeCell ref="E22:E23"/>
    <mergeCell ref="H22:H23"/>
    <mergeCell ref="A20:A21"/>
    <mergeCell ref="B20:B21"/>
    <mergeCell ref="J20:J21"/>
    <mergeCell ref="F20:F21"/>
    <mergeCell ref="K20:K21"/>
    <mergeCell ref="J24:J25"/>
    <mergeCell ref="K24:K25"/>
    <mergeCell ref="L24:L25"/>
    <mergeCell ref="M24:M25"/>
    <mergeCell ref="A34:A35"/>
    <mergeCell ref="B34:B35"/>
    <mergeCell ref="A36:A37"/>
    <mergeCell ref="B36:B37"/>
    <mergeCell ref="E36:E37"/>
    <mergeCell ref="A28:A29"/>
    <mergeCell ref="B28:B29"/>
    <mergeCell ref="E28:E29"/>
    <mergeCell ref="F28:F29"/>
    <mergeCell ref="A32:A33"/>
    <mergeCell ref="B32:B33"/>
    <mergeCell ref="E32:E33"/>
    <mergeCell ref="F32:F33"/>
    <mergeCell ref="A30:A31"/>
    <mergeCell ref="B30:B31"/>
    <mergeCell ref="F18:F19"/>
    <mergeCell ref="F16:F17"/>
    <mergeCell ref="G16:G17"/>
    <mergeCell ref="H12:H13"/>
    <mergeCell ref="E14:E15"/>
    <mergeCell ref="L14:L15"/>
    <mergeCell ref="M14:M15"/>
    <mergeCell ref="H10:H11"/>
    <mergeCell ref="J26:J27"/>
    <mergeCell ref="K26:K27"/>
    <mergeCell ref="L26:L27"/>
    <mergeCell ref="M26:M27"/>
    <mergeCell ref="G26:G27"/>
    <mergeCell ref="H24:H25"/>
    <mergeCell ref="I26:I27"/>
    <mergeCell ref="I24:I25"/>
    <mergeCell ref="L10:L11"/>
    <mergeCell ref="M10:M11"/>
    <mergeCell ref="J10:J11"/>
    <mergeCell ref="K10:K11"/>
    <mergeCell ref="E20:E21"/>
    <mergeCell ref="F22:F23"/>
    <mergeCell ref="J18:J19"/>
    <mergeCell ref="K18:K19"/>
    <mergeCell ref="J8:J9"/>
    <mergeCell ref="K8:K9"/>
    <mergeCell ref="L8:L9"/>
    <mergeCell ref="M8:M9"/>
    <mergeCell ref="H20:H21"/>
    <mergeCell ref="H26:H27"/>
    <mergeCell ref="L16:L17"/>
    <mergeCell ref="M16:M17"/>
    <mergeCell ref="G32:G33"/>
    <mergeCell ref="I28:I29"/>
    <mergeCell ref="G28:G29"/>
    <mergeCell ref="M28:M29"/>
    <mergeCell ref="G30:G31"/>
    <mergeCell ref="H30:H31"/>
    <mergeCell ref="J28:J29"/>
    <mergeCell ref="K28:K29"/>
    <mergeCell ref="L28:L29"/>
    <mergeCell ref="I30:I31"/>
    <mergeCell ref="H28:H29"/>
    <mergeCell ref="M30:M31"/>
    <mergeCell ref="K30:K31"/>
    <mergeCell ref="L18:L19"/>
    <mergeCell ref="M18:M19"/>
    <mergeCell ref="I18:I19"/>
  </mergeCells>
  <printOptions horizontalCentered="1" verticalCentered="1"/>
  <pageMargins left="0" right="0" top="0" bottom="0" header="0" footer="0"/>
  <pageSetup paperSize="9" scale="3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D177"/>
  <sheetViews>
    <sheetView view="pageBreakPreview" topLeftCell="A100" zoomScale="70" zoomScaleNormal="100" zoomScaleSheetLayoutView="70" workbookViewId="0">
      <selection activeCell="I110" sqref="I110:I111"/>
    </sheetView>
  </sheetViews>
  <sheetFormatPr defaultColWidth="9.140625" defaultRowHeight="15" x14ac:dyDescent="0.25"/>
  <cols>
    <col min="1" max="1" width="14.42578125" style="5" customWidth="1"/>
    <col min="2" max="2" width="29.28515625" style="5" customWidth="1"/>
    <col min="3" max="3" width="20.28515625" style="5" hidden="1" customWidth="1"/>
    <col min="4" max="4" width="1.5703125" style="5" hidden="1" customWidth="1"/>
    <col min="5" max="5" width="30.140625" style="8" customWidth="1"/>
    <col min="6" max="6" width="33.5703125" style="6" customWidth="1"/>
    <col min="7" max="7" width="30" style="5" customWidth="1"/>
    <col min="8" max="8" width="25.5703125" style="5" customWidth="1"/>
    <col min="9" max="9" width="25.85546875" style="5" customWidth="1"/>
    <col min="10" max="10" width="28.42578125" style="5" customWidth="1"/>
    <col min="11" max="11" width="26.140625" style="5" customWidth="1"/>
    <col min="12" max="12" width="30.140625" style="5" customWidth="1"/>
    <col min="13" max="13" width="27.42578125" style="7" customWidth="1"/>
    <col min="14" max="14" width="25.140625" style="6" customWidth="1"/>
    <col min="15" max="15" width="9.140625" style="5"/>
    <col min="16" max="16" width="19.7109375" style="5" customWidth="1"/>
    <col min="17" max="18" width="9.140625" style="5"/>
    <col min="19" max="19" width="32.85546875" style="5" customWidth="1"/>
    <col min="20" max="16384" width="9.140625" style="5"/>
  </cols>
  <sheetData>
    <row r="1" spans="1:30" ht="108" customHeight="1" x14ac:dyDescent="0.25">
      <c r="A1" s="177" t="s">
        <v>39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9"/>
      <c r="N1" s="37"/>
    </row>
    <row r="2" spans="1:30" s="34" customFormat="1" ht="52.5" customHeight="1" thickBot="1" x14ac:dyDescent="0.35">
      <c r="A2" s="180" t="s">
        <v>26</v>
      </c>
      <c r="B2" s="181"/>
      <c r="C2" s="36"/>
      <c r="D2" s="36"/>
      <c r="E2" s="182" t="s">
        <v>27</v>
      </c>
      <c r="F2" s="183"/>
      <c r="G2" s="183"/>
      <c r="H2" s="183"/>
      <c r="I2" s="183"/>
      <c r="J2" s="183"/>
      <c r="K2" s="183"/>
      <c r="L2" s="183"/>
      <c r="M2" s="184"/>
      <c r="N2" s="35"/>
    </row>
    <row r="3" spans="1:30" ht="69" customHeight="1" thickBot="1" x14ac:dyDescent="0.3">
      <c r="A3" s="33" t="s">
        <v>0</v>
      </c>
      <c r="B3" s="30" t="s">
        <v>28</v>
      </c>
      <c r="C3" s="32"/>
      <c r="D3" s="32"/>
      <c r="E3" s="185" t="s">
        <v>29</v>
      </c>
      <c r="F3" s="186"/>
      <c r="G3" s="31" t="s">
        <v>30</v>
      </c>
      <c r="H3" s="30" t="s">
        <v>31</v>
      </c>
      <c r="I3" s="30" t="s">
        <v>38</v>
      </c>
      <c r="J3" s="30" t="s">
        <v>37</v>
      </c>
      <c r="K3" s="30" t="s">
        <v>36</v>
      </c>
      <c r="L3" s="30" t="s">
        <v>35</v>
      </c>
      <c r="M3" s="29" t="s">
        <v>32</v>
      </c>
      <c r="N3" s="11"/>
      <c r="P3" s="5">
        <f>+G18/I18</f>
        <v>100</v>
      </c>
    </row>
    <row r="4" spans="1:30" ht="23.25" customHeight="1" thickBot="1" x14ac:dyDescent="0.3">
      <c r="A4" s="187">
        <v>1</v>
      </c>
      <c r="B4" s="190" t="s">
        <v>129</v>
      </c>
      <c r="C4" s="20"/>
      <c r="D4" s="20"/>
      <c r="E4" s="165" t="str">
        <f>+VLOOKUP(F4,[3]FCSTSDV!$C$2:$Z$200,24,0)</f>
        <v>RD01</v>
      </c>
      <c r="F4" s="167" t="s">
        <v>127</v>
      </c>
      <c r="G4" s="154">
        <f>+VLOOKUP(F4,[4]FCSTSDV!$C:$N,12,0)</f>
        <v>66000</v>
      </c>
      <c r="H4" s="193">
        <v>2500</v>
      </c>
      <c r="I4" s="193">
        <f>G4/H4</f>
        <v>26.4</v>
      </c>
      <c r="J4" s="193">
        <v>21300</v>
      </c>
      <c r="K4" s="193">
        <v>6200</v>
      </c>
      <c r="L4" s="193">
        <f>+J4+K4</f>
        <v>27500</v>
      </c>
      <c r="M4" s="193"/>
      <c r="N4" s="234" t="s">
        <v>128</v>
      </c>
    </row>
    <row r="5" spans="1:30" ht="23.25" customHeight="1" x14ac:dyDescent="0.25">
      <c r="A5" s="188"/>
      <c r="B5" s="191"/>
      <c r="C5" s="20"/>
      <c r="D5" s="20"/>
      <c r="E5" s="166"/>
      <c r="F5" s="168"/>
      <c r="G5" s="154"/>
      <c r="H5" s="195"/>
      <c r="I5" s="195"/>
      <c r="J5" s="194"/>
      <c r="K5" s="194"/>
      <c r="L5" s="194"/>
      <c r="M5" s="194"/>
      <c r="N5" s="235"/>
      <c r="O5" s="73" t="s">
        <v>108</v>
      </c>
      <c r="T5" s="44"/>
      <c r="U5" s="27"/>
      <c r="V5" s="26"/>
      <c r="W5" s="25"/>
      <c r="X5" s="43"/>
      <c r="Y5" s="23"/>
      <c r="Z5" s="24"/>
      <c r="AA5" s="23"/>
      <c r="AB5" s="23"/>
      <c r="AC5" s="22">
        <f>+AA5+AB5</f>
        <v>0</v>
      </c>
      <c r="AD5" s="21"/>
    </row>
    <row r="6" spans="1:30" ht="23.25" customHeight="1" x14ac:dyDescent="0.25">
      <c r="A6" s="188"/>
      <c r="B6" s="191"/>
      <c r="C6" s="20"/>
      <c r="D6" s="20"/>
      <c r="E6" s="221" t="str">
        <f>+VLOOKUP(F6,[3]FCSTSDV!$C$2:$Z$200,24,0)</f>
        <v>WQ01</v>
      </c>
      <c r="F6" s="215" t="s">
        <v>50</v>
      </c>
      <c r="G6" s="154">
        <f>+VLOOKUP(F6,[4]FCSTSDV!$C:$N,12,0)</f>
        <v>228000</v>
      </c>
      <c r="H6" s="207">
        <f>+VLOOKUP(F6,'[3]04.06'!$D$5:$F$491,3,0)</f>
        <v>100</v>
      </c>
      <c r="I6" s="207">
        <f>G6/H6</f>
        <v>2280</v>
      </c>
      <c r="J6" s="194"/>
      <c r="K6" s="194"/>
      <c r="L6" s="194"/>
      <c r="M6" s="194"/>
      <c r="N6" s="234" t="s">
        <v>127</v>
      </c>
      <c r="O6" s="71" t="s">
        <v>50</v>
      </c>
    </row>
    <row r="7" spans="1:30" ht="23.25" customHeight="1" x14ac:dyDescent="0.25">
      <c r="A7" s="188"/>
      <c r="B7" s="191"/>
      <c r="C7" s="20"/>
      <c r="D7" s="20"/>
      <c r="E7" s="166"/>
      <c r="F7" s="168"/>
      <c r="G7" s="154"/>
      <c r="H7" s="195"/>
      <c r="I7" s="195"/>
      <c r="J7" s="194"/>
      <c r="K7" s="194"/>
      <c r="L7" s="194"/>
      <c r="M7" s="194"/>
      <c r="N7" s="235"/>
      <c r="O7" s="73" t="s">
        <v>126</v>
      </c>
    </row>
    <row r="8" spans="1:30" ht="23.25" customHeight="1" x14ac:dyDescent="0.25">
      <c r="A8" s="188"/>
      <c r="B8" s="191"/>
      <c r="C8" s="20"/>
      <c r="D8" s="20"/>
      <c r="E8" s="221" t="str">
        <f>+VLOOKUP(F8,[3]FCSTSDV!$C$2:$Z$200,24,0)</f>
        <v>WH01</v>
      </c>
      <c r="F8" s="215" t="s">
        <v>126</v>
      </c>
      <c r="G8" s="154">
        <f>+VLOOKUP(F8,[4]FCSTSDV!$C:$N,12,0)</f>
        <v>27000</v>
      </c>
      <c r="H8" s="207">
        <v>2500</v>
      </c>
      <c r="I8" s="207">
        <f>G8/H8</f>
        <v>10.8</v>
      </c>
      <c r="J8" s="194"/>
      <c r="K8" s="194"/>
      <c r="L8" s="194"/>
      <c r="M8" s="194"/>
      <c r="N8" s="234" t="s">
        <v>125</v>
      </c>
      <c r="O8" s="73" t="s">
        <v>124</v>
      </c>
    </row>
    <row r="9" spans="1:30" ht="23.25" customHeight="1" x14ac:dyDescent="0.25">
      <c r="A9" s="188"/>
      <c r="B9" s="191"/>
      <c r="C9" s="20"/>
      <c r="D9" s="20"/>
      <c r="E9" s="166"/>
      <c r="F9" s="168"/>
      <c r="G9" s="154"/>
      <c r="H9" s="195"/>
      <c r="I9" s="195"/>
      <c r="J9" s="194"/>
      <c r="K9" s="194"/>
      <c r="L9" s="194"/>
      <c r="M9" s="194"/>
      <c r="N9" s="235"/>
      <c r="O9" s="74" t="s">
        <v>122</v>
      </c>
    </row>
    <row r="10" spans="1:30" ht="23.25" customHeight="1" x14ac:dyDescent="0.25">
      <c r="A10" s="188"/>
      <c r="B10" s="191"/>
      <c r="C10" s="20"/>
      <c r="D10" s="20"/>
      <c r="E10" s="222" t="str">
        <f>+VLOOKUP(F10,[3]FCSTSDV!$C$2:$Z$200,24,0)</f>
        <v>WH01</v>
      </c>
      <c r="F10" s="160" t="s">
        <v>124</v>
      </c>
      <c r="G10" s="154">
        <f>+VLOOKUP(F10,[4]FCSTSDV!$C:$N,12,0)</f>
        <v>33000</v>
      </c>
      <c r="H10" s="154">
        <v>2500</v>
      </c>
      <c r="I10" s="154">
        <f>G10/H10</f>
        <v>13.2</v>
      </c>
      <c r="J10" s="194"/>
      <c r="K10" s="194"/>
      <c r="L10" s="194"/>
      <c r="M10" s="194"/>
      <c r="N10" s="160" t="s">
        <v>51</v>
      </c>
      <c r="O10" s="74" t="s">
        <v>112</v>
      </c>
    </row>
    <row r="11" spans="1:30" ht="23.25" customHeight="1" x14ac:dyDescent="0.25">
      <c r="A11" s="188"/>
      <c r="B11" s="191"/>
      <c r="C11" s="20"/>
      <c r="D11" s="20"/>
      <c r="E11" s="222"/>
      <c r="F11" s="160"/>
      <c r="G11" s="154"/>
      <c r="H11" s="154"/>
      <c r="I11" s="154"/>
      <c r="J11" s="194"/>
      <c r="K11" s="194"/>
      <c r="L11" s="194"/>
      <c r="M11" s="194"/>
      <c r="N11" s="160"/>
      <c r="O11" s="73" t="s">
        <v>123</v>
      </c>
    </row>
    <row r="12" spans="1:30" ht="23.25" customHeight="1" x14ac:dyDescent="0.25">
      <c r="A12" s="188"/>
      <c r="B12" s="191"/>
      <c r="C12" s="20"/>
      <c r="D12" s="20"/>
      <c r="E12" s="221" t="str">
        <f>+VLOOKUP(F12,[3]FCSTSDV!$C$2:$Z$200,24,0)</f>
        <v>TG01</v>
      </c>
      <c r="F12" s="215" t="s">
        <v>122</v>
      </c>
      <c r="G12" s="154">
        <f>+VLOOKUP(F12,[4]FCSTSDV!$C:$N,12,0)</f>
        <v>1578000</v>
      </c>
      <c r="H12" s="207">
        <v>2500</v>
      </c>
      <c r="I12" s="207">
        <f>G12/H12</f>
        <v>631.20000000000005</v>
      </c>
      <c r="J12" s="194"/>
      <c r="K12" s="194"/>
      <c r="L12" s="194"/>
      <c r="M12" s="194"/>
      <c r="N12" s="234" t="s">
        <v>57</v>
      </c>
      <c r="O12" s="73" t="s">
        <v>48</v>
      </c>
    </row>
    <row r="13" spans="1:30" ht="23.25" customHeight="1" x14ac:dyDescent="0.25">
      <c r="A13" s="188"/>
      <c r="B13" s="191"/>
      <c r="C13" s="20"/>
      <c r="D13" s="20"/>
      <c r="E13" s="166"/>
      <c r="F13" s="168"/>
      <c r="G13" s="154"/>
      <c r="H13" s="195"/>
      <c r="I13" s="195"/>
      <c r="J13" s="194"/>
      <c r="K13" s="194"/>
      <c r="L13" s="194"/>
      <c r="M13" s="194"/>
      <c r="N13" s="235"/>
      <c r="O13" s="71" t="s">
        <v>51</v>
      </c>
    </row>
    <row r="14" spans="1:30" ht="23.25" customHeight="1" x14ac:dyDescent="0.25">
      <c r="A14" s="188"/>
      <c r="B14" s="191"/>
      <c r="C14" s="20"/>
      <c r="D14" s="20"/>
      <c r="E14" s="221" t="str">
        <f>+VLOOKUP(F14,[3]FCSTSDV!$C$2:$Z$200,24,0)</f>
        <v>NF01</v>
      </c>
      <c r="F14" s="215" t="s">
        <v>121</v>
      </c>
      <c r="G14" s="154">
        <f>+VLOOKUP(F14,[4]FCSTSDV!$C:$N,12,0)</f>
        <v>127000</v>
      </c>
      <c r="H14" s="207">
        <f>+VLOOKUP(F14,'[3]04.06'!$D$5:$F$491,3,0)</f>
        <v>100</v>
      </c>
      <c r="I14" s="207">
        <f>G14/H14</f>
        <v>1270</v>
      </c>
      <c r="J14" s="194"/>
      <c r="K14" s="194"/>
      <c r="L14" s="194"/>
      <c r="M14" s="194"/>
      <c r="N14" s="42"/>
    </row>
    <row r="15" spans="1:30" ht="23.25" customHeight="1" x14ac:dyDescent="0.25">
      <c r="A15" s="188"/>
      <c r="B15" s="191"/>
      <c r="C15" s="20"/>
      <c r="D15" s="20"/>
      <c r="E15" s="166"/>
      <c r="F15" s="168"/>
      <c r="G15" s="154"/>
      <c r="H15" s="195"/>
      <c r="I15" s="195"/>
      <c r="J15" s="194"/>
      <c r="K15" s="194"/>
      <c r="L15" s="194"/>
      <c r="M15" s="194"/>
      <c r="N15" s="42"/>
      <c r="O15" s="5">
        <f>+G46/I46</f>
        <v>3000</v>
      </c>
    </row>
    <row r="16" spans="1:30" ht="23.25" customHeight="1" x14ac:dyDescent="0.25">
      <c r="A16" s="188"/>
      <c r="B16" s="191"/>
      <c r="C16" s="20"/>
      <c r="D16" s="20"/>
      <c r="E16" s="221" t="s">
        <v>52</v>
      </c>
      <c r="F16" s="215" t="s">
        <v>51</v>
      </c>
      <c r="G16" s="154">
        <f>+VLOOKUP(F16,[4]FCSTSDV!$C:$N,12,0)</f>
        <v>72000</v>
      </c>
      <c r="H16" s="207">
        <v>100</v>
      </c>
      <c r="I16" s="207">
        <f>+G16/H16</f>
        <v>720</v>
      </c>
      <c r="J16" s="194"/>
      <c r="K16" s="194"/>
      <c r="L16" s="194"/>
      <c r="M16" s="194"/>
      <c r="N16" s="42"/>
    </row>
    <row r="17" spans="1:14" ht="23.25" customHeight="1" x14ac:dyDescent="0.25">
      <c r="A17" s="188"/>
      <c r="B17" s="191"/>
      <c r="C17" s="20"/>
      <c r="D17" s="20"/>
      <c r="E17" s="166"/>
      <c r="F17" s="168"/>
      <c r="G17" s="154"/>
      <c r="H17" s="195"/>
      <c r="I17" s="195"/>
      <c r="J17" s="194"/>
      <c r="K17" s="194"/>
      <c r="L17" s="194"/>
      <c r="M17" s="194"/>
      <c r="N17" s="42"/>
    </row>
    <row r="18" spans="1:14" ht="23.25" customHeight="1" x14ac:dyDescent="0.25">
      <c r="A18" s="188"/>
      <c r="B18" s="191"/>
      <c r="C18" s="20"/>
      <c r="D18" s="20"/>
      <c r="E18" s="221" t="s">
        <v>58</v>
      </c>
      <c r="F18" s="215" t="s">
        <v>57</v>
      </c>
      <c r="G18" s="154">
        <f>+VLOOKUP(F18,[4]FCSTSDV!$C:$N,12,0)</f>
        <v>72000</v>
      </c>
      <c r="H18" s="207">
        <v>100</v>
      </c>
      <c r="I18" s="207">
        <f>+G18/H18</f>
        <v>720</v>
      </c>
      <c r="J18" s="194"/>
      <c r="K18" s="194"/>
      <c r="L18" s="194"/>
      <c r="M18" s="194"/>
      <c r="N18" s="42"/>
    </row>
    <row r="19" spans="1:14" ht="23.25" customHeight="1" x14ac:dyDescent="0.25">
      <c r="A19" s="188"/>
      <c r="B19" s="191"/>
      <c r="C19" s="20"/>
      <c r="D19" s="20"/>
      <c r="E19" s="166"/>
      <c r="F19" s="168"/>
      <c r="G19" s="154"/>
      <c r="H19" s="195"/>
      <c r="I19" s="195"/>
      <c r="J19" s="194"/>
      <c r="K19" s="194"/>
      <c r="L19" s="194"/>
      <c r="M19" s="194"/>
      <c r="N19" s="42"/>
    </row>
    <row r="20" spans="1:14" ht="23.25" customHeight="1" x14ac:dyDescent="0.25">
      <c r="A20" s="188"/>
      <c r="B20" s="191"/>
      <c r="C20" s="20"/>
      <c r="D20" s="20"/>
      <c r="E20" s="221" t="s">
        <v>59</v>
      </c>
      <c r="F20" s="215" t="s">
        <v>48</v>
      </c>
      <c r="G20" s="154">
        <f>+VLOOKUP(F20,[4]FCSTSDV!$C:$N,12,0)</f>
        <v>1955000</v>
      </c>
      <c r="H20" s="207">
        <f>+VLOOKUP(F20,'[3]04.06'!$D$5:$F$491,3,0)</f>
        <v>100</v>
      </c>
      <c r="I20" s="207">
        <f>+G20/H20</f>
        <v>19550</v>
      </c>
      <c r="J20" s="194"/>
      <c r="K20" s="194"/>
      <c r="L20" s="194"/>
      <c r="M20" s="194"/>
      <c r="N20" s="42"/>
    </row>
    <row r="21" spans="1:14" ht="23.25" customHeight="1" x14ac:dyDescent="0.25">
      <c r="A21" s="188"/>
      <c r="B21" s="191"/>
      <c r="C21" s="20"/>
      <c r="D21" s="20"/>
      <c r="E21" s="166"/>
      <c r="F21" s="168"/>
      <c r="G21" s="154"/>
      <c r="H21" s="195"/>
      <c r="I21" s="195"/>
      <c r="J21" s="194"/>
      <c r="K21" s="194"/>
      <c r="L21" s="194"/>
      <c r="M21" s="194"/>
      <c r="N21" s="42"/>
    </row>
    <row r="22" spans="1:14" ht="23.25" customHeight="1" x14ac:dyDescent="0.25">
      <c r="A22" s="188"/>
      <c r="B22" s="191"/>
      <c r="C22" s="20"/>
      <c r="D22" s="20"/>
      <c r="E22" s="221" t="s">
        <v>59</v>
      </c>
      <c r="F22" s="215" t="s">
        <v>120</v>
      </c>
      <c r="G22" s="154">
        <f>+VLOOKUP(F22,[4]FCSTSDV!$C:$N,12,0)</f>
        <v>127000</v>
      </c>
      <c r="H22" s="207">
        <v>100</v>
      </c>
      <c r="I22" s="207">
        <f>+G22/H22</f>
        <v>1270</v>
      </c>
      <c r="J22" s="194"/>
      <c r="K22" s="194"/>
      <c r="L22" s="194"/>
      <c r="M22" s="194"/>
      <c r="N22" s="42"/>
    </row>
    <row r="23" spans="1:14" ht="23.25" customHeight="1" x14ac:dyDescent="0.25">
      <c r="A23" s="188"/>
      <c r="B23" s="191"/>
      <c r="C23" s="20"/>
      <c r="D23" s="20"/>
      <c r="E23" s="166"/>
      <c r="F23" s="168"/>
      <c r="G23" s="154"/>
      <c r="H23" s="195"/>
      <c r="I23" s="195"/>
      <c r="J23" s="194"/>
      <c r="K23" s="194"/>
      <c r="L23" s="194"/>
      <c r="M23" s="194"/>
      <c r="N23" s="42"/>
    </row>
    <row r="24" spans="1:14" ht="23.25" hidden="1" customHeight="1" x14ac:dyDescent="0.25">
      <c r="A24" s="188"/>
      <c r="B24" s="191"/>
      <c r="C24" s="20"/>
      <c r="D24" s="20"/>
      <c r="E24" s="66" t="s">
        <v>119</v>
      </c>
      <c r="F24" s="215" t="s">
        <v>118</v>
      </c>
      <c r="G24" s="154">
        <f>+VLOOKUP(F24,[4]FCSTSDV!$C:$N,12,0)</f>
        <v>0</v>
      </c>
      <c r="H24" s="207">
        <v>3000</v>
      </c>
      <c r="I24" s="207">
        <f>+G24/H24</f>
        <v>0</v>
      </c>
      <c r="J24" s="194"/>
      <c r="K24" s="194"/>
      <c r="L24" s="194"/>
      <c r="M24" s="194"/>
      <c r="N24" s="42"/>
    </row>
    <row r="25" spans="1:14" ht="23.25" hidden="1" customHeight="1" x14ac:dyDescent="0.25">
      <c r="A25" s="188"/>
      <c r="B25" s="191"/>
      <c r="C25" s="20"/>
      <c r="D25" s="20"/>
      <c r="E25" s="47"/>
      <c r="F25" s="168"/>
      <c r="G25" s="154"/>
      <c r="H25" s="195"/>
      <c r="I25" s="195"/>
      <c r="J25" s="194"/>
      <c r="K25" s="194"/>
      <c r="L25" s="194"/>
      <c r="M25" s="194"/>
      <c r="N25" s="42"/>
    </row>
    <row r="26" spans="1:14" ht="23.25" hidden="1" customHeight="1" x14ac:dyDescent="0.25">
      <c r="A26" s="188"/>
      <c r="B26" s="191"/>
      <c r="C26" s="20"/>
      <c r="D26" s="20"/>
      <c r="E26" s="66" t="s">
        <v>117</v>
      </c>
      <c r="F26" s="215" t="s">
        <v>116</v>
      </c>
      <c r="G26" s="154">
        <v>0</v>
      </c>
      <c r="H26" s="72">
        <v>3000</v>
      </c>
      <c r="I26" s="207">
        <f>+G26/H26</f>
        <v>0</v>
      </c>
      <c r="J26" s="194"/>
      <c r="K26" s="194"/>
      <c r="L26" s="194"/>
      <c r="M26" s="194"/>
      <c r="N26" s="42"/>
    </row>
    <row r="27" spans="1:14" ht="23.25" hidden="1" customHeight="1" x14ac:dyDescent="0.25">
      <c r="A27" s="188"/>
      <c r="B27" s="191"/>
      <c r="C27" s="20"/>
      <c r="D27" s="20"/>
      <c r="E27" s="47"/>
      <c r="F27" s="168"/>
      <c r="G27" s="154"/>
      <c r="H27" s="43"/>
      <c r="I27" s="195"/>
      <c r="J27" s="194"/>
      <c r="K27" s="194"/>
      <c r="L27" s="194"/>
      <c r="M27" s="194"/>
      <c r="N27" s="42"/>
    </row>
    <row r="28" spans="1:14" ht="23.25" hidden="1" customHeight="1" x14ac:dyDescent="0.25">
      <c r="A28" s="188"/>
      <c r="B28" s="191"/>
      <c r="C28" s="20"/>
      <c r="D28" s="20"/>
      <c r="E28" s="70" t="s">
        <v>115</v>
      </c>
      <c r="F28" s="69" t="s">
        <v>114</v>
      </c>
      <c r="G28" s="154">
        <f>+VLOOKUP(F28,[4]FCSTSDV!$C:$N,12,0)</f>
        <v>0</v>
      </c>
      <c r="H28" s="207">
        <v>3000</v>
      </c>
      <c r="I28" s="207">
        <f>+G28/H28</f>
        <v>0</v>
      </c>
      <c r="J28" s="194"/>
      <c r="K28" s="194"/>
      <c r="L28" s="194"/>
      <c r="M28" s="194"/>
      <c r="N28" s="42"/>
    </row>
    <row r="29" spans="1:14" ht="23.25" hidden="1" customHeight="1" x14ac:dyDescent="0.25">
      <c r="A29" s="188"/>
      <c r="B29" s="191"/>
      <c r="C29" s="20"/>
      <c r="D29" s="20"/>
      <c r="E29" s="70"/>
      <c r="F29" s="69"/>
      <c r="G29" s="154"/>
      <c r="H29" s="195"/>
      <c r="I29" s="195"/>
      <c r="J29" s="194"/>
      <c r="K29" s="194"/>
      <c r="L29" s="194"/>
      <c r="M29" s="194"/>
      <c r="N29" s="42"/>
    </row>
    <row r="30" spans="1:14" ht="23.25" customHeight="1" x14ac:dyDescent="0.25">
      <c r="A30" s="188"/>
      <c r="B30" s="191"/>
      <c r="C30" s="20"/>
      <c r="D30" s="20"/>
      <c r="E30" s="66" t="s">
        <v>113</v>
      </c>
      <c r="F30" s="67" t="s">
        <v>112</v>
      </c>
      <c r="G30" s="154">
        <f>+VLOOKUP(F30,[4]FCSTSDV!$C:$N,12,0)</f>
        <v>140000</v>
      </c>
      <c r="H30" s="207">
        <v>200</v>
      </c>
      <c r="I30" s="207">
        <f>+G30/H30</f>
        <v>700</v>
      </c>
      <c r="J30" s="194"/>
      <c r="K30" s="194"/>
      <c r="L30" s="194"/>
      <c r="M30" s="194"/>
      <c r="N30" s="42"/>
    </row>
    <row r="31" spans="1:14" ht="23.25" customHeight="1" x14ac:dyDescent="0.25">
      <c r="A31" s="188"/>
      <c r="B31" s="191"/>
      <c r="C31" s="20"/>
      <c r="D31" s="20"/>
      <c r="E31" s="47"/>
      <c r="F31" s="48"/>
      <c r="G31" s="154"/>
      <c r="H31" s="195"/>
      <c r="I31" s="195"/>
      <c r="J31" s="194"/>
      <c r="K31" s="194"/>
      <c r="L31" s="194"/>
      <c r="M31" s="194"/>
      <c r="N31" s="42"/>
    </row>
    <row r="32" spans="1:14" ht="23.25" hidden="1" customHeight="1" x14ac:dyDescent="0.25">
      <c r="A32" s="188"/>
      <c r="B32" s="191"/>
      <c r="C32" s="20"/>
      <c r="D32" s="20"/>
      <c r="E32" s="221" t="s">
        <v>111</v>
      </c>
      <c r="F32" s="215" t="s">
        <v>110</v>
      </c>
      <c r="G32" s="154">
        <f>+VLOOKUP(F32,[4]FCSTSDV!$C:$N,12,0)</f>
        <v>0</v>
      </c>
      <c r="H32" s="207">
        <v>50</v>
      </c>
      <c r="I32" s="207">
        <f>+G32/H32</f>
        <v>0</v>
      </c>
      <c r="J32" s="194"/>
      <c r="K32" s="194"/>
      <c r="L32" s="194"/>
      <c r="M32" s="194"/>
      <c r="N32" s="42"/>
    </row>
    <row r="33" spans="1:24" ht="23.25" hidden="1" customHeight="1" x14ac:dyDescent="0.25">
      <c r="A33" s="188"/>
      <c r="B33" s="191"/>
      <c r="C33" s="20"/>
      <c r="D33" s="20"/>
      <c r="E33" s="166"/>
      <c r="F33" s="168"/>
      <c r="G33" s="154"/>
      <c r="H33" s="195"/>
      <c r="I33" s="195"/>
      <c r="J33" s="194"/>
      <c r="K33" s="194"/>
      <c r="L33" s="194"/>
      <c r="M33" s="194"/>
      <c r="N33" s="42"/>
    </row>
    <row r="34" spans="1:24" ht="23.25" customHeight="1" x14ac:dyDescent="0.25">
      <c r="A34" s="188"/>
      <c r="B34" s="191"/>
      <c r="C34" s="20"/>
      <c r="D34" s="20"/>
      <c r="E34" s="70" t="s">
        <v>109</v>
      </c>
      <c r="F34" s="69" t="s">
        <v>108</v>
      </c>
      <c r="G34" s="154">
        <f>+VLOOKUP(F34,[4]FCSTSDV!$C:$N,12,0)</f>
        <v>14700</v>
      </c>
      <c r="H34" s="207">
        <v>100</v>
      </c>
      <c r="I34" s="194">
        <f>+G34/H34</f>
        <v>147</v>
      </c>
      <c r="J34" s="194"/>
      <c r="K34" s="194"/>
      <c r="L34" s="194"/>
      <c r="M34" s="194"/>
      <c r="N34" s="42"/>
    </row>
    <row r="35" spans="1:24" ht="23.25" customHeight="1" x14ac:dyDescent="0.25">
      <c r="A35" s="188"/>
      <c r="B35" s="191"/>
      <c r="C35" s="20"/>
      <c r="D35" s="20"/>
      <c r="E35" s="47"/>
      <c r="F35" s="69"/>
      <c r="G35" s="154"/>
      <c r="H35" s="195"/>
      <c r="I35" s="195"/>
      <c r="J35" s="194"/>
      <c r="K35" s="194"/>
      <c r="L35" s="194"/>
      <c r="M35" s="194"/>
      <c r="N35" s="42"/>
    </row>
    <row r="36" spans="1:24" ht="23.25" customHeight="1" x14ac:dyDescent="0.25">
      <c r="A36" s="188"/>
      <c r="B36" s="191"/>
      <c r="C36" s="20"/>
      <c r="D36" s="20"/>
      <c r="E36" s="70" t="s">
        <v>75</v>
      </c>
      <c r="F36" s="236" t="s">
        <v>107</v>
      </c>
      <c r="G36" s="154">
        <f>+VLOOKUP(F36,[4]FCSTSDV!$C:$N,12,0)</f>
        <v>520000</v>
      </c>
      <c r="H36" s="207">
        <v>2500</v>
      </c>
      <c r="I36" s="207">
        <f>+G36/H36</f>
        <v>208</v>
      </c>
      <c r="J36" s="194"/>
      <c r="K36" s="194"/>
      <c r="L36" s="194"/>
      <c r="M36" s="194"/>
      <c r="N36" s="42"/>
    </row>
    <row r="37" spans="1:24" ht="23.25" customHeight="1" x14ac:dyDescent="0.25">
      <c r="A37" s="188"/>
      <c r="B37" s="191"/>
      <c r="C37" s="20"/>
      <c r="D37" s="20"/>
      <c r="E37" s="70"/>
      <c r="F37" s="237"/>
      <c r="G37" s="154"/>
      <c r="H37" s="195"/>
      <c r="I37" s="195"/>
      <c r="J37" s="195"/>
      <c r="K37" s="195"/>
      <c r="L37" s="195"/>
      <c r="M37" s="194"/>
      <c r="N37" s="42"/>
    </row>
    <row r="38" spans="1:24" ht="47.25" customHeight="1" x14ac:dyDescent="0.25">
      <c r="A38" s="188"/>
      <c r="B38" s="191"/>
      <c r="C38" s="45"/>
      <c r="D38" s="45"/>
      <c r="E38" s="169" t="s">
        <v>34</v>
      </c>
      <c r="F38" s="170"/>
      <c r="G38" s="174">
        <f>+SUM(G4:G37)</f>
        <v>4959700</v>
      </c>
      <c r="H38" s="174"/>
      <c r="I38" s="174">
        <f>+SUM(I4:I37)</f>
        <v>27546.6</v>
      </c>
      <c r="J38" s="197" t="s">
        <v>106</v>
      </c>
      <c r="K38" s="198"/>
      <c r="L38" s="199"/>
      <c r="M38" s="194"/>
      <c r="N38" s="71" t="s">
        <v>105</v>
      </c>
    </row>
    <row r="39" spans="1:24" ht="23.25" customHeight="1" thickBot="1" x14ac:dyDescent="0.3">
      <c r="A39" s="189"/>
      <c r="B39" s="192"/>
      <c r="C39" s="46"/>
      <c r="D39" s="46"/>
      <c r="E39" s="171"/>
      <c r="F39" s="172"/>
      <c r="G39" s="175"/>
      <c r="H39" s="175"/>
      <c r="I39" s="175"/>
      <c r="J39" s="200"/>
      <c r="K39" s="201"/>
      <c r="L39" s="202"/>
      <c r="M39" s="196"/>
      <c r="N39" s="71" t="s">
        <v>104</v>
      </c>
    </row>
    <row r="40" spans="1:24" ht="23.25" customHeight="1" x14ac:dyDescent="0.25">
      <c r="A40" s="188">
        <v>2</v>
      </c>
      <c r="B40" s="230" t="s">
        <v>103</v>
      </c>
      <c r="C40" s="57"/>
      <c r="D40" s="57"/>
      <c r="E40" s="222" t="str">
        <f>+VLOOKUP(F40,[3]FCSTSDV!$C$2:$Z$200,24,0)</f>
        <v>MR01</v>
      </c>
      <c r="F40" s="219" t="s">
        <v>102</v>
      </c>
      <c r="G40" s="154">
        <f>+VLOOKUP(F40,[4]FCSTSDV!$C:$N,12,0)</f>
        <v>90000</v>
      </c>
      <c r="H40" s="154">
        <f>+VLOOKUP(F40,'[3]04.06'!$D$5:$F$491,3,0)</f>
        <v>1000</v>
      </c>
      <c r="I40" s="205">
        <f>+G40/H40</f>
        <v>90</v>
      </c>
      <c r="J40" s="226">
        <v>80</v>
      </c>
      <c r="K40" s="226">
        <v>3800</v>
      </c>
      <c r="L40" s="208">
        <f>+J40+K40</f>
        <v>3880</v>
      </c>
      <c r="M40" s="216"/>
      <c r="N40" s="203"/>
    </row>
    <row r="41" spans="1:24" ht="27.75" customHeight="1" x14ac:dyDescent="0.25">
      <c r="A41" s="188"/>
      <c r="B41" s="224"/>
      <c r="C41" s="54"/>
      <c r="D41" s="54"/>
      <c r="E41" s="222"/>
      <c r="F41" s="168"/>
      <c r="G41" s="154"/>
      <c r="H41" s="154"/>
      <c r="I41" s="159"/>
      <c r="J41" s="227"/>
      <c r="K41" s="227"/>
      <c r="L41" s="209"/>
      <c r="M41" s="217"/>
      <c r="N41" s="204"/>
      <c r="O41" s="63">
        <f>+L40*1500</f>
        <v>5820000</v>
      </c>
      <c r="P41" s="63"/>
      <c r="Q41" s="63"/>
      <c r="R41" s="63"/>
      <c r="S41" s="63"/>
      <c r="T41" s="63"/>
      <c r="U41" s="63"/>
      <c r="V41" s="63"/>
      <c r="W41" s="63"/>
      <c r="X41" s="63"/>
    </row>
    <row r="42" spans="1:24" ht="27" customHeight="1" x14ac:dyDescent="0.25">
      <c r="A42" s="188"/>
      <c r="B42" s="224"/>
      <c r="C42" s="57"/>
      <c r="D42" s="57"/>
      <c r="E42" s="222" t="str">
        <f>+VLOOKUP(F42,[3]FCSTSDV!$C$2:$Z$200,24,0)</f>
        <v>NH04</v>
      </c>
      <c r="F42" s="203" t="s">
        <v>101</v>
      </c>
      <c r="G42" s="154">
        <f>+VLOOKUP(F42,[4]FCSTSDV!$C:$N,12,0)</f>
        <v>450000</v>
      </c>
      <c r="H42" s="154">
        <f>+VLOOKUP(F42,'[3]04.06'!$D$5:$F$491,3,0)</f>
        <v>3000</v>
      </c>
      <c r="I42" s="205">
        <f>+G42/H42</f>
        <v>150</v>
      </c>
      <c r="J42" s="227"/>
      <c r="K42" s="227"/>
      <c r="L42" s="209"/>
      <c r="M42" s="217"/>
      <c r="N42" s="203"/>
      <c r="O42" s="63"/>
      <c r="P42" s="63"/>
      <c r="Q42" s="63"/>
      <c r="R42" s="63"/>
      <c r="S42" s="63"/>
      <c r="T42" s="63"/>
      <c r="U42" s="63"/>
      <c r="V42" s="63"/>
      <c r="W42" s="63"/>
      <c r="X42" s="63"/>
    </row>
    <row r="43" spans="1:24" ht="27" customHeight="1" x14ac:dyDescent="0.25">
      <c r="A43" s="188"/>
      <c r="B43" s="224"/>
      <c r="C43" s="54"/>
      <c r="D43" s="54"/>
      <c r="E43" s="222"/>
      <c r="F43" s="204"/>
      <c r="G43" s="154"/>
      <c r="H43" s="154"/>
      <c r="I43" s="159"/>
      <c r="J43" s="227"/>
      <c r="K43" s="227"/>
      <c r="L43" s="209"/>
      <c r="M43" s="217"/>
      <c r="N43" s="204"/>
      <c r="O43" s="63"/>
      <c r="P43" s="63"/>
      <c r="Q43" s="63"/>
      <c r="R43" s="63"/>
      <c r="S43" s="63"/>
      <c r="T43" s="63"/>
      <c r="U43" s="63"/>
      <c r="V43" s="63"/>
      <c r="W43" s="63"/>
      <c r="X43" s="63"/>
    </row>
    <row r="44" spans="1:24" ht="23.25" customHeight="1" x14ac:dyDescent="0.25">
      <c r="A44" s="188"/>
      <c r="B44" s="224"/>
      <c r="C44" s="57"/>
      <c r="D44" s="57"/>
      <c r="E44" s="222" t="str">
        <f>+VLOOKUP(F44,[3]FCSTSDV!$C$2:$Z$200,24,0)</f>
        <v>NM01</v>
      </c>
      <c r="F44" s="203" t="s">
        <v>100</v>
      </c>
      <c r="G44" s="154">
        <f>+VLOOKUP(F44,[4]FCSTSDV!$C:$N,12,0)</f>
        <v>126500</v>
      </c>
      <c r="H44" s="154">
        <f>+VLOOKUP(F44,'[3]04.06'!$D$5:$F$491,3,0)</f>
        <v>11000</v>
      </c>
      <c r="I44" s="205">
        <f>+G44/H44</f>
        <v>11.5</v>
      </c>
      <c r="J44" s="227"/>
      <c r="K44" s="227"/>
      <c r="L44" s="209"/>
      <c r="M44" s="217"/>
      <c r="N44" s="203"/>
      <c r="O44" s="65" t="s">
        <v>91</v>
      </c>
      <c r="P44" s="63">
        <f>+G80/I80</f>
        <v>4335.1634775657985</v>
      </c>
      <c r="Q44" s="63"/>
      <c r="R44" s="63"/>
      <c r="S44" s="63"/>
      <c r="T44" s="63"/>
      <c r="U44" s="63"/>
      <c r="V44" s="63"/>
      <c r="W44" s="63"/>
      <c r="X44" s="63"/>
    </row>
    <row r="45" spans="1:24" ht="23.25" customHeight="1" x14ac:dyDescent="0.25">
      <c r="A45" s="188"/>
      <c r="B45" s="224"/>
      <c r="C45" s="54"/>
      <c r="D45" s="54"/>
      <c r="E45" s="222"/>
      <c r="F45" s="204"/>
      <c r="G45" s="154"/>
      <c r="H45" s="154"/>
      <c r="I45" s="159"/>
      <c r="J45" s="227"/>
      <c r="K45" s="227"/>
      <c r="L45" s="209"/>
      <c r="M45" s="217"/>
      <c r="N45" s="204"/>
      <c r="O45" s="65" t="s">
        <v>90</v>
      </c>
      <c r="P45" s="63"/>
      <c r="Q45" s="63"/>
      <c r="R45" s="63"/>
      <c r="S45" s="63"/>
      <c r="T45" s="63"/>
      <c r="U45" s="63"/>
      <c r="V45" s="63"/>
      <c r="W45" s="63"/>
      <c r="X45" s="63"/>
    </row>
    <row r="46" spans="1:24" ht="23.25" customHeight="1" x14ac:dyDescent="0.25">
      <c r="A46" s="188"/>
      <c r="B46" s="224"/>
      <c r="C46" s="54"/>
      <c r="D46" s="54"/>
      <c r="E46" s="222" t="str">
        <f>+VLOOKUP(F46,[3]FCSTSDV!$C$2:$Z$200,24,0)</f>
        <v>NM01</v>
      </c>
      <c r="F46" s="204" t="s">
        <v>99</v>
      </c>
      <c r="G46" s="154">
        <f>+VLOOKUP(F46,[4]FCSTSDV!$C:$N,12,0)</f>
        <v>105400</v>
      </c>
      <c r="H46" s="154">
        <f>+VLOOKUP(F46,'[3]04.06'!$D$5:$F$491,3,0)</f>
        <v>3000</v>
      </c>
      <c r="I46" s="205">
        <f>+G46/H46</f>
        <v>35.133333333333333</v>
      </c>
      <c r="J46" s="227"/>
      <c r="K46" s="227"/>
      <c r="L46" s="209"/>
      <c r="M46" s="217"/>
      <c r="N46" s="204">
        <f>48+12</f>
        <v>60</v>
      </c>
      <c r="O46" s="65" t="s">
        <v>88</v>
      </c>
      <c r="P46" s="63"/>
      <c r="Q46" s="63"/>
      <c r="R46" s="63"/>
      <c r="S46" s="63"/>
      <c r="T46" s="63"/>
      <c r="U46" s="63"/>
      <c r="V46" s="63"/>
      <c r="W46" s="63"/>
      <c r="X46" s="63"/>
    </row>
    <row r="47" spans="1:24" ht="23.25" customHeight="1" x14ac:dyDescent="0.25">
      <c r="A47" s="188"/>
      <c r="B47" s="224"/>
      <c r="C47" s="54"/>
      <c r="D47" s="54"/>
      <c r="E47" s="222"/>
      <c r="F47" s="204"/>
      <c r="G47" s="154"/>
      <c r="H47" s="154"/>
      <c r="I47" s="159"/>
      <c r="J47" s="227"/>
      <c r="K47" s="227"/>
      <c r="L47" s="209"/>
      <c r="M47" s="217"/>
      <c r="N47" s="204"/>
      <c r="O47" s="65" t="s">
        <v>87</v>
      </c>
      <c r="P47" s="63"/>
      <c r="Q47" s="63"/>
      <c r="R47" s="63"/>
      <c r="S47" s="63"/>
      <c r="T47" s="63"/>
      <c r="U47" s="63"/>
      <c r="V47" s="63"/>
      <c r="W47" s="63"/>
      <c r="X47" s="63"/>
    </row>
    <row r="48" spans="1:24" ht="19.5" customHeight="1" x14ac:dyDescent="0.25">
      <c r="A48" s="188"/>
      <c r="B48" s="224"/>
      <c r="C48" s="60"/>
      <c r="D48" s="60"/>
      <c r="E48" s="222" t="str">
        <f>+VLOOKUP(F48,[3]FCSTSDV!$C$2:$Z$200,24,0)</f>
        <v>NM01</v>
      </c>
      <c r="F48" s="219" t="s">
        <v>98</v>
      </c>
      <c r="G48" s="154">
        <f>+VLOOKUP(F48,[4]FCSTSDV!$C:$N,12,0)</f>
        <v>152000</v>
      </c>
      <c r="H48" s="154">
        <f>+VLOOKUP(F48,'[3]04.06'!$D$5:$F$491,3,0)</f>
        <v>19000</v>
      </c>
      <c r="I48" s="205">
        <f>+G48/H48</f>
        <v>8</v>
      </c>
      <c r="J48" s="227"/>
      <c r="K48" s="227"/>
      <c r="L48" s="209"/>
      <c r="M48" s="217"/>
      <c r="N48" s="12"/>
      <c r="O48" s="65"/>
      <c r="P48" s="63"/>
      <c r="Q48" s="63"/>
      <c r="R48" s="63"/>
      <c r="S48" s="63"/>
      <c r="T48" s="63"/>
      <c r="U48" s="63"/>
      <c r="V48" s="63"/>
      <c r="W48" s="63"/>
      <c r="X48" s="63"/>
    </row>
    <row r="49" spans="1:24" ht="26.25" customHeight="1" x14ac:dyDescent="0.25">
      <c r="A49" s="188"/>
      <c r="B49" s="224"/>
      <c r="C49" s="57"/>
      <c r="D49" s="57"/>
      <c r="E49" s="222"/>
      <c r="F49" s="168" t="s">
        <v>97</v>
      </c>
      <c r="G49" s="154"/>
      <c r="H49" s="154"/>
      <c r="I49" s="159"/>
      <c r="J49" s="227"/>
      <c r="K49" s="227"/>
      <c r="L49" s="209"/>
      <c r="M49" s="217"/>
      <c r="N49" s="203"/>
      <c r="O49" s="63"/>
      <c r="P49" s="63"/>
      <c r="Q49" s="63"/>
      <c r="R49" s="63"/>
      <c r="S49" s="63"/>
      <c r="T49" s="63"/>
      <c r="U49" s="63"/>
      <c r="V49" s="63"/>
      <c r="W49" s="63"/>
      <c r="X49" s="63"/>
    </row>
    <row r="50" spans="1:24" ht="28.5" customHeight="1" x14ac:dyDescent="0.25">
      <c r="A50" s="188"/>
      <c r="B50" s="224"/>
      <c r="C50" s="54"/>
      <c r="D50" s="54"/>
      <c r="E50" s="222" t="str">
        <f>+VLOOKUP(F50,[3]FCSTSDV!$C$2:$Z$200,24,0)</f>
        <v>NH04</v>
      </c>
      <c r="F50" s="219" t="s">
        <v>97</v>
      </c>
      <c r="G50" s="154">
        <f>+VLOOKUP(F50,[4]FCSTSDV!$C:$N,12,0)</f>
        <v>57500</v>
      </c>
      <c r="H50" s="154">
        <f>+VLOOKUP(F50,'[3]04.06'!$D$5:$F$491,3,0)</f>
        <v>11000</v>
      </c>
      <c r="I50" s="205">
        <f>+G50/H50</f>
        <v>5.2272727272727275</v>
      </c>
      <c r="J50" s="227"/>
      <c r="K50" s="227"/>
      <c r="L50" s="209"/>
      <c r="M50" s="217"/>
      <c r="N50" s="204"/>
      <c r="O50" s="63"/>
      <c r="P50" s="63"/>
      <c r="Q50" s="63"/>
      <c r="R50" s="63"/>
      <c r="S50" s="63"/>
      <c r="T50" s="63"/>
      <c r="U50" s="63"/>
      <c r="V50" s="63"/>
      <c r="W50" s="63"/>
      <c r="X50" s="63"/>
    </row>
    <row r="51" spans="1:24" ht="23.25" customHeight="1" x14ac:dyDescent="0.25">
      <c r="A51" s="188"/>
      <c r="B51" s="224"/>
      <c r="C51" s="57"/>
      <c r="D51" s="57"/>
      <c r="E51" s="222"/>
      <c r="F51" s="168" t="s">
        <v>96</v>
      </c>
      <c r="G51" s="154"/>
      <c r="H51" s="154"/>
      <c r="I51" s="159"/>
      <c r="J51" s="227"/>
      <c r="K51" s="227"/>
      <c r="L51" s="209"/>
      <c r="M51" s="217"/>
      <c r="N51" s="203"/>
      <c r="O51" s="65" t="s">
        <v>91</v>
      </c>
      <c r="P51" s="63"/>
      <c r="Q51" s="63"/>
      <c r="R51" s="63"/>
      <c r="S51" s="63"/>
      <c r="T51" s="63"/>
      <c r="U51" s="63"/>
      <c r="V51" s="63"/>
      <c r="W51" s="63"/>
      <c r="X51" s="63"/>
    </row>
    <row r="52" spans="1:24" ht="23.25" customHeight="1" x14ac:dyDescent="0.25">
      <c r="A52" s="188"/>
      <c r="B52" s="224"/>
      <c r="C52" s="54"/>
      <c r="D52" s="54"/>
      <c r="E52" s="222" t="str">
        <f>+VLOOKUP(F52,[3]FCSTSDV!$C$2:$Z$200,24,0)</f>
        <v>NH04</v>
      </c>
      <c r="F52" s="219" t="s">
        <v>96</v>
      </c>
      <c r="G52" s="154">
        <f>+VLOOKUP(F52,[4]FCSTSDV!$C:$N,12,0)</f>
        <v>103600</v>
      </c>
      <c r="H52" s="154">
        <f>+VLOOKUP(F52,'[3]04.06'!$D$5:$F$491,3,0)</f>
        <v>3000</v>
      </c>
      <c r="I52" s="205">
        <f>+G52/H52</f>
        <v>34.533333333333331</v>
      </c>
      <c r="J52" s="227"/>
      <c r="K52" s="227"/>
      <c r="L52" s="209"/>
      <c r="M52" s="217"/>
      <c r="N52" s="204"/>
      <c r="O52" s="65" t="s">
        <v>90</v>
      </c>
      <c r="P52" s="63"/>
      <c r="Q52" s="63"/>
      <c r="R52" s="63"/>
      <c r="S52" s="63"/>
      <c r="T52" s="63"/>
      <c r="U52" s="63"/>
      <c r="V52" s="63"/>
      <c r="W52" s="63"/>
      <c r="X52" s="63"/>
    </row>
    <row r="53" spans="1:24" ht="23.25" customHeight="1" x14ac:dyDescent="0.25">
      <c r="A53" s="188"/>
      <c r="B53" s="224"/>
      <c r="C53" s="54"/>
      <c r="D53" s="54"/>
      <c r="E53" s="222"/>
      <c r="F53" s="168" t="s">
        <v>95</v>
      </c>
      <c r="G53" s="154"/>
      <c r="H53" s="154"/>
      <c r="I53" s="159"/>
      <c r="J53" s="227"/>
      <c r="K53" s="227"/>
      <c r="L53" s="209"/>
      <c r="M53" s="217"/>
      <c r="N53" s="204"/>
      <c r="O53" s="65" t="s">
        <v>88</v>
      </c>
      <c r="P53" s="63"/>
      <c r="Q53" s="63"/>
      <c r="R53" s="63"/>
      <c r="S53" s="63"/>
      <c r="T53" s="63"/>
      <c r="U53" s="63"/>
      <c r="V53" s="63"/>
      <c r="W53" s="63"/>
      <c r="X53" s="63"/>
    </row>
    <row r="54" spans="1:24" ht="23.25" customHeight="1" x14ac:dyDescent="0.25">
      <c r="A54" s="188"/>
      <c r="B54" s="224"/>
      <c r="C54" s="54"/>
      <c r="D54" s="54"/>
      <c r="E54" s="222" t="str">
        <f>+VLOOKUP(F54,[3]FCSTSDV!$C$2:$Z$200,24,0)</f>
        <v>NH04</v>
      </c>
      <c r="F54" s="219" t="s">
        <v>95</v>
      </c>
      <c r="G54" s="154">
        <f>+VLOOKUP(F54,[4]FCSTSDV!$C:$N,12,0)</f>
        <v>120000</v>
      </c>
      <c r="H54" s="154">
        <f>+VLOOKUP(F54,'[3]04.06'!$D$5:$F$491,3,0)</f>
        <v>15000</v>
      </c>
      <c r="I54" s="205">
        <f>+G54/H54</f>
        <v>8</v>
      </c>
      <c r="J54" s="227"/>
      <c r="K54" s="227"/>
      <c r="L54" s="209"/>
      <c r="M54" s="217"/>
      <c r="N54" s="204"/>
      <c r="O54" s="65" t="s">
        <v>87</v>
      </c>
      <c r="P54" s="63"/>
      <c r="Q54" s="63"/>
      <c r="R54" s="63"/>
      <c r="S54" s="63"/>
      <c r="T54" s="63"/>
      <c r="U54" s="63"/>
      <c r="V54" s="63"/>
      <c r="W54" s="63"/>
      <c r="X54" s="63"/>
    </row>
    <row r="55" spans="1:24" ht="21.75" customHeight="1" x14ac:dyDescent="0.25">
      <c r="A55" s="188"/>
      <c r="B55" s="224"/>
      <c r="C55" s="60"/>
      <c r="D55" s="60"/>
      <c r="E55" s="222"/>
      <c r="F55" s="168" t="s">
        <v>94</v>
      </c>
      <c r="G55" s="154"/>
      <c r="H55" s="154"/>
      <c r="I55" s="159"/>
      <c r="J55" s="227"/>
      <c r="K55" s="227"/>
      <c r="L55" s="209"/>
      <c r="M55" s="217"/>
      <c r="N55" s="12"/>
      <c r="O55" s="65"/>
      <c r="P55" s="63"/>
      <c r="Q55" s="63"/>
      <c r="R55" s="63"/>
      <c r="S55" s="63"/>
      <c r="T55" s="63"/>
      <c r="U55" s="63"/>
      <c r="V55" s="63"/>
      <c r="W55" s="63"/>
      <c r="X55" s="63"/>
    </row>
    <row r="56" spans="1:24" ht="28.5" customHeight="1" x14ac:dyDescent="0.25">
      <c r="A56" s="188"/>
      <c r="B56" s="224"/>
      <c r="C56" s="57"/>
      <c r="D56" s="57"/>
      <c r="E56" s="222" t="str">
        <f>+VLOOKUP(F56,[3]FCSTSDV!$C$2:$Z$200,24,0)</f>
        <v>NM01</v>
      </c>
      <c r="F56" s="219" t="s">
        <v>93</v>
      </c>
      <c r="G56" s="154">
        <f>+VLOOKUP(F56,[4]FCSTSDV!$C:$N,12,0)</f>
        <v>240000</v>
      </c>
      <c r="H56" s="154">
        <f>+VLOOKUP(F56,'[3]04.06'!$D$5:$F$491,3,0)</f>
        <v>3000</v>
      </c>
      <c r="I56" s="205">
        <f>+G56/H56</f>
        <v>80</v>
      </c>
      <c r="J56" s="227"/>
      <c r="K56" s="227"/>
      <c r="L56" s="209"/>
      <c r="M56" s="217"/>
      <c r="N56" s="203"/>
      <c r="O56" s="63"/>
      <c r="P56" s="63"/>
      <c r="Q56" s="63"/>
      <c r="R56" s="63"/>
      <c r="S56" s="63"/>
      <c r="T56" s="63"/>
      <c r="U56" s="63"/>
      <c r="V56" s="63"/>
      <c r="W56" s="63"/>
      <c r="X56" s="63"/>
    </row>
    <row r="57" spans="1:24" ht="28.5" customHeight="1" x14ac:dyDescent="0.25">
      <c r="A57" s="188"/>
      <c r="B57" s="224"/>
      <c r="C57" s="54"/>
      <c r="D57" s="54"/>
      <c r="E57" s="222"/>
      <c r="F57" s="168"/>
      <c r="G57" s="154"/>
      <c r="H57" s="154"/>
      <c r="I57" s="159"/>
      <c r="J57" s="227"/>
      <c r="K57" s="227"/>
      <c r="L57" s="209"/>
      <c r="M57" s="217"/>
      <c r="N57" s="204"/>
      <c r="O57" s="63"/>
      <c r="P57" s="63"/>
      <c r="Q57" s="63"/>
      <c r="R57" s="63"/>
      <c r="S57" s="63"/>
      <c r="T57" s="63"/>
      <c r="U57" s="63"/>
      <c r="V57" s="63"/>
      <c r="W57" s="63"/>
      <c r="X57" s="63"/>
    </row>
    <row r="58" spans="1:24" ht="23.25" customHeight="1" x14ac:dyDescent="0.25">
      <c r="A58" s="188"/>
      <c r="B58" s="224"/>
      <c r="C58" s="57"/>
      <c r="D58" s="57"/>
      <c r="E58" s="222" t="str">
        <f>+VLOOKUP(F58,[3]FCSTSDV!$C$2:$Z$200,24,0)</f>
        <v>WH01</v>
      </c>
      <c r="F58" s="219" t="s">
        <v>92</v>
      </c>
      <c r="G58" s="154">
        <f>+VLOOKUP(F58,[4]FCSTSDV!$C:$N,12,0)</f>
        <v>32000</v>
      </c>
      <c r="H58" s="154">
        <f>+VLOOKUP(F58,'[3]04.06'!$D$5:$F$491,3,0)</f>
        <v>500</v>
      </c>
      <c r="I58" s="205">
        <f>+G58/H58</f>
        <v>64</v>
      </c>
      <c r="J58" s="227"/>
      <c r="K58" s="227"/>
      <c r="L58" s="209"/>
      <c r="M58" s="217"/>
      <c r="N58" s="203"/>
      <c r="O58" s="65" t="s">
        <v>91</v>
      </c>
      <c r="P58" s="63"/>
      <c r="Q58" s="63"/>
      <c r="R58" s="63"/>
      <c r="S58" s="63"/>
      <c r="T58" s="63"/>
      <c r="U58" s="63"/>
      <c r="V58" s="63"/>
      <c r="W58" s="63"/>
      <c r="X58" s="63"/>
    </row>
    <row r="59" spans="1:24" ht="23.25" customHeight="1" x14ac:dyDescent="0.25">
      <c r="A59" s="188"/>
      <c r="B59" s="224"/>
      <c r="C59" s="54"/>
      <c r="D59" s="54"/>
      <c r="E59" s="222"/>
      <c r="F59" s="168"/>
      <c r="G59" s="154"/>
      <c r="H59" s="154"/>
      <c r="I59" s="159"/>
      <c r="J59" s="227"/>
      <c r="K59" s="227"/>
      <c r="L59" s="209"/>
      <c r="M59" s="217"/>
      <c r="N59" s="204"/>
      <c r="O59" s="65" t="s">
        <v>90</v>
      </c>
      <c r="P59" s="63"/>
      <c r="Q59" s="63"/>
      <c r="R59" s="63"/>
      <c r="S59" s="63"/>
      <c r="T59" s="63"/>
      <c r="U59" s="63"/>
      <c r="V59" s="63"/>
      <c r="W59" s="63"/>
      <c r="X59" s="63"/>
    </row>
    <row r="60" spans="1:24" ht="23.25" customHeight="1" x14ac:dyDescent="0.25">
      <c r="A60" s="188"/>
      <c r="B60" s="224"/>
      <c r="C60" s="54"/>
      <c r="D60" s="54"/>
      <c r="E60" s="222" t="str">
        <f>+VLOOKUP(F60,[3]FCSTSDV!$C$2:$Z$200,24,0)</f>
        <v xml:space="preserve">K01 </v>
      </c>
      <c r="F60" s="204" t="s">
        <v>89</v>
      </c>
      <c r="G60" s="154">
        <f>+VLOOKUP(F60,[4]FCSTSDV!$C:$N,12,0)</f>
        <v>2720535</v>
      </c>
      <c r="H60" s="154">
        <v>3000</v>
      </c>
      <c r="I60" s="205">
        <f>+G60/H60</f>
        <v>906.84500000000003</v>
      </c>
      <c r="J60" s="227"/>
      <c r="K60" s="227"/>
      <c r="L60" s="209"/>
      <c r="M60" s="217"/>
      <c r="N60" s="204"/>
      <c r="O60" s="65" t="s">
        <v>88</v>
      </c>
      <c r="P60" s="63"/>
      <c r="Q60" s="63"/>
      <c r="R60" s="63"/>
      <c r="S60" s="63"/>
      <c r="T60" s="63"/>
      <c r="U60" s="63"/>
      <c r="V60" s="63"/>
      <c r="W60" s="63"/>
      <c r="X60" s="63"/>
    </row>
    <row r="61" spans="1:24" ht="23.25" customHeight="1" x14ac:dyDescent="0.25">
      <c r="A61" s="188"/>
      <c r="B61" s="224"/>
      <c r="C61" s="54"/>
      <c r="D61" s="54"/>
      <c r="E61" s="222"/>
      <c r="F61" s="204"/>
      <c r="G61" s="154"/>
      <c r="H61" s="154"/>
      <c r="I61" s="159"/>
      <c r="J61" s="227"/>
      <c r="K61" s="227"/>
      <c r="L61" s="209"/>
      <c r="M61" s="217"/>
      <c r="N61" s="204"/>
      <c r="O61" s="65" t="s">
        <v>87</v>
      </c>
      <c r="P61" s="63"/>
      <c r="Q61" s="63"/>
      <c r="R61" s="63"/>
      <c r="S61" s="63"/>
      <c r="T61" s="63"/>
      <c r="U61" s="63"/>
      <c r="V61" s="63"/>
      <c r="W61" s="63"/>
      <c r="X61" s="63"/>
    </row>
    <row r="62" spans="1:24" ht="23.25" customHeight="1" x14ac:dyDescent="0.25">
      <c r="A62" s="188"/>
      <c r="B62" s="224"/>
      <c r="C62" s="60"/>
      <c r="D62" s="60"/>
      <c r="E62" s="66" t="s">
        <v>75</v>
      </c>
      <c r="F62" s="215" t="s">
        <v>86</v>
      </c>
      <c r="G62" s="154">
        <f>+VLOOKUP(F62,[4]FCSTSDV!$C:$N,12,0)</f>
        <v>1937651</v>
      </c>
      <c r="H62" s="207">
        <v>3100</v>
      </c>
      <c r="I62" s="206">
        <f>+G62/H62</f>
        <v>625.04870967741931</v>
      </c>
      <c r="J62" s="227"/>
      <c r="K62" s="227"/>
      <c r="L62" s="209"/>
      <c r="M62" s="217"/>
      <c r="N62" s="12"/>
      <c r="O62" s="65"/>
      <c r="P62" s="63"/>
      <c r="Q62" s="63"/>
      <c r="R62" s="63"/>
      <c r="S62" s="63"/>
      <c r="T62" s="63"/>
      <c r="U62" s="63"/>
      <c r="V62" s="63"/>
      <c r="W62" s="63"/>
      <c r="X62" s="63"/>
    </row>
    <row r="63" spans="1:24" ht="23.25" customHeight="1" x14ac:dyDescent="0.25">
      <c r="A63" s="188"/>
      <c r="B63" s="224"/>
      <c r="C63" s="60"/>
      <c r="D63" s="60"/>
      <c r="E63" s="47"/>
      <c r="F63" s="168"/>
      <c r="G63" s="154"/>
      <c r="H63" s="195"/>
      <c r="I63" s="205"/>
      <c r="J63" s="227"/>
      <c r="K63" s="227"/>
      <c r="L63" s="209"/>
      <c r="M63" s="217"/>
      <c r="N63" s="12"/>
      <c r="O63" s="65"/>
      <c r="P63" s="63"/>
      <c r="Q63" s="63"/>
      <c r="R63" s="63"/>
      <c r="S63" s="63"/>
      <c r="T63" s="63"/>
      <c r="U63" s="63"/>
      <c r="V63" s="63"/>
      <c r="W63" s="63"/>
      <c r="X63" s="63"/>
    </row>
    <row r="64" spans="1:24" ht="23.25" customHeight="1" x14ac:dyDescent="0.25">
      <c r="A64" s="188"/>
      <c r="B64" s="224"/>
      <c r="C64" s="60"/>
      <c r="D64" s="60"/>
      <c r="E64" s="70" t="s">
        <v>85</v>
      </c>
      <c r="F64" s="215" t="s">
        <v>84</v>
      </c>
      <c r="G64" s="154">
        <f>+VLOOKUP(F64,[4]FCSTSDV!$C:$N,12,0)</f>
        <v>3161535</v>
      </c>
      <c r="H64" s="207">
        <v>15000</v>
      </c>
      <c r="I64" s="206">
        <f>+G64/H64</f>
        <v>210.76900000000001</v>
      </c>
      <c r="J64" s="227"/>
      <c r="K64" s="227"/>
      <c r="L64" s="209"/>
      <c r="M64" s="217"/>
      <c r="N64" s="12"/>
      <c r="O64" s="65"/>
      <c r="P64" s="63"/>
      <c r="Q64" s="63"/>
      <c r="R64" s="63"/>
      <c r="S64" s="63"/>
      <c r="T64" s="63"/>
      <c r="U64" s="63"/>
      <c r="V64" s="63"/>
      <c r="W64" s="63"/>
      <c r="X64" s="63"/>
    </row>
    <row r="65" spans="1:24" ht="23.25" customHeight="1" x14ac:dyDescent="0.25">
      <c r="A65" s="188"/>
      <c r="B65" s="224"/>
      <c r="C65" s="60"/>
      <c r="D65" s="60"/>
      <c r="E65" s="47"/>
      <c r="F65" s="168"/>
      <c r="G65" s="154"/>
      <c r="H65" s="195"/>
      <c r="I65" s="205"/>
      <c r="J65" s="227"/>
      <c r="K65" s="227"/>
      <c r="L65" s="209"/>
      <c r="M65" s="217"/>
      <c r="N65" s="12"/>
      <c r="O65" s="65"/>
      <c r="P65" s="63"/>
      <c r="Q65" s="63"/>
      <c r="R65" s="63"/>
      <c r="S65" s="63"/>
      <c r="T65" s="63"/>
      <c r="U65" s="63"/>
      <c r="V65" s="63"/>
      <c r="W65" s="63"/>
      <c r="X65" s="63"/>
    </row>
    <row r="66" spans="1:24" ht="23.25" customHeight="1" x14ac:dyDescent="0.25">
      <c r="A66" s="188"/>
      <c r="B66" s="224"/>
      <c r="C66" s="60"/>
      <c r="D66" s="60"/>
      <c r="E66" s="70"/>
      <c r="F66" s="215" t="s">
        <v>83</v>
      </c>
      <c r="G66" s="154">
        <f>+VLOOKUP(F66,[4]FCSTSDV!$C:$N,12,0)</f>
        <v>2729035</v>
      </c>
      <c r="H66" s="207">
        <v>11000</v>
      </c>
      <c r="I66" s="206">
        <f>+G66/H66</f>
        <v>248.09409090909091</v>
      </c>
      <c r="J66" s="227"/>
      <c r="K66" s="227"/>
      <c r="L66" s="209"/>
      <c r="M66" s="217"/>
      <c r="N66" s="12"/>
      <c r="O66" s="65"/>
      <c r="P66" s="63"/>
      <c r="Q66" s="63"/>
      <c r="R66" s="63"/>
      <c r="S66" s="63"/>
      <c r="T66" s="63"/>
      <c r="U66" s="63"/>
      <c r="V66" s="63"/>
      <c r="W66" s="63"/>
      <c r="X66" s="63"/>
    </row>
    <row r="67" spans="1:24" ht="23.25" customHeight="1" x14ac:dyDescent="0.25">
      <c r="A67" s="188"/>
      <c r="B67" s="224"/>
      <c r="C67" s="60"/>
      <c r="D67" s="60"/>
      <c r="E67" s="70"/>
      <c r="F67" s="168"/>
      <c r="G67" s="154"/>
      <c r="H67" s="195"/>
      <c r="I67" s="205"/>
      <c r="J67" s="227"/>
      <c r="K67" s="227"/>
      <c r="L67" s="209"/>
      <c r="M67" s="217"/>
      <c r="N67" s="12"/>
      <c r="O67" s="65"/>
      <c r="P67" s="63"/>
      <c r="Q67" s="63"/>
      <c r="R67" s="63"/>
      <c r="S67" s="63"/>
      <c r="T67" s="63"/>
      <c r="U67" s="63"/>
      <c r="V67" s="63"/>
      <c r="W67" s="63"/>
      <c r="X67" s="63"/>
    </row>
    <row r="68" spans="1:24" ht="23.25" customHeight="1" x14ac:dyDescent="0.25">
      <c r="A68" s="188"/>
      <c r="B68" s="224"/>
      <c r="C68" s="60"/>
      <c r="D68" s="60"/>
      <c r="E68" s="66"/>
      <c r="F68" s="215" t="s">
        <v>82</v>
      </c>
      <c r="G68" s="154">
        <f>+VLOOKUP(F68,[4]FCSTSDV!$C:$N,12,0)</f>
        <v>1949754</v>
      </c>
      <c r="H68" s="207">
        <v>11000</v>
      </c>
      <c r="I68" s="206">
        <f>+G68/H68</f>
        <v>177.25036363636363</v>
      </c>
      <c r="J68" s="227"/>
      <c r="K68" s="227"/>
      <c r="L68" s="209"/>
      <c r="M68" s="217"/>
      <c r="N68" s="12"/>
      <c r="O68" s="65"/>
      <c r="P68" s="63"/>
      <c r="Q68" s="63"/>
      <c r="R68" s="63"/>
      <c r="S68" s="63"/>
      <c r="T68" s="63"/>
      <c r="U68" s="63"/>
      <c r="V68" s="63"/>
      <c r="W68" s="63"/>
      <c r="X68" s="63"/>
    </row>
    <row r="69" spans="1:24" ht="23.25" customHeight="1" x14ac:dyDescent="0.25">
      <c r="A69" s="188"/>
      <c r="B69" s="224"/>
      <c r="C69" s="60"/>
      <c r="D69" s="60"/>
      <c r="E69" s="47"/>
      <c r="F69" s="168"/>
      <c r="G69" s="154"/>
      <c r="H69" s="195"/>
      <c r="I69" s="205"/>
      <c r="J69" s="227"/>
      <c r="K69" s="227"/>
      <c r="L69" s="209"/>
      <c r="M69" s="217"/>
      <c r="N69" s="12"/>
      <c r="O69" s="65"/>
      <c r="P69" s="63"/>
      <c r="Q69" s="63"/>
      <c r="R69" s="63"/>
      <c r="S69" s="63"/>
      <c r="T69" s="63"/>
      <c r="U69" s="63"/>
      <c r="V69" s="63"/>
      <c r="W69" s="63"/>
      <c r="X69" s="63"/>
    </row>
    <row r="70" spans="1:24" s="63" customFormat="1" ht="23.25" customHeight="1" x14ac:dyDescent="0.25">
      <c r="A70" s="188"/>
      <c r="B70" s="224"/>
      <c r="C70" s="60"/>
      <c r="D70" s="60"/>
      <c r="E70" s="70" t="s">
        <v>81</v>
      </c>
      <c r="F70" s="69" t="s">
        <v>80</v>
      </c>
      <c r="G70" s="154">
        <f>+VLOOKUP(F70,[4]FCSTSDV!$C:$N,12,0)</f>
        <v>1918251</v>
      </c>
      <c r="H70" s="207">
        <v>15000</v>
      </c>
      <c r="I70" s="206">
        <f>+G70/H70</f>
        <v>127.88339999999999</v>
      </c>
      <c r="J70" s="227"/>
      <c r="K70" s="227"/>
      <c r="L70" s="209"/>
      <c r="M70" s="217"/>
      <c r="N70" s="12"/>
      <c r="O70" s="65"/>
    </row>
    <row r="71" spans="1:24" s="63" customFormat="1" ht="23.25" customHeight="1" x14ac:dyDescent="0.25">
      <c r="A71" s="188"/>
      <c r="B71" s="224"/>
      <c r="C71" s="60"/>
      <c r="D71" s="60"/>
      <c r="E71" s="47"/>
      <c r="F71" s="48"/>
      <c r="G71" s="154"/>
      <c r="H71" s="195"/>
      <c r="I71" s="205"/>
      <c r="J71" s="227"/>
      <c r="K71" s="227"/>
      <c r="L71" s="209"/>
      <c r="M71" s="217"/>
      <c r="N71" s="12"/>
      <c r="O71" s="65"/>
    </row>
    <row r="72" spans="1:24" s="63" customFormat="1" ht="23.25" customHeight="1" x14ac:dyDescent="0.25">
      <c r="A72" s="188"/>
      <c r="B72" s="224"/>
      <c r="C72" s="60"/>
      <c r="D72" s="60"/>
      <c r="E72" s="70" t="s">
        <v>79</v>
      </c>
      <c r="F72" s="69" t="s">
        <v>78</v>
      </c>
      <c r="G72" s="154">
        <f>+VLOOKUP(F72,[4]FCSTSDV!$C:$N,12,0)</f>
        <v>260000</v>
      </c>
      <c r="H72" s="207">
        <v>1000</v>
      </c>
      <c r="I72" s="206">
        <f>+G72/H72</f>
        <v>260</v>
      </c>
      <c r="J72" s="227"/>
      <c r="K72" s="227"/>
      <c r="L72" s="209"/>
      <c r="M72" s="217"/>
      <c r="N72" s="12"/>
      <c r="O72" s="65"/>
    </row>
    <row r="73" spans="1:24" s="61" customFormat="1" ht="23.25" customHeight="1" x14ac:dyDescent="0.25">
      <c r="A73" s="188"/>
      <c r="B73" s="224"/>
      <c r="C73" s="57"/>
      <c r="D73" s="57"/>
      <c r="E73" s="47"/>
      <c r="F73" s="48"/>
      <c r="G73" s="154"/>
      <c r="H73" s="195"/>
      <c r="I73" s="205"/>
      <c r="J73" s="227"/>
      <c r="K73" s="227"/>
      <c r="L73" s="209"/>
      <c r="M73" s="217"/>
      <c r="N73" s="62"/>
      <c r="O73" s="65"/>
    </row>
    <row r="74" spans="1:24" ht="23.25" customHeight="1" x14ac:dyDescent="0.25">
      <c r="A74" s="188"/>
      <c r="B74" s="224"/>
      <c r="C74" s="60"/>
      <c r="D74" s="60"/>
      <c r="E74" s="70" t="s">
        <v>75</v>
      </c>
      <c r="F74" s="69" t="s">
        <v>77</v>
      </c>
      <c r="G74" s="154">
        <f>+VLOOKUP(F74,[4]FCSTSDV!$C:$N,12,0)</f>
        <v>520000</v>
      </c>
      <c r="H74" s="207">
        <v>1000</v>
      </c>
      <c r="I74" s="206">
        <f>+G74/H74</f>
        <v>520</v>
      </c>
      <c r="J74" s="227"/>
      <c r="K74" s="227"/>
      <c r="L74" s="209"/>
      <c r="M74" s="217"/>
      <c r="N74" s="12"/>
      <c r="O74" s="68"/>
      <c r="P74" s="63"/>
      <c r="Q74" s="63"/>
      <c r="R74" s="63"/>
      <c r="S74" s="63"/>
      <c r="T74" s="63"/>
      <c r="U74" s="63"/>
      <c r="V74" s="63"/>
      <c r="W74" s="63"/>
      <c r="X74" s="63"/>
    </row>
    <row r="75" spans="1:24" ht="23.25" customHeight="1" x14ac:dyDescent="0.25">
      <c r="A75" s="188"/>
      <c r="B75" s="224"/>
      <c r="C75" s="60"/>
      <c r="D75" s="60"/>
      <c r="E75" s="47"/>
      <c r="F75" s="48"/>
      <c r="G75" s="154"/>
      <c r="H75" s="195"/>
      <c r="I75" s="205"/>
      <c r="J75" s="227"/>
      <c r="K75" s="227"/>
      <c r="L75" s="209"/>
      <c r="M75" s="217"/>
      <c r="N75" s="12"/>
      <c r="O75" s="65"/>
      <c r="P75" s="63"/>
      <c r="Q75" s="63"/>
      <c r="R75" s="63"/>
      <c r="S75" s="63"/>
      <c r="T75" s="63"/>
      <c r="U75" s="63"/>
      <c r="V75" s="63"/>
      <c r="W75" s="63"/>
      <c r="X75" s="63"/>
    </row>
    <row r="76" spans="1:24" ht="23.25" customHeight="1" x14ac:dyDescent="0.25">
      <c r="A76" s="188"/>
      <c r="B76" s="224"/>
      <c r="C76" s="60"/>
      <c r="D76" s="60"/>
      <c r="E76" s="66" t="s">
        <v>45</v>
      </c>
      <c r="F76" s="67" t="s">
        <v>76</v>
      </c>
      <c r="G76" s="154">
        <f>+VLOOKUP(F76,[4]FCSTSDV!$C:$N,12,0)</f>
        <v>138000</v>
      </c>
      <c r="H76" s="207">
        <v>1000</v>
      </c>
      <c r="I76" s="206">
        <f>+G76/H76</f>
        <v>138</v>
      </c>
      <c r="J76" s="227"/>
      <c r="K76" s="227"/>
      <c r="L76" s="209"/>
      <c r="M76" s="217"/>
      <c r="N76" s="12"/>
      <c r="O76" s="65"/>
      <c r="P76" s="63"/>
      <c r="Q76" s="63"/>
      <c r="R76" s="63"/>
      <c r="S76" s="63"/>
      <c r="T76" s="63"/>
      <c r="U76" s="63"/>
      <c r="V76" s="63"/>
      <c r="W76" s="63"/>
      <c r="X76" s="63"/>
    </row>
    <row r="77" spans="1:24" ht="23.25" customHeight="1" x14ac:dyDescent="0.25">
      <c r="A77" s="188"/>
      <c r="B77" s="224"/>
      <c r="C77" s="60"/>
      <c r="D77" s="60"/>
      <c r="E77" s="47"/>
      <c r="F77" s="48"/>
      <c r="G77" s="154"/>
      <c r="H77" s="195"/>
      <c r="I77" s="205"/>
      <c r="J77" s="227"/>
      <c r="K77" s="227"/>
      <c r="L77" s="209"/>
      <c r="M77" s="217"/>
      <c r="N77" s="12"/>
      <c r="O77" s="65"/>
      <c r="P77" s="63"/>
      <c r="Q77" s="63"/>
      <c r="R77" s="63"/>
      <c r="S77" s="63"/>
      <c r="T77" s="63"/>
      <c r="U77" s="63"/>
      <c r="V77" s="63"/>
      <c r="W77" s="63"/>
      <c r="X77" s="63"/>
    </row>
    <row r="78" spans="1:24" ht="23.25" customHeight="1" x14ac:dyDescent="0.25">
      <c r="A78" s="188"/>
      <c r="B78" s="224"/>
      <c r="C78" s="60"/>
      <c r="D78" s="60"/>
      <c r="E78" s="66" t="s">
        <v>75</v>
      </c>
      <c r="F78" s="238" t="s">
        <v>74</v>
      </c>
      <c r="G78" s="154">
        <f>+VLOOKUP(F78,[4]FCSTSDV!$C:$N,12,0)</f>
        <v>231000</v>
      </c>
      <c r="H78" s="207">
        <v>1000</v>
      </c>
      <c r="I78" s="206">
        <f>+G78/H78</f>
        <v>231</v>
      </c>
      <c r="J78" s="227"/>
      <c r="K78" s="227"/>
      <c r="L78" s="209"/>
      <c r="M78" s="217"/>
      <c r="N78" s="12"/>
      <c r="O78" s="65"/>
      <c r="P78" s="63"/>
      <c r="Q78" s="63"/>
      <c r="R78" s="63"/>
      <c r="S78" s="63"/>
      <c r="T78" s="63"/>
      <c r="U78" s="63"/>
      <c r="V78" s="63"/>
      <c r="W78" s="63"/>
      <c r="X78" s="63"/>
    </row>
    <row r="79" spans="1:24" ht="23.25" customHeight="1" x14ac:dyDescent="0.25">
      <c r="A79" s="188"/>
      <c r="B79" s="224"/>
      <c r="C79" s="60"/>
      <c r="D79" s="60"/>
      <c r="E79" s="47"/>
      <c r="F79" s="239"/>
      <c r="G79" s="154"/>
      <c r="H79" s="195"/>
      <c r="I79" s="205"/>
      <c r="J79" s="214"/>
      <c r="K79" s="214"/>
      <c r="L79" s="210"/>
      <c r="M79" s="217"/>
      <c r="N79" s="12"/>
      <c r="O79" s="65"/>
      <c r="P79" s="63"/>
      <c r="Q79" s="63"/>
      <c r="R79" s="63"/>
      <c r="S79" s="63"/>
      <c r="T79" s="63"/>
      <c r="U79" s="63"/>
      <c r="V79" s="63"/>
      <c r="W79" s="63"/>
      <c r="X79" s="63"/>
    </row>
    <row r="80" spans="1:24" s="64" customFormat="1" ht="23.25" customHeight="1" x14ac:dyDescent="0.25">
      <c r="A80" s="188"/>
      <c r="B80" s="224"/>
      <c r="C80" s="60"/>
      <c r="D80" s="60"/>
      <c r="E80" s="240" t="s">
        <v>34</v>
      </c>
      <c r="F80" s="219"/>
      <c r="G80" s="241">
        <f>+SUM(G40:G79)</f>
        <v>17042761</v>
      </c>
      <c r="H80" s="157">
        <f>+SUM(H40:H79)</f>
        <v>131600</v>
      </c>
      <c r="I80" s="211">
        <f>+SUM(I40:I79)</f>
        <v>3931.2845036168133</v>
      </c>
      <c r="J80" s="211" t="s">
        <v>73</v>
      </c>
      <c r="K80" s="211"/>
      <c r="L80" s="211"/>
      <c r="M80" s="217"/>
      <c r="N80" s="219"/>
      <c r="O80" s="65" t="s">
        <v>72</v>
      </c>
      <c r="P80" s="59"/>
      <c r="Q80" s="59"/>
      <c r="R80" s="59"/>
      <c r="S80" s="59"/>
      <c r="T80" s="59"/>
      <c r="U80" s="59"/>
      <c r="V80" s="59"/>
      <c r="W80" s="59"/>
      <c r="X80" s="59"/>
    </row>
    <row r="81" spans="1:18" ht="23.25" customHeight="1" thickBot="1" x14ac:dyDescent="0.3">
      <c r="A81" s="189"/>
      <c r="B81" s="225"/>
      <c r="C81" s="49"/>
      <c r="D81" s="49"/>
      <c r="E81" s="171"/>
      <c r="F81" s="220"/>
      <c r="G81" s="242"/>
      <c r="H81" s="229"/>
      <c r="I81" s="212"/>
      <c r="J81" s="212"/>
      <c r="K81" s="212"/>
      <c r="L81" s="212"/>
      <c r="M81" s="218"/>
      <c r="N81" s="220"/>
    </row>
    <row r="82" spans="1:18" ht="23.25" customHeight="1" x14ac:dyDescent="0.25">
      <c r="A82" s="187">
        <v>3</v>
      </c>
      <c r="B82" s="223" t="s">
        <v>71</v>
      </c>
      <c r="C82" s="57"/>
      <c r="D82" s="57"/>
      <c r="E82" s="165" t="str">
        <f>+VLOOKUP(F82,[3]FCSTSDV!$C$2:$Z$200,24,0)</f>
        <v>RD01</v>
      </c>
      <c r="F82" s="167" t="s">
        <v>70</v>
      </c>
      <c r="G82" s="154">
        <f>+VLOOKUP(F82,[4]FCSTSDV!$C:$N,12,0)</f>
        <v>48500</v>
      </c>
      <c r="H82" s="193">
        <f>+VLOOKUP(F82,'[3]04.06'!$D$5:$F$491,3,0)</f>
        <v>2500</v>
      </c>
      <c r="I82" s="231">
        <f>+G82/H82</f>
        <v>19.399999999999999</v>
      </c>
      <c r="J82" s="226">
        <v>425</v>
      </c>
      <c r="K82" s="226">
        <v>1000</v>
      </c>
      <c r="L82" s="208">
        <f>K82+J82</f>
        <v>1425</v>
      </c>
      <c r="M82" s="232"/>
      <c r="N82" s="56" t="s">
        <v>54</v>
      </c>
      <c r="R82" s="55"/>
    </row>
    <row r="83" spans="1:18" ht="23.25" customHeight="1" x14ac:dyDescent="0.25">
      <c r="A83" s="188"/>
      <c r="B83" s="224"/>
      <c r="C83" s="54"/>
      <c r="D83" s="54"/>
      <c r="E83" s="166"/>
      <c r="F83" s="168"/>
      <c r="G83" s="154"/>
      <c r="H83" s="195"/>
      <c r="I83" s="205"/>
      <c r="J83" s="227"/>
      <c r="K83" s="227"/>
      <c r="L83" s="209"/>
      <c r="M83" s="156"/>
      <c r="N83" s="53" t="s">
        <v>53</v>
      </c>
    </row>
    <row r="84" spans="1:18" ht="23.25" customHeight="1" x14ac:dyDescent="0.25">
      <c r="A84" s="188"/>
      <c r="B84" s="224"/>
      <c r="C84" s="50"/>
      <c r="D84" s="50"/>
      <c r="E84" s="221" t="str">
        <f>+VLOOKUP(F84,[3]FCSTSDV!$C$2:$Z$200,24,0)</f>
        <v>RD01</v>
      </c>
      <c r="F84" s="215" t="s">
        <v>69</v>
      </c>
      <c r="G84" s="154">
        <f>+VLOOKUP(F84,[4]FCSTSDV!$C:$N,12,0)</f>
        <v>63000</v>
      </c>
      <c r="H84" s="207">
        <f>+VLOOKUP(F84,'[3]04.06'!$D$5:$F$491,3,0)</f>
        <v>2500</v>
      </c>
      <c r="I84" s="206">
        <f>+G84/H84</f>
        <v>25.2</v>
      </c>
      <c r="J84" s="227"/>
      <c r="K84" s="227"/>
      <c r="L84" s="209"/>
      <c r="M84" s="156"/>
      <c r="N84" s="53" t="s">
        <v>48</v>
      </c>
    </row>
    <row r="85" spans="1:18" ht="23.25" customHeight="1" x14ac:dyDescent="0.25">
      <c r="A85" s="188"/>
      <c r="B85" s="224"/>
      <c r="C85" s="50"/>
      <c r="D85" s="50"/>
      <c r="E85" s="166"/>
      <c r="F85" s="168"/>
      <c r="G85" s="154"/>
      <c r="H85" s="195"/>
      <c r="I85" s="205"/>
      <c r="J85" s="227"/>
      <c r="K85" s="227"/>
      <c r="L85" s="209"/>
      <c r="M85" s="156"/>
      <c r="N85" s="52" t="s">
        <v>50</v>
      </c>
    </row>
    <row r="86" spans="1:18" ht="23.25" customHeight="1" x14ac:dyDescent="0.25">
      <c r="A86" s="188"/>
      <c r="B86" s="224"/>
      <c r="C86" s="50"/>
      <c r="D86" s="50"/>
      <c r="E86" s="221" t="str">
        <f>+VLOOKUP(F86,[3]FCSTSDV!$C$2:$Z$200,24,0)</f>
        <v>MJ01</v>
      </c>
      <c r="F86" s="215" t="s">
        <v>68</v>
      </c>
      <c r="G86" s="154">
        <f>+VLOOKUP(F86,[4]FCSTSDV!$C:$N,12,0)</f>
        <v>153000</v>
      </c>
      <c r="H86" s="207">
        <f>+VLOOKUP(F86,'[3]04.06'!$D$5:$F$491,3,0)</f>
        <v>2500</v>
      </c>
      <c r="I86" s="206">
        <f>+G86/H86</f>
        <v>61.2</v>
      </c>
      <c r="J86" s="227"/>
      <c r="K86" s="227"/>
      <c r="L86" s="209"/>
      <c r="M86" s="156"/>
      <c r="N86" s="52" t="s">
        <v>61</v>
      </c>
    </row>
    <row r="87" spans="1:18" ht="23.25" customHeight="1" x14ac:dyDescent="0.25">
      <c r="A87" s="188"/>
      <c r="B87" s="224"/>
      <c r="C87" s="50"/>
      <c r="D87" s="50"/>
      <c r="E87" s="166"/>
      <c r="F87" s="168"/>
      <c r="G87" s="154"/>
      <c r="H87" s="195"/>
      <c r="I87" s="205"/>
      <c r="J87" s="227"/>
      <c r="K87" s="227"/>
      <c r="L87" s="209"/>
      <c r="M87" s="156"/>
      <c r="N87" s="52" t="s">
        <v>57</v>
      </c>
    </row>
    <row r="88" spans="1:18" ht="23.25" customHeight="1" x14ac:dyDescent="0.25">
      <c r="A88" s="188"/>
      <c r="B88" s="224"/>
      <c r="C88" s="50"/>
      <c r="D88" s="50"/>
      <c r="E88" s="222" t="str">
        <f>+VLOOKUP(F88,[3]FCSTSDV!$C$2:$Z$200,24,0)</f>
        <v>EU01</v>
      </c>
      <c r="F88" s="215" t="s">
        <v>67</v>
      </c>
      <c r="G88" s="154">
        <f>+VLOOKUP(F88,[4]FCSTSDV!$C:$N,12,0)</f>
        <v>261000</v>
      </c>
      <c r="H88" s="154">
        <f>+VLOOKUP(F88,'[3]04.06'!$D$5:$F$491,3,0)</f>
        <v>2500</v>
      </c>
      <c r="I88" s="206">
        <f>+G88/H88</f>
        <v>104.4</v>
      </c>
      <c r="J88" s="227"/>
      <c r="K88" s="227"/>
      <c r="L88" s="209"/>
      <c r="M88" s="156"/>
      <c r="N88" s="53" t="s">
        <v>48</v>
      </c>
    </row>
    <row r="89" spans="1:18" ht="23.25" customHeight="1" x14ac:dyDescent="0.25">
      <c r="A89" s="188"/>
      <c r="B89" s="224"/>
      <c r="C89" s="50"/>
      <c r="D89" s="50"/>
      <c r="E89" s="222"/>
      <c r="F89" s="168"/>
      <c r="G89" s="154"/>
      <c r="H89" s="154"/>
      <c r="I89" s="205"/>
      <c r="J89" s="227"/>
      <c r="K89" s="227"/>
      <c r="L89" s="209"/>
      <c r="M89" s="156"/>
      <c r="N89" s="52" t="s">
        <v>50</v>
      </c>
    </row>
    <row r="90" spans="1:18" ht="23.25" customHeight="1" x14ac:dyDescent="0.25">
      <c r="A90" s="188"/>
      <c r="B90" s="224"/>
      <c r="C90" s="50"/>
      <c r="D90" s="50"/>
      <c r="E90" s="222" t="str">
        <f>+VLOOKUP(F90,[3]FCSTSDV!$C$2:$Z$200,24,0)</f>
        <v>WQ01</v>
      </c>
      <c r="F90" s="215" t="s">
        <v>66</v>
      </c>
      <c r="G90" s="154">
        <f>+VLOOKUP(F90,[4]FCSTSDV!$C:$N,12,0)</f>
        <v>2643000</v>
      </c>
      <c r="H90" s="154">
        <f>+VLOOKUP(F90,'[3]04.06'!$D$5:$F$491,3,0)</f>
        <v>2500</v>
      </c>
      <c r="I90" s="206">
        <f>+G90/H90</f>
        <v>1057.2</v>
      </c>
      <c r="J90" s="227"/>
      <c r="K90" s="227"/>
      <c r="L90" s="209"/>
      <c r="M90" s="156"/>
      <c r="N90" s="52" t="s">
        <v>61</v>
      </c>
    </row>
    <row r="91" spans="1:18" ht="23.25" customHeight="1" x14ac:dyDescent="0.25">
      <c r="A91" s="188"/>
      <c r="B91" s="224"/>
      <c r="C91" s="50"/>
      <c r="D91" s="50"/>
      <c r="E91" s="222"/>
      <c r="F91" s="168"/>
      <c r="G91" s="154"/>
      <c r="H91" s="154"/>
      <c r="I91" s="205"/>
      <c r="J91" s="227"/>
      <c r="K91" s="227"/>
      <c r="L91" s="209"/>
      <c r="M91" s="156"/>
      <c r="N91" s="52" t="s">
        <v>57</v>
      </c>
    </row>
    <row r="92" spans="1:18" ht="23.25" customHeight="1" x14ac:dyDescent="0.25">
      <c r="A92" s="188"/>
      <c r="B92" s="224"/>
      <c r="C92" s="50"/>
      <c r="D92" s="50"/>
      <c r="E92" s="222" t="str">
        <f>+VLOOKUP(F92,[3]FCSTSDV!$C$2:$Z$200,24,0)</f>
        <v>WQ01</v>
      </c>
      <c r="F92" s="215" t="s">
        <v>65</v>
      </c>
      <c r="G92" s="154">
        <f>+VLOOKUP(F92,[4]FCSTSDV!$C:$N,12,0)</f>
        <v>492000</v>
      </c>
      <c r="H92" s="154">
        <f>+VLOOKUP(F92,'[3]04.06'!$D$5:$F$491,3,0)</f>
        <v>2500</v>
      </c>
      <c r="I92" s="206">
        <f>+G92/H92</f>
        <v>196.8</v>
      </c>
      <c r="J92" s="227"/>
      <c r="K92" s="227"/>
      <c r="L92" s="209"/>
      <c r="M92" s="156"/>
      <c r="N92" s="53" t="s">
        <v>48</v>
      </c>
    </row>
    <row r="93" spans="1:18" ht="23.25" customHeight="1" x14ac:dyDescent="0.25">
      <c r="A93" s="188"/>
      <c r="B93" s="224"/>
      <c r="C93" s="50"/>
      <c r="D93" s="50"/>
      <c r="E93" s="222"/>
      <c r="F93" s="168"/>
      <c r="G93" s="154"/>
      <c r="H93" s="154"/>
      <c r="I93" s="205"/>
      <c r="J93" s="227"/>
      <c r="K93" s="227"/>
      <c r="L93" s="209"/>
      <c r="M93" s="156"/>
      <c r="N93" s="52" t="s">
        <v>50</v>
      </c>
    </row>
    <row r="94" spans="1:18" ht="23.25" customHeight="1" x14ac:dyDescent="0.25">
      <c r="A94" s="188"/>
      <c r="B94" s="224"/>
      <c r="C94" s="50"/>
      <c r="D94" s="50"/>
      <c r="E94" s="222" t="str">
        <f>+VLOOKUP(F94,[3]FCSTSDV!$C$2:$Z$200,24,0)</f>
        <v>WQ01</v>
      </c>
      <c r="F94" s="215" t="s">
        <v>64</v>
      </c>
      <c r="G94" s="154">
        <f>+VLOOKUP(F94,[4]FCSTSDV!$C:$N,12,0)</f>
        <v>237000</v>
      </c>
      <c r="H94" s="154">
        <f>+VLOOKUP(F94,'[3]04.06'!$D$5:$F$491,3,0)</f>
        <v>2500</v>
      </c>
      <c r="I94" s="206">
        <f>+G94/H94</f>
        <v>94.8</v>
      </c>
      <c r="J94" s="227"/>
      <c r="K94" s="227"/>
      <c r="L94" s="209"/>
      <c r="M94" s="156"/>
      <c r="N94" s="52" t="s">
        <v>61</v>
      </c>
    </row>
    <row r="95" spans="1:18" ht="23.25" customHeight="1" x14ac:dyDescent="0.25">
      <c r="A95" s="188"/>
      <c r="B95" s="224"/>
      <c r="C95" s="50"/>
      <c r="D95" s="50"/>
      <c r="E95" s="222"/>
      <c r="F95" s="168"/>
      <c r="G95" s="154"/>
      <c r="H95" s="154"/>
      <c r="I95" s="205"/>
      <c r="J95" s="227"/>
      <c r="K95" s="227"/>
      <c r="L95" s="209"/>
      <c r="M95" s="156"/>
      <c r="N95" s="52" t="s">
        <v>57</v>
      </c>
    </row>
    <row r="96" spans="1:18" ht="23.25" customHeight="1" x14ac:dyDescent="0.25">
      <c r="A96" s="188"/>
      <c r="B96" s="224"/>
      <c r="C96" s="50"/>
      <c r="D96" s="50"/>
      <c r="E96" s="222" t="str">
        <f>+VLOOKUP(F96,[3]FCSTSDV!$C$2:$Z$200,24,0)</f>
        <v>505F</v>
      </c>
      <c r="F96" s="215" t="s">
        <v>63</v>
      </c>
      <c r="G96" s="154">
        <f>+VLOOKUP(F96,[4]FCSTSDV!$C:$N,12,0)</f>
        <v>0</v>
      </c>
      <c r="H96" s="154">
        <f>+VLOOKUP(F96,'[3]04.06'!$D$5:$F$491,3,0)</f>
        <v>200</v>
      </c>
      <c r="I96" s="206">
        <f>+G96/H96</f>
        <v>0</v>
      </c>
      <c r="J96" s="227"/>
      <c r="K96" s="227"/>
      <c r="L96" s="209"/>
      <c r="M96" s="156"/>
      <c r="N96" s="53" t="s">
        <v>48</v>
      </c>
    </row>
    <row r="97" spans="1:23" ht="23.25" customHeight="1" x14ac:dyDescent="0.25">
      <c r="A97" s="188"/>
      <c r="B97" s="224"/>
      <c r="C97" s="50"/>
      <c r="D97" s="50"/>
      <c r="E97" s="222"/>
      <c r="F97" s="168"/>
      <c r="G97" s="154"/>
      <c r="H97" s="154"/>
      <c r="I97" s="205"/>
      <c r="J97" s="227"/>
      <c r="K97" s="227"/>
      <c r="L97" s="209"/>
      <c r="M97" s="156"/>
      <c r="N97" s="52" t="s">
        <v>50</v>
      </c>
    </row>
    <row r="98" spans="1:23" ht="23.25" customHeight="1" x14ac:dyDescent="0.25">
      <c r="A98" s="188"/>
      <c r="B98" s="224"/>
      <c r="C98" s="50"/>
      <c r="D98" s="50"/>
      <c r="E98" s="222" t="str">
        <f>+VLOOKUP(F98,[3]FCSTSDV!$C$2:$Z$200,24,0)</f>
        <v>WH01</v>
      </c>
      <c r="F98" s="215" t="s">
        <v>62</v>
      </c>
      <c r="G98" s="154">
        <f>+VLOOKUP(F98,[4]FCSTSDV!$C:$N,12,0)</f>
        <v>38500</v>
      </c>
      <c r="H98" s="154">
        <f>+VLOOKUP(F98,'[3]04.06'!$D$5:$F$491,3,0)</f>
        <v>2500</v>
      </c>
      <c r="I98" s="206">
        <f>+G98/H98</f>
        <v>15.4</v>
      </c>
      <c r="J98" s="227"/>
      <c r="K98" s="227"/>
      <c r="L98" s="209"/>
      <c r="M98" s="156"/>
      <c r="N98" s="52" t="s">
        <v>61</v>
      </c>
    </row>
    <row r="99" spans="1:23" ht="23.25" customHeight="1" x14ac:dyDescent="0.25">
      <c r="A99" s="188"/>
      <c r="B99" s="224"/>
      <c r="C99" s="50"/>
      <c r="D99" s="50"/>
      <c r="E99" s="222"/>
      <c r="F99" s="168"/>
      <c r="G99" s="154"/>
      <c r="H99" s="154"/>
      <c r="I99" s="205"/>
      <c r="J99" s="227"/>
      <c r="K99" s="227"/>
      <c r="L99" s="209"/>
      <c r="M99" s="156"/>
      <c r="N99" s="52" t="s">
        <v>57</v>
      </c>
    </row>
    <row r="100" spans="1:23" ht="23.25" customHeight="1" x14ac:dyDescent="0.25">
      <c r="A100" s="188"/>
      <c r="B100" s="224"/>
      <c r="C100" s="50"/>
      <c r="D100" s="50"/>
      <c r="E100" s="169" t="s">
        <v>34</v>
      </c>
      <c r="F100" s="215"/>
      <c r="G100" s="211">
        <f>+SUM(G82:G99)</f>
        <v>3936000</v>
      </c>
      <c r="H100" s="157"/>
      <c r="I100" s="211">
        <f>+SUM(I82:I99)</f>
        <v>1574.4</v>
      </c>
      <c r="J100" s="211" t="s">
        <v>60</v>
      </c>
      <c r="K100" s="211"/>
      <c r="L100" s="211"/>
      <c r="M100" s="156"/>
      <c r="N100" s="215"/>
    </row>
    <row r="101" spans="1:23" ht="23.25" customHeight="1" thickBot="1" x14ac:dyDescent="0.3">
      <c r="A101" s="189"/>
      <c r="B101" s="225"/>
      <c r="C101" s="49"/>
      <c r="D101" s="49"/>
      <c r="E101" s="171"/>
      <c r="F101" s="220"/>
      <c r="G101" s="212"/>
      <c r="H101" s="229"/>
      <c r="I101" s="212"/>
      <c r="J101" s="212"/>
      <c r="K101" s="212"/>
      <c r="L101" s="212"/>
      <c r="M101" s="233"/>
      <c r="N101" s="220"/>
    </row>
    <row r="102" spans="1:23" ht="23.25" customHeight="1" x14ac:dyDescent="0.25">
      <c r="A102" s="188">
        <v>4</v>
      </c>
      <c r="B102" s="224" t="s">
        <v>46</v>
      </c>
      <c r="C102" s="57"/>
      <c r="D102" s="57"/>
      <c r="E102" s="222" t="str">
        <f>+VLOOKUP(F102,[3]FCSTSDV!$C$2:$Z$200,24,0)</f>
        <v>WQ01</v>
      </c>
      <c r="F102" s="203" t="s">
        <v>50</v>
      </c>
      <c r="G102" s="154">
        <f>+VLOOKUP(F102,[4]FCSTSDV!$C:$N,12,0)</f>
        <v>228000</v>
      </c>
      <c r="H102" s="154">
        <v>50</v>
      </c>
      <c r="I102" s="205">
        <f>+G102/H102</f>
        <v>4560</v>
      </c>
      <c r="J102" s="226">
        <v>22300</v>
      </c>
      <c r="K102" s="226">
        <v>24200</v>
      </c>
      <c r="L102" s="208">
        <f>+K102+J102</f>
        <v>46500</v>
      </c>
      <c r="M102" s="156"/>
      <c r="N102" s="203"/>
    </row>
    <row r="103" spans="1:23" ht="27.75" customHeight="1" x14ac:dyDescent="0.25">
      <c r="A103" s="188"/>
      <c r="B103" s="224"/>
      <c r="C103" s="54"/>
      <c r="D103" s="54"/>
      <c r="E103" s="222"/>
      <c r="F103" s="204"/>
      <c r="G103" s="154"/>
      <c r="H103" s="154"/>
      <c r="I103" s="159"/>
      <c r="J103" s="227"/>
      <c r="K103" s="227"/>
      <c r="L103" s="209"/>
      <c r="M103" s="156"/>
      <c r="N103" s="204"/>
      <c r="O103" s="63"/>
      <c r="P103" s="63"/>
      <c r="Q103" s="63"/>
      <c r="R103" s="63"/>
      <c r="S103" s="63"/>
      <c r="T103" s="63"/>
      <c r="U103" s="63"/>
      <c r="V103" s="63"/>
      <c r="W103" s="63"/>
    </row>
    <row r="104" spans="1:23" ht="23.25" customHeight="1" x14ac:dyDescent="0.25">
      <c r="A104" s="188"/>
      <c r="B104" s="224"/>
      <c r="C104" s="57"/>
      <c r="D104" s="57"/>
      <c r="E104" s="222" t="s">
        <v>59</v>
      </c>
      <c r="F104" s="203" t="s">
        <v>48</v>
      </c>
      <c r="G104" s="154">
        <f>+VLOOKUP(F104,[4]FCSTSDV!$C:$N,12,0)</f>
        <v>1955000</v>
      </c>
      <c r="H104" s="154">
        <v>50</v>
      </c>
      <c r="I104" s="205">
        <f>+G104/H104</f>
        <v>39100</v>
      </c>
      <c r="J104" s="227"/>
      <c r="K104" s="227"/>
      <c r="L104" s="209"/>
      <c r="M104" s="156"/>
      <c r="N104" s="203"/>
      <c r="O104" s="63"/>
      <c r="P104" s="63"/>
      <c r="Q104" s="63"/>
      <c r="R104" s="63"/>
      <c r="S104" s="63"/>
      <c r="T104" s="63"/>
      <c r="U104" s="63"/>
      <c r="V104" s="63"/>
      <c r="W104" s="63"/>
    </row>
    <row r="105" spans="1:23" ht="23.25" customHeight="1" x14ac:dyDescent="0.25">
      <c r="A105" s="188"/>
      <c r="B105" s="224"/>
      <c r="C105" s="54"/>
      <c r="D105" s="54"/>
      <c r="E105" s="222"/>
      <c r="F105" s="204"/>
      <c r="G105" s="154"/>
      <c r="H105" s="154"/>
      <c r="I105" s="159"/>
      <c r="J105" s="227"/>
      <c r="K105" s="227"/>
      <c r="L105" s="209"/>
      <c r="M105" s="156"/>
      <c r="N105" s="204"/>
      <c r="O105" s="63"/>
      <c r="P105" s="63"/>
      <c r="Q105" s="63"/>
      <c r="R105" s="63"/>
      <c r="S105" s="63"/>
      <c r="T105" s="63"/>
      <c r="U105" s="63"/>
      <c r="V105" s="63"/>
      <c r="W105" s="63"/>
    </row>
    <row r="106" spans="1:23" s="63" customFormat="1" ht="23.25" customHeight="1" x14ac:dyDescent="0.25">
      <c r="A106" s="188"/>
      <c r="B106" s="224"/>
      <c r="C106" s="60"/>
      <c r="D106" s="60"/>
      <c r="E106" s="221" t="s">
        <v>52</v>
      </c>
      <c r="F106" s="215" t="s">
        <v>51</v>
      </c>
      <c r="G106" s="154">
        <f>+VLOOKUP(F106,[4]FCSTSDV!$C:$N,12,0)</f>
        <v>72000</v>
      </c>
      <c r="H106" s="207">
        <v>50</v>
      </c>
      <c r="I106" s="206">
        <f>+G106/H106</f>
        <v>1440</v>
      </c>
      <c r="J106" s="227"/>
      <c r="K106" s="227"/>
      <c r="L106" s="209"/>
      <c r="M106" s="156"/>
      <c r="N106" s="12"/>
    </row>
    <row r="107" spans="1:23" s="61" customFormat="1" ht="23.25" customHeight="1" x14ac:dyDescent="0.25">
      <c r="A107" s="188"/>
      <c r="B107" s="224"/>
      <c r="C107" s="57"/>
      <c r="D107" s="57"/>
      <c r="E107" s="166"/>
      <c r="F107" s="168"/>
      <c r="G107" s="154"/>
      <c r="H107" s="195"/>
      <c r="I107" s="205"/>
      <c r="J107" s="227"/>
      <c r="K107" s="227"/>
      <c r="L107" s="209"/>
      <c r="M107" s="156"/>
      <c r="N107" s="62"/>
    </row>
    <row r="108" spans="1:23" s="63" customFormat="1" ht="23.25" customHeight="1" x14ac:dyDescent="0.25">
      <c r="A108" s="188"/>
      <c r="B108" s="224"/>
      <c r="C108" s="60"/>
      <c r="D108" s="60"/>
      <c r="E108" s="221" t="s">
        <v>58</v>
      </c>
      <c r="F108" s="215" t="s">
        <v>57</v>
      </c>
      <c r="G108" s="154">
        <f>+VLOOKUP(F108,[4]FCSTSDV!$C:$N,12,0)</f>
        <v>72000</v>
      </c>
      <c r="H108" s="207">
        <v>50</v>
      </c>
      <c r="I108" s="206">
        <f>+G108/H108</f>
        <v>1440</v>
      </c>
      <c r="J108" s="227"/>
      <c r="K108" s="227"/>
      <c r="L108" s="209"/>
      <c r="M108" s="156"/>
      <c r="N108" s="12"/>
    </row>
    <row r="109" spans="1:23" s="61" customFormat="1" ht="23.25" customHeight="1" x14ac:dyDescent="0.25">
      <c r="A109" s="188"/>
      <c r="B109" s="224"/>
      <c r="C109" s="57"/>
      <c r="D109" s="57"/>
      <c r="E109" s="166"/>
      <c r="F109" s="168"/>
      <c r="G109" s="154"/>
      <c r="H109" s="195"/>
      <c r="I109" s="205"/>
      <c r="J109" s="214"/>
      <c r="K109" s="214"/>
      <c r="L109" s="210"/>
      <c r="M109" s="156"/>
      <c r="N109" s="62"/>
    </row>
    <row r="110" spans="1:23" s="58" customFormat="1" ht="23.25" customHeight="1" x14ac:dyDescent="0.25">
      <c r="A110" s="188"/>
      <c r="B110" s="224"/>
      <c r="C110" s="60"/>
      <c r="D110" s="60"/>
      <c r="E110" s="240" t="s">
        <v>34</v>
      </c>
      <c r="F110" s="219"/>
      <c r="G110" s="174">
        <f>+SUM(G102:G109)</f>
        <v>2327000</v>
      </c>
      <c r="H110" s="157"/>
      <c r="I110" s="211">
        <f>+I102+I104+I106+I108</f>
        <v>46540</v>
      </c>
      <c r="J110" s="211" t="s">
        <v>56</v>
      </c>
      <c r="K110" s="211"/>
      <c r="L110" s="211"/>
      <c r="M110" s="156"/>
      <c r="N110" s="219"/>
      <c r="O110" s="59"/>
      <c r="P110" s="59"/>
      <c r="Q110" s="59"/>
      <c r="R110" s="59"/>
      <c r="S110" s="59"/>
      <c r="T110" s="59"/>
      <c r="U110" s="59"/>
      <c r="V110" s="59"/>
      <c r="W110" s="59"/>
    </row>
    <row r="111" spans="1:23" ht="23.25" customHeight="1" thickBot="1" x14ac:dyDescent="0.3">
      <c r="A111" s="188"/>
      <c r="B111" s="224"/>
      <c r="C111" s="49"/>
      <c r="D111" s="49"/>
      <c r="E111" s="171"/>
      <c r="F111" s="220"/>
      <c r="G111" s="175"/>
      <c r="H111" s="229"/>
      <c r="I111" s="212"/>
      <c r="J111" s="212"/>
      <c r="K111" s="212"/>
      <c r="L111" s="212"/>
      <c r="M111" s="156"/>
      <c r="N111" s="220"/>
    </row>
    <row r="112" spans="1:23" ht="21.75" customHeight="1" x14ac:dyDescent="0.25">
      <c r="A112" s="187">
        <v>5</v>
      </c>
      <c r="B112" s="223" t="s">
        <v>44</v>
      </c>
      <c r="C112" s="57"/>
      <c r="D112" s="57"/>
      <c r="E112" s="161" t="s">
        <v>55</v>
      </c>
      <c r="F112" s="160" t="s">
        <v>50</v>
      </c>
      <c r="G112" s="154">
        <f>+VLOOKUP(F112,[4]FCSTSDV!$C:$N,12,0)</f>
        <v>228000</v>
      </c>
      <c r="H112" s="228">
        <v>100</v>
      </c>
      <c r="I112" s="159">
        <f>+G112/H112</f>
        <v>2280</v>
      </c>
      <c r="J112" s="226">
        <v>11550</v>
      </c>
      <c r="K112" s="226">
        <v>11700</v>
      </c>
      <c r="L112" s="208">
        <f>K112+J112</f>
        <v>23250</v>
      </c>
      <c r="M112" s="232"/>
      <c r="N112" s="56" t="s">
        <v>54</v>
      </c>
      <c r="P112" s="5">
        <f>+G118/I118</f>
        <v>96.905887408680698</v>
      </c>
      <c r="R112" s="5">
        <f>+G118/I118</f>
        <v>96.905887408680698</v>
      </c>
      <c r="T112" s="55"/>
    </row>
    <row r="113" spans="1:19" ht="23.25" customHeight="1" x14ac:dyDescent="0.25">
      <c r="A113" s="188"/>
      <c r="B113" s="224"/>
      <c r="C113" s="54"/>
      <c r="D113" s="54"/>
      <c r="E113" s="161"/>
      <c r="F113" s="160"/>
      <c r="G113" s="154"/>
      <c r="H113" s="213"/>
      <c r="I113" s="159"/>
      <c r="J113" s="227"/>
      <c r="K113" s="227"/>
      <c r="L113" s="209"/>
      <c r="M113" s="156"/>
      <c r="N113" s="53" t="s">
        <v>53</v>
      </c>
      <c r="Q113" s="5">
        <f>+G118/I118</f>
        <v>96.905887408680698</v>
      </c>
    </row>
    <row r="114" spans="1:19" ht="23.25" customHeight="1" x14ac:dyDescent="0.25">
      <c r="A114" s="188"/>
      <c r="B114" s="224"/>
      <c r="C114" s="50"/>
      <c r="D114" s="50"/>
      <c r="E114" s="161" t="s">
        <v>52</v>
      </c>
      <c r="F114" s="215" t="s">
        <v>51</v>
      </c>
      <c r="G114" s="154">
        <f>+VLOOKUP(F114,[4]FCSTSDV!$C:$N,12,0)</f>
        <v>72000</v>
      </c>
      <c r="H114" s="213">
        <v>50</v>
      </c>
      <c r="I114" s="206">
        <f>+G114/H114</f>
        <v>1440</v>
      </c>
      <c r="J114" s="227"/>
      <c r="K114" s="227"/>
      <c r="L114" s="209"/>
      <c r="M114" s="156"/>
      <c r="N114" s="53" t="s">
        <v>48</v>
      </c>
    </row>
    <row r="115" spans="1:19" ht="23.25" customHeight="1" x14ac:dyDescent="0.25">
      <c r="A115" s="188"/>
      <c r="B115" s="224"/>
      <c r="C115" s="50"/>
      <c r="D115" s="50"/>
      <c r="E115" s="161"/>
      <c r="F115" s="168"/>
      <c r="G115" s="154"/>
      <c r="H115" s="214"/>
      <c r="I115" s="205"/>
      <c r="J115" s="227"/>
      <c r="K115" s="227"/>
      <c r="L115" s="209"/>
      <c r="M115" s="156"/>
      <c r="N115" s="52" t="s">
        <v>50</v>
      </c>
    </row>
    <row r="116" spans="1:19" ht="21.75" customHeight="1" x14ac:dyDescent="0.25">
      <c r="A116" s="188"/>
      <c r="B116" s="224"/>
      <c r="C116" s="50"/>
      <c r="D116" s="50"/>
      <c r="E116" s="221" t="s">
        <v>49</v>
      </c>
      <c r="F116" s="215" t="s">
        <v>48</v>
      </c>
      <c r="G116" s="154">
        <f>+VLOOKUP(F116,[4]FCSTSDV!$C:$N,12,0)</f>
        <v>1955000</v>
      </c>
      <c r="H116" s="213">
        <v>100</v>
      </c>
      <c r="I116" s="206">
        <f>+G116/H116</f>
        <v>19550</v>
      </c>
      <c r="J116" s="227"/>
      <c r="K116" s="227"/>
      <c r="L116" s="209"/>
      <c r="M116" s="156"/>
      <c r="N116" s="51"/>
    </row>
    <row r="117" spans="1:19" ht="23.25" customHeight="1" x14ac:dyDescent="0.25">
      <c r="A117" s="188"/>
      <c r="B117" s="224"/>
      <c r="C117" s="50"/>
      <c r="D117" s="50"/>
      <c r="E117" s="166"/>
      <c r="F117" s="168"/>
      <c r="G117" s="154"/>
      <c r="H117" s="214"/>
      <c r="I117" s="205"/>
      <c r="J117" s="214"/>
      <c r="K117" s="214"/>
      <c r="L117" s="210"/>
      <c r="M117" s="156"/>
      <c r="N117" s="51"/>
    </row>
    <row r="118" spans="1:19" ht="23.25" customHeight="1" x14ac:dyDescent="0.25">
      <c r="A118" s="188"/>
      <c r="B118" s="224"/>
      <c r="C118" s="50"/>
      <c r="D118" s="50"/>
      <c r="E118" s="169" t="s">
        <v>34</v>
      </c>
      <c r="F118" s="215"/>
      <c r="G118" s="211">
        <f>+G112+G114+G116</f>
        <v>2255000</v>
      </c>
      <c r="H118" s="157"/>
      <c r="I118" s="211">
        <f>+I112+I114+I116</f>
        <v>23270</v>
      </c>
      <c r="J118" s="211" t="s">
        <v>47</v>
      </c>
      <c r="K118" s="211"/>
      <c r="L118" s="211"/>
      <c r="M118" s="156"/>
      <c r="N118" s="215"/>
      <c r="S118" s="5">
        <v>600</v>
      </c>
    </row>
    <row r="119" spans="1:19" ht="23.25" customHeight="1" thickBot="1" x14ac:dyDescent="0.3">
      <c r="A119" s="189"/>
      <c r="B119" s="225"/>
      <c r="C119" s="49"/>
      <c r="D119" s="49"/>
      <c r="E119" s="171"/>
      <c r="F119" s="220"/>
      <c r="G119" s="212"/>
      <c r="H119" s="229"/>
      <c r="I119" s="212"/>
      <c r="J119" s="212"/>
      <c r="K119" s="212"/>
      <c r="L119" s="212"/>
      <c r="M119" s="233"/>
      <c r="N119" s="220"/>
      <c r="P119" s="5" t="e">
        <f>+G129/I129</f>
        <v>#DIV/0!</v>
      </c>
    </row>
    <row r="120" spans="1:19" ht="23.25" customHeight="1" x14ac:dyDescent="0.25">
      <c r="A120" s="162"/>
      <c r="B120" s="164"/>
      <c r="C120" s="41"/>
      <c r="D120" s="41"/>
      <c r="E120" s="161"/>
      <c r="F120" s="160"/>
      <c r="G120" s="158"/>
      <c r="H120" s="157"/>
      <c r="I120" s="159"/>
      <c r="J120" s="154"/>
      <c r="K120" s="154"/>
      <c r="L120" s="155"/>
      <c r="M120" s="156"/>
      <c r="N120" s="15"/>
    </row>
    <row r="121" spans="1:19" ht="23.25" customHeight="1" x14ac:dyDescent="0.25">
      <c r="A121" s="163"/>
      <c r="B121" s="164"/>
      <c r="C121" s="41"/>
      <c r="D121" s="41"/>
      <c r="E121" s="161"/>
      <c r="F121" s="160"/>
      <c r="G121" s="158"/>
      <c r="H121" s="157"/>
      <c r="I121" s="159"/>
      <c r="J121" s="154"/>
      <c r="K121" s="154"/>
      <c r="L121" s="155"/>
      <c r="M121" s="156"/>
      <c r="N121" s="14"/>
    </row>
    <row r="122" spans="1:19" ht="23.25" customHeight="1" x14ac:dyDescent="0.25">
      <c r="A122" s="162"/>
      <c r="B122" s="164"/>
      <c r="C122" s="41"/>
      <c r="D122" s="41"/>
      <c r="E122" s="161"/>
      <c r="F122" s="160"/>
      <c r="G122" s="158"/>
      <c r="H122" s="157"/>
      <c r="I122" s="159"/>
      <c r="J122" s="154"/>
      <c r="K122" s="154"/>
      <c r="L122" s="155"/>
      <c r="M122" s="156"/>
      <c r="N122" s="15"/>
    </row>
    <row r="123" spans="1:19" ht="23.25" customHeight="1" x14ac:dyDescent="0.25">
      <c r="A123" s="163"/>
      <c r="B123" s="164"/>
      <c r="C123" s="41"/>
      <c r="D123" s="41"/>
      <c r="E123" s="161"/>
      <c r="F123" s="160"/>
      <c r="G123" s="158"/>
      <c r="H123" s="157"/>
      <c r="I123" s="159"/>
      <c r="J123" s="154"/>
      <c r="K123" s="154"/>
      <c r="L123" s="155"/>
      <c r="M123" s="156"/>
      <c r="N123" s="14"/>
    </row>
    <row r="124" spans="1:19" ht="23.25" customHeight="1" x14ac:dyDescent="0.25">
      <c r="A124" s="162"/>
      <c r="B124" s="164"/>
      <c r="C124" s="41"/>
      <c r="D124" s="41"/>
      <c r="E124" s="161"/>
      <c r="F124" s="160"/>
      <c r="G124" s="158"/>
      <c r="H124" s="157"/>
      <c r="I124" s="159"/>
      <c r="J124" s="154"/>
      <c r="K124" s="154"/>
      <c r="L124" s="155"/>
      <c r="M124" s="156"/>
      <c r="N124" s="15"/>
    </row>
    <row r="125" spans="1:19" ht="23.25" customHeight="1" x14ac:dyDescent="0.25">
      <c r="A125" s="163"/>
      <c r="B125" s="164"/>
      <c r="C125" s="41"/>
      <c r="D125" s="41"/>
      <c r="E125" s="161"/>
      <c r="F125" s="160"/>
      <c r="G125" s="158"/>
      <c r="H125" s="157"/>
      <c r="I125" s="159"/>
      <c r="J125" s="154"/>
      <c r="K125" s="154"/>
      <c r="L125" s="155"/>
      <c r="M125" s="156"/>
      <c r="N125" s="14"/>
    </row>
    <row r="126" spans="1:19" ht="23.25" customHeight="1" x14ac:dyDescent="0.25">
      <c r="A126" s="162"/>
      <c r="B126" s="164"/>
      <c r="C126" s="41"/>
      <c r="D126" s="41"/>
      <c r="E126" s="161"/>
      <c r="F126" s="160"/>
      <c r="G126" s="158"/>
      <c r="H126" s="157"/>
      <c r="I126" s="159"/>
      <c r="J126" s="154"/>
      <c r="K126" s="154"/>
      <c r="L126" s="155"/>
      <c r="M126" s="156"/>
      <c r="N126" s="15"/>
    </row>
    <row r="127" spans="1:19" ht="23.25" customHeight="1" x14ac:dyDescent="0.25">
      <c r="A127" s="163"/>
      <c r="B127" s="164"/>
      <c r="C127" s="41"/>
      <c r="D127" s="41"/>
      <c r="E127" s="161"/>
      <c r="F127" s="160"/>
      <c r="G127" s="158"/>
      <c r="H127" s="157"/>
      <c r="I127" s="159"/>
      <c r="J127" s="154"/>
      <c r="K127" s="154"/>
      <c r="L127" s="155"/>
      <c r="M127" s="156"/>
      <c r="N127" s="14"/>
    </row>
    <row r="128" spans="1:19" ht="23.25" customHeight="1" x14ac:dyDescent="0.25">
      <c r="A128" s="162"/>
      <c r="B128" s="164"/>
      <c r="C128" s="41"/>
      <c r="D128" s="41"/>
      <c r="E128" s="161"/>
      <c r="F128" s="160"/>
      <c r="G128" s="158"/>
      <c r="H128" s="157"/>
      <c r="I128" s="159"/>
      <c r="J128" s="154"/>
      <c r="K128" s="154"/>
      <c r="L128" s="155"/>
      <c r="M128" s="156"/>
      <c r="N128" s="15"/>
    </row>
    <row r="129" spans="1:14" ht="23.25" customHeight="1" x14ac:dyDescent="0.25">
      <c r="A129" s="163"/>
      <c r="B129" s="164"/>
      <c r="C129" s="41"/>
      <c r="D129" s="41"/>
      <c r="E129" s="161"/>
      <c r="F129" s="160"/>
      <c r="G129" s="158"/>
      <c r="H129" s="157"/>
      <c r="I129" s="159"/>
      <c r="J129" s="154"/>
      <c r="K129" s="154"/>
      <c r="L129" s="155"/>
      <c r="M129" s="156"/>
      <c r="N129" s="14"/>
    </row>
    <row r="130" spans="1:14" ht="23.25" customHeight="1" x14ac:dyDescent="0.25">
      <c r="A130" s="162"/>
      <c r="B130" s="164"/>
      <c r="C130" s="41"/>
      <c r="D130" s="41"/>
      <c r="E130" s="161"/>
      <c r="F130" s="160"/>
      <c r="G130" s="158"/>
      <c r="H130" s="157"/>
      <c r="I130" s="159"/>
      <c r="J130" s="154"/>
      <c r="K130" s="154"/>
      <c r="L130" s="155"/>
      <c r="M130" s="156"/>
      <c r="N130" s="13"/>
    </row>
    <row r="131" spans="1:14" ht="23.25" customHeight="1" x14ac:dyDescent="0.25">
      <c r="A131" s="163"/>
      <c r="B131" s="164"/>
      <c r="C131" s="41"/>
      <c r="D131" s="41"/>
      <c r="E131" s="161"/>
      <c r="F131" s="160"/>
      <c r="G131" s="158"/>
      <c r="H131" s="157"/>
      <c r="I131" s="159"/>
      <c r="J131" s="154"/>
      <c r="K131" s="154"/>
      <c r="L131" s="155"/>
      <c r="M131" s="156"/>
      <c r="N131" s="13"/>
    </row>
    <row r="132" spans="1:14" ht="26.25" customHeight="1" x14ac:dyDescent="0.25">
      <c r="A132" s="162"/>
      <c r="B132" s="164"/>
      <c r="C132" s="41"/>
      <c r="D132" s="41"/>
      <c r="E132" s="161"/>
      <c r="F132" s="160"/>
      <c r="G132" s="158"/>
      <c r="H132" s="157"/>
      <c r="I132" s="159"/>
      <c r="J132" s="154"/>
      <c r="K132" s="154"/>
      <c r="L132" s="155"/>
      <c r="M132" s="156"/>
      <c r="N132" s="12"/>
    </row>
    <row r="133" spans="1:14" ht="26.25" customHeight="1" x14ac:dyDescent="0.25">
      <c r="A133" s="163"/>
      <c r="B133" s="164"/>
      <c r="C133" s="41"/>
      <c r="D133" s="41"/>
      <c r="E133" s="161"/>
      <c r="F133" s="160"/>
      <c r="G133" s="158"/>
      <c r="H133" s="157"/>
      <c r="I133" s="159"/>
      <c r="J133" s="154"/>
      <c r="K133" s="154"/>
      <c r="L133" s="155"/>
      <c r="M133" s="156"/>
      <c r="N133" s="12"/>
    </row>
    <row r="134" spans="1:14" ht="26.25" customHeight="1" x14ac:dyDescent="0.25">
      <c r="A134" s="162"/>
      <c r="B134" s="164"/>
      <c r="C134" s="41"/>
      <c r="D134" s="41"/>
      <c r="E134" s="161"/>
      <c r="F134" s="160"/>
      <c r="G134" s="158"/>
      <c r="H134" s="157"/>
      <c r="I134" s="159"/>
      <c r="J134" s="154"/>
      <c r="K134" s="154"/>
      <c r="L134" s="155"/>
      <c r="M134" s="156"/>
      <c r="N134" s="11"/>
    </row>
    <row r="135" spans="1:14" ht="26.25" customHeight="1" thickBot="1" x14ac:dyDescent="0.3">
      <c r="A135" s="163"/>
      <c r="B135" s="164"/>
      <c r="C135" s="41"/>
      <c r="D135" s="41"/>
      <c r="E135" s="161"/>
      <c r="F135" s="160"/>
      <c r="G135" s="158"/>
      <c r="H135" s="157"/>
      <c r="I135" s="159"/>
      <c r="J135" s="154"/>
      <c r="K135" s="154"/>
      <c r="L135" s="155"/>
      <c r="M135" s="156"/>
      <c r="N135" s="9"/>
    </row>
    <row r="136" spans="1:14" ht="26.25" customHeight="1" x14ac:dyDescent="0.25">
      <c r="A136" s="162"/>
      <c r="B136" s="164"/>
      <c r="C136" s="41"/>
      <c r="D136" s="41"/>
      <c r="E136" s="161"/>
      <c r="F136" s="160"/>
      <c r="G136" s="158"/>
      <c r="H136" s="157"/>
      <c r="I136" s="159"/>
      <c r="J136" s="154"/>
      <c r="K136" s="154"/>
      <c r="L136" s="155"/>
      <c r="M136" s="156"/>
      <c r="N136" s="12"/>
    </row>
    <row r="137" spans="1:14" ht="26.25" customHeight="1" x14ac:dyDescent="0.25">
      <c r="A137" s="163"/>
      <c r="B137" s="164"/>
      <c r="C137" s="41"/>
      <c r="D137" s="41"/>
      <c r="E137" s="161"/>
      <c r="F137" s="160"/>
      <c r="G137" s="158"/>
      <c r="H137" s="157"/>
      <c r="I137" s="159"/>
      <c r="J137" s="154"/>
      <c r="K137" s="154"/>
      <c r="L137" s="155"/>
      <c r="M137" s="156"/>
      <c r="N137" s="12"/>
    </row>
    <row r="138" spans="1:14" ht="26.25" customHeight="1" x14ac:dyDescent="0.25">
      <c r="A138" s="162"/>
      <c r="B138" s="164"/>
      <c r="C138" s="41"/>
      <c r="D138" s="41"/>
      <c r="E138" s="161"/>
      <c r="F138" s="160"/>
      <c r="G138" s="158"/>
      <c r="H138" s="157"/>
      <c r="I138" s="159"/>
      <c r="J138" s="154"/>
      <c r="K138" s="154"/>
      <c r="L138" s="155"/>
      <c r="M138" s="156"/>
      <c r="N138" s="11"/>
    </row>
    <row r="139" spans="1:14" ht="26.25" customHeight="1" thickBot="1" x14ac:dyDescent="0.3">
      <c r="A139" s="163"/>
      <c r="B139" s="164"/>
      <c r="C139" s="41"/>
      <c r="D139" s="41"/>
      <c r="E139" s="161"/>
      <c r="F139" s="160"/>
      <c r="G139" s="158"/>
      <c r="H139" s="157"/>
      <c r="I139" s="159"/>
      <c r="J139" s="154"/>
      <c r="K139" s="154"/>
      <c r="L139" s="155"/>
      <c r="M139" s="156"/>
      <c r="N139" s="9"/>
    </row>
    <row r="140" spans="1:14" ht="26.25" customHeight="1" x14ac:dyDescent="0.25">
      <c r="A140" s="162"/>
      <c r="B140" s="164"/>
      <c r="C140" s="41"/>
      <c r="D140" s="41"/>
      <c r="E140" s="161"/>
      <c r="F140" s="160"/>
      <c r="G140" s="158"/>
      <c r="H140" s="157"/>
      <c r="I140" s="159"/>
      <c r="J140" s="154"/>
      <c r="K140" s="154"/>
      <c r="L140" s="155"/>
      <c r="M140" s="156"/>
      <c r="N140" s="13"/>
    </row>
    <row r="141" spans="1:14" ht="26.25" customHeight="1" x14ac:dyDescent="0.25">
      <c r="A141" s="163"/>
      <c r="B141" s="164"/>
      <c r="C141" s="41"/>
      <c r="D141" s="41"/>
      <c r="E141" s="161"/>
      <c r="F141" s="160"/>
      <c r="G141" s="158"/>
      <c r="H141" s="157"/>
      <c r="I141" s="159"/>
      <c r="J141" s="154"/>
      <c r="K141" s="154"/>
      <c r="L141" s="155"/>
      <c r="M141" s="156"/>
      <c r="N141" s="13"/>
    </row>
    <row r="142" spans="1:14" ht="26.25" customHeight="1" x14ac:dyDescent="0.25">
      <c r="A142" s="162"/>
      <c r="B142" s="164"/>
      <c r="C142" s="41"/>
      <c r="D142" s="41"/>
      <c r="E142" s="161"/>
      <c r="F142" s="160"/>
      <c r="G142" s="158"/>
      <c r="H142" s="157"/>
      <c r="I142" s="159"/>
      <c r="J142" s="154"/>
      <c r="K142" s="154"/>
      <c r="L142" s="155"/>
      <c r="M142" s="156"/>
      <c r="N142" s="12"/>
    </row>
    <row r="143" spans="1:14" ht="26.25" customHeight="1" x14ac:dyDescent="0.25">
      <c r="A143" s="163"/>
      <c r="B143" s="164"/>
      <c r="C143" s="41"/>
      <c r="D143" s="41"/>
      <c r="E143" s="161"/>
      <c r="F143" s="160"/>
      <c r="G143" s="158"/>
      <c r="H143" s="157"/>
      <c r="I143" s="159"/>
      <c r="J143" s="154"/>
      <c r="K143" s="154"/>
      <c r="L143" s="155"/>
      <c r="M143" s="156"/>
      <c r="N143" s="12"/>
    </row>
    <row r="144" spans="1:14" ht="26.25" customHeight="1" x14ac:dyDescent="0.25">
      <c r="A144" s="162"/>
      <c r="B144" s="164"/>
      <c r="C144" s="41"/>
      <c r="D144" s="41"/>
      <c r="E144" s="161"/>
      <c r="F144" s="160"/>
      <c r="G144" s="158"/>
      <c r="H144" s="157"/>
      <c r="I144" s="159"/>
      <c r="J144" s="154"/>
      <c r="K144" s="154"/>
      <c r="L144" s="155"/>
      <c r="M144" s="156"/>
      <c r="N144" s="11"/>
    </row>
    <row r="145" spans="1:14" ht="26.25" customHeight="1" thickBot="1" x14ac:dyDescent="0.3">
      <c r="A145" s="163"/>
      <c r="B145" s="164"/>
      <c r="C145" s="41"/>
      <c r="D145" s="41"/>
      <c r="E145" s="161"/>
      <c r="F145" s="160"/>
      <c r="G145" s="158"/>
      <c r="H145" s="157"/>
      <c r="I145" s="159"/>
      <c r="J145" s="154"/>
      <c r="K145" s="154"/>
      <c r="L145" s="155"/>
      <c r="M145" s="156"/>
      <c r="N145" s="9"/>
    </row>
    <row r="146" spans="1:14" ht="26.25" customHeight="1" x14ac:dyDescent="0.25">
      <c r="A146" s="162"/>
      <c r="B146" s="164"/>
      <c r="C146" s="41"/>
      <c r="D146" s="41"/>
      <c r="E146" s="161"/>
      <c r="F146" s="160"/>
      <c r="G146" s="158"/>
      <c r="H146" s="157"/>
      <c r="I146" s="159"/>
      <c r="J146" s="154"/>
      <c r="K146" s="154"/>
      <c r="L146" s="155"/>
      <c r="M146" s="156"/>
      <c r="N146" s="11"/>
    </row>
    <row r="147" spans="1:14" ht="26.25" customHeight="1" thickBot="1" x14ac:dyDescent="0.3">
      <c r="A147" s="163"/>
      <c r="B147" s="164"/>
      <c r="C147" s="41"/>
      <c r="D147" s="41"/>
      <c r="E147" s="161"/>
      <c r="F147" s="160"/>
      <c r="G147" s="158"/>
      <c r="H147" s="157"/>
      <c r="I147" s="159"/>
      <c r="J147" s="154"/>
      <c r="K147" s="154"/>
      <c r="L147" s="155"/>
      <c r="M147" s="156"/>
      <c r="N147" s="9"/>
    </row>
    <row r="148" spans="1:14" ht="26.25" customHeight="1" x14ac:dyDescent="0.25">
      <c r="A148" s="162"/>
      <c r="B148" s="164"/>
      <c r="C148" s="41"/>
      <c r="D148" s="41"/>
      <c r="E148" s="161"/>
      <c r="F148" s="160"/>
      <c r="G148" s="158"/>
      <c r="H148" s="157"/>
      <c r="I148" s="159"/>
      <c r="J148" s="154"/>
      <c r="K148" s="154"/>
      <c r="L148" s="155"/>
      <c r="M148" s="156"/>
      <c r="N148" s="12"/>
    </row>
    <row r="149" spans="1:14" ht="26.25" customHeight="1" x14ac:dyDescent="0.25">
      <c r="A149" s="163"/>
      <c r="B149" s="164"/>
      <c r="C149" s="41"/>
      <c r="D149" s="41"/>
      <c r="E149" s="161"/>
      <c r="F149" s="160"/>
      <c r="G149" s="158"/>
      <c r="H149" s="157"/>
      <c r="I149" s="159"/>
      <c r="J149" s="154"/>
      <c r="K149" s="154"/>
      <c r="L149" s="155"/>
      <c r="M149" s="156"/>
      <c r="N149" s="12"/>
    </row>
    <row r="150" spans="1:14" ht="26.25" customHeight="1" x14ac:dyDescent="0.25">
      <c r="A150" s="162"/>
      <c r="B150" s="164"/>
      <c r="C150" s="41"/>
      <c r="D150" s="41"/>
      <c r="E150" s="161"/>
      <c r="F150" s="160"/>
      <c r="G150" s="158"/>
      <c r="H150" s="157"/>
      <c r="I150" s="159"/>
      <c r="J150" s="154"/>
      <c r="K150" s="154"/>
      <c r="L150" s="155"/>
      <c r="M150" s="156"/>
      <c r="N150" s="11"/>
    </row>
    <row r="151" spans="1:14" ht="26.25" customHeight="1" thickBot="1" x14ac:dyDescent="0.3">
      <c r="A151" s="163"/>
      <c r="B151" s="164"/>
      <c r="C151" s="41"/>
      <c r="D151" s="41"/>
      <c r="E151" s="161"/>
      <c r="F151" s="160"/>
      <c r="G151" s="158"/>
      <c r="H151" s="157"/>
      <c r="I151" s="159"/>
      <c r="J151" s="154"/>
      <c r="K151" s="154"/>
      <c r="L151" s="155"/>
      <c r="M151" s="156"/>
      <c r="N151" s="9"/>
    </row>
    <row r="152" spans="1:14" ht="26.25" customHeight="1" x14ac:dyDescent="0.25">
      <c r="A152" s="162"/>
      <c r="B152" s="164"/>
      <c r="C152" s="41"/>
      <c r="D152" s="41"/>
      <c r="E152" s="161"/>
      <c r="F152" s="160"/>
      <c r="G152" s="158"/>
      <c r="H152" s="157"/>
      <c r="I152" s="159"/>
      <c r="J152" s="154"/>
      <c r="K152" s="154"/>
      <c r="L152" s="155"/>
      <c r="M152" s="156"/>
      <c r="N152" s="13"/>
    </row>
    <row r="153" spans="1:14" ht="26.25" customHeight="1" x14ac:dyDescent="0.25">
      <c r="A153" s="163"/>
      <c r="B153" s="164"/>
      <c r="C153" s="41"/>
      <c r="D153" s="41"/>
      <c r="E153" s="161"/>
      <c r="F153" s="160"/>
      <c r="G153" s="158"/>
      <c r="H153" s="157"/>
      <c r="I153" s="159"/>
      <c r="J153" s="154"/>
      <c r="K153" s="154"/>
      <c r="L153" s="155"/>
      <c r="M153" s="156"/>
      <c r="N153" s="13"/>
    </row>
    <row r="154" spans="1:14" ht="26.25" customHeight="1" x14ac:dyDescent="0.25">
      <c r="A154" s="162"/>
      <c r="B154" s="164"/>
      <c r="C154" s="41"/>
      <c r="D154" s="41"/>
      <c r="E154" s="161"/>
      <c r="F154" s="160"/>
      <c r="G154" s="158"/>
      <c r="H154" s="157"/>
      <c r="I154" s="159"/>
      <c r="J154" s="154"/>
      <c r="K154" s="154"/>
      <c r="L154" s="155"/>
      <c r="M154" s="156"/>
      <c r="N154" s="12"/>
    </row>
    <row r="155" spans="1:14" ht="26.25" customHeight="1" x14ac:dyDescent="0.25">
      <c r="A155" s="163"/>
      <c r="B155" s="164"/>
      <c r="C155" s="41"/>
      <c r="D155" s="41"/>
      <c r="E155" s="161"/>
      <c r="F155" s="160"/>
      <c r="G155" s="158"/>
      <c r="H155" s="157"/>
      <c r="I155" s="159"/>
      <c r="J155" s="154"/>
      <c r="K155" s="154"/>
      <c r="L155" s="155"/>
      <c r="M155" s="156"/>
      <c r="N155" s="12"/>
    </row>
    <row r="156" spans="1:14" ht="26.25" customHeight="1" x14ac:dyDescent="0.25">
      <c r="A156" s="162"/>
      <c r="B156" s="164"/>
      <c r="C156" s="41"/>
      <c r="D156" s="41"/>
      <c r="E156" s="161"/>
      <c r="F156" s="160"/>
      <c r="G156" s="158"/>
      <c r="H156" s="157"/>
      <c r="I156" s="159"/>
      <c r="J156" s="154"/>
      <c r="K156" s="154"/>
      <c r="L156" s="155"/>
      <c r="M156" s="156"/>
      <c r="N156" s="11"/>
    </row>
    <row r="157" spans="1:14" ht="26.25" customHeight="1" thickBot="1" x14ac:dyDescent="0.3">
      <c r="A157" s="163"/>
      <c r="B157" s="164"/>
      <c r="C157" s="41"/>
      <c r="D157" s="41"/>
      <c r="E157" s="161"/>
      <c r="F157" s="160"/>
      <c r="G157" s="158"/>
      <c r="H157" s="157"/>
      <c r="I157" s="159"/>
      <c r="J157" s="154"/>
      <c r="K157" s="154"/>
      <c r="L157" s="155"/>
      <c r="M157" s="156"/>
      <c r="N157" s="9"/>
    </row>
    <row r="158" spans="1:14" ht="26.25" customHeight="1" x14ac:dyDescent="0.25">
      <c r="A158" s="162"/>
      <c r="B158" s="164"/>
      <c r="C158" s="41"/>
      <c r="D158" s="41"/>
      <c r="E158" s="161"/>
      <c r="F158" s="160"/>
      <c r="G158" s="158"/>
      <c r="H158" s="157"/>
      <c r="I158" s="159"/>
      <c r="J158" s="154"/>
      <c r="K158" s="154"/>
      <c r="L158" s="155"/>
      <c r="M158" s="156"/>
      <c r="N158" s="11"/>
    </row>
    <row r="159" spans="1:14" ht="26.25" customHeight="1" thickBot="1" x14ac:dyDescent="0.3">
      <c r="A159" s="163"/>
      <c r="B159" s="164"/>
      <c r="C159" s="41"/>
      <c r="D159" s="41"/>
      <c r="E159" s="161"/>
      <c r="F159" s="160"/>
      <c r="G159" s="158"/>
      <c r="H159" s="157"/>
      <c r="I159" s="159"/>
      <c r="J159" s="154"/>
      <c r="K159" s="154"/>
      <c r="L159" s="155"/>
      <c r="M159" s="156"/>
      <c r="N159" s="9"/>
    </row>
    <row r="160" spans="1:14" ht="26.25" customHeight="1" x14ac:dyDescent="0.25">
      <c r="A160" s="162"/>
      <c r="B160" s="164"/>
      <c r="C160" s="41"/>
      <c r="D160" s="41"/>
      <c r="E160" s="161"/>
      <c r="F160" s="160"/>
      <c r="G160" s="158"/>
      <c r="H160" s="157"/>
      <c r="I160" s="159"/>
      <c r="J160" s="154"/>
      <c r="K160" s="154"/>
      <c r="L160" s="155"/>
      <c r="M160" s="156"/>
      <c r="N160" s="11"/>
    </row>
    <row r="161" spans="1:14" ht="26.25" customHeight="1" thickBot="1" x14ac:dyDescent="0.3">
      <c r="A161" s="163"/>
      <c r="B161" s="164"/>
      <c r="C161" s="41"/>
      <c r="D161" s="41"/>
      <c r="E161" s="161"/>
      <c r="F161" s="160"/>
      <c r="G161" s="158"/>
      <c r="H161" s="157"/>
      <c r="I161" s="159"/>
      <c r="J161" s="154"/>
      <c r="K161" s="154"/>
      <c r="L161" s="155"/>
      <c r="M161" s="156"/>
      <c r="N161" s="9"/>
    </row>
    <row r="162" spans="1:14" ht="26.25" customHeight="1" x14ac:dyDescent="0.25">
      <c r="A162" s="162"/>
      <c r="B162" s="164"/>
      <c r="C162" s="41"/>
      <c r="D162" s="41"/>
      <c r="E162" s="161"/>
      <c r="F162" s="160"/>
      <c r="G162" s="158"/>
      <c r="H162" s="157"/>
      <c r="I162" s="159"/>
      <c r="J162" s="154"/>
      <c r="K162" s="154"/>
      <c r="L162" s="155"/>
      <c r="M162" s="156"/>
      <c r="N162" s="12"/>
    </row>
    <row r="163" spans="1:14" ht="26.25" customHeight="1" x14ac:dyDescent="0.25">
      <c r="A163" s="163"/>
      <c r="B163" s="164"/>
      <c r="C163" s="41"/>
      <c r="D163" s="41"/>
      <c r="E163" s="161"/>
      <c r="F163" s="160"/>
      <c r="G163" s="158"/>
      <c r="H163" s="157"/>
      <c r="I163" s="159"/>
      <c r="J163" s="154"/>
      <c r="K163" s="154"/>
      <c r="L163" s="155"/>
      <c r="M163" s="156"/>
      <c r="N163" s="12"/>
    </row>
    <row r="164" spans="1:14" ht="26.25" customHeight="1" x14ac:dyDescent="0.25">
      <c r="A164" s="162"/>
      <c r="B164" s="164"/>
      <c r="C164" s="41"/>
      <c r="D164" s="41"/>
      <c r="E164" s="161"/>
      <c r="F164" s="160"/>
      <c r="G164" s="158"/>
      <c r="H164" s="157"/>
      <c r="I164" s="159"/>
      <c r="J164" s="154"/>
      <c r="K164" s="154"/>
      <c r="L164" s="155"/>
      <c r="M164" s="156"/>
      <c r="N164" s="11"/>
    </row>
    <row r="165" spans="1:14" ht="26.25" customHeight="1" thickBot="1" x14ac:dyDescent="0.3">
      <c r="A165" s="163"/>
      <c r="B165" s="164"/>
      <c r="C165" s="41"/>
      <c r="D165" s="41"/>
      <c r="E165" s="161"/>
      <c r="F165" s="160"/>
      <c r="G165" s="158"/>
      <c r="H165" s="157"/>
      <c r="I165" s="159"/>
      <c r="J165" s="154"/>
      <c r="K165" s="154"/>
      <c r="L165" s="155"/>
      <c r="M165" s="156"/>
      <c r="N165" s="9"/>
    </row>
    <row r="166" spans="1:14" ht="26.25" customHeight="1" x14ac:dyDescent="0.25">
      <c r="A166" s="162"/>
      <c r="B166" s="164"/>
      <c r="C166" s="41"/>
      <c r="D166" s="41"/>
      <c r="E166" s="161"/>
      <c r="F166" s="160"/>
      <c r="G166" s="158"/>
      <c r="H166" s="157"/>
      <c r="I166" s="159"/>
      <c r="J166" s="154"/>
      <c r="K166" s="154"/>
      <c r="L166" s="155"/>
      <c r="M166" s="156"/>
      <c r="N166" s="13"/>
    </row>
    <row r="167" spans="1:14" ht="26.25" customHeight="1" x14ac:dyDescent="0.25">
      <c r="A167" s="163"/>
      <c r="B167" s="164"/>
      <c r="C167" s="41"/>
      <c r="D167" s="41"/>
      <c r="E167" s="161"/>
      <c r="F167" s="160"/>
      <c r="G167" s="158"/>
      <c r="H167" s="157"/>
      <c r="I167" s="159"/>
      <c r="J167" s="154"/>
      <c r="K167" s="154"/>
      <c r="L167" s="155"/>
      <c r="M167" s="156"/>
      <c r="N167" s="13"/>
    </row>
    <row r="168" spans="1:14" ht="26.25" customHeight="1" x14ac:dyDescent="0.25">
      <c r="A168" s="162"/>
      <c r="B168" s="164"/>
      <c r="C168" s="41"/>
      <c r="D168" s="41"/>
      <c r="E168" s="161"/>
      <c r="F168" s="160"/>
      <c r="G168" s="158"/>
      <c r="H168" s="157"/>
      <c r="I168" s="159"/>
      <c r="J168" s="154"/>
      <c r="K168" s="154"/>
      <c r="L168" s="155"/>
      <c r="M168" s="156"/>
      <c r="N168" s="12"/>
    </row>
    <row r="169" spans="1:14" ht="26.25" customHeight="1" x14ac:dyDescent="0.25">
      <c r="A169" s="163"/>
      <c r="B169" s="164"/>
      <c r="C169" s="41"/>
      <c r="D169" s="41"/>
      <c r="E169" s="161"/>
      <c r="F169" s="160"/>
      <c r="G169" s="158"/>
      <c r="H169" s="157"/>
      <c r="I169" s="159"/>
      <c r="J169" s="154"/>
      <c r="K169" s="154"/>
      <c r="L169" s="155"/>
      <c r="M169" s="156"/>
      <c r="N169" s="12"/>
    </row>
    <row r="170" spans="1:14" ht="26.25" customHeight="1" x14ac:dyDescent="0.25">
      <c r="A170" s="162"/>
      <c r="B170" s="164"/>
      <c r="C170" s="41"/>
      <c r="D170" s="41"/>
      <c r="E170" s="161"/>
      <c r="F170" s="160"/>
      <c r="G170" s="158"/>
      <c r="H170" s="157"/>
      <c r="I170" s="159"/>
      <c r="J170" s="154"/>
      <c r="K170" s="154"/>
      <c r="L170" s="155"/>
      <c r="M170" s="156"/>
      <c r="N170" s="11"/>
    </row>
    <row r="171" spans="1:14" ht="26.25" customHeight="1" thickBot="1" x14ac:dyDescent="0.3">
      <c r="A171" s="163"/>
      <c r="B171" s="164"/>
      <c r="C171" s="41"/>
      <c r="D171" s="41"/>
      <c r="E171" s="161"/>
      <c r="F171" s="160"/>
      <c r="G171" s="158"/>
      <c r="H171" s="157"/>
      <c r="I171" s="159"/>
      <c r="J171" s="154"/>
      <c r="K171" s="154"/>
      <c r="L171" s="155"/>
      <c r="M171" s="156"/>
      <c r="N171" s="9"/>
    </row>
    <row r="172" spans="1:14" ht="26.25" customHeight="1" x14ac:dyDescent="0.25">
      <c r="A172" s="162"/>
      <c r="B172" s="164"/>
      <c r="C172" s="41"/>
      <c r="D172" s="41"/>
      <c r="E172" s="161"/>
      <c r="F172" s="160"/>
      <c r="G172" s="158"/>
      <c r="H172" s="157"/>
      <c r="I172" s="159"/>
      <c r="J172" s="154"/>
      <c r="K172" s="154"/>
      <c r="L172" s="155"/>
      <c r="M172" s="156"/>
      <c r="N172" s="13"/>
    </row>
    <row r="173" spans="1:14" ht="26.25" customHeight="1" x14ac:dyDescent="0.25">
      <c r="A173" s="163"/>
      <c r="B173" s="164"/>
      <c r="C173" s="41"/>
      <c r="D173" s="41"/>
      <c r="E173" s="161"/>
      <c r="F173" s="160"/>
      <c r="G173" s="158"/>
      <c r="H173" s="157"/>
      <c r="I173" s="159"/>
      <c r="J173" s="154"/>
      <c r="K173" s="154"/>
      <c r="L173" s="155"/>
      <c r="M173" s="156"/>
      <c r="N173" s="13"/>
    </row>
    <row r="174" spans="1:14" ht="26.25" customHeight="1" x14ac:dyDescent="0.25">
      <c r="A174" s="162"/>
      <c r="B174" s="164"/>
      <c r="C174" s="41"/>
      <c r="D174" s="41"/>
      <c r="E174" s="161"/>
      <c r="F174" s="160"/>
      <c r="G174" s="158"/>
      <c r="H174" s="157"/>
      <c r="I174" s="159"/>
      <c r="J174" s="154"/>
      <c r="K174" s="154"/>
      <c r="L174" s="155"/>
      <c r="M174" s="156"/>
      <c r="N174" s="12"/>
    </row>
    <row r="175" spans="1:14" ht="26.25" customHeight="1" x14ac:dyDescent="0.25">
      <c r="A175" s="163"/>
      <c r="B175" s="164"/>
      <c r="C175" s="41"/>
      <c r="D175" s="41"/>
      <c r="E175" s="161"/>
      <c r="F175" s="160"/>
      <c r="G175" s="158"/>
      <c r="H175" s="157"/>
      <c r="I175" s="159"/>
      <c r="J175" s="154"/>
      <c r="K175" s="154"/>
      <c r="L175" s="155"/>
      <c r="M175" s="156"/>
      <c r="N175" s="12"/>
    </row>
    <row r="176" spans="1:14" ht="26.25" customHeight="1" x14ac:dyDescent="0.25">
      <c r="A176" s="176"/>
      <c r="B176" s="173"/>
      <c r="C176" s="40"/>
      <c r="D176" s="40"/>
      <c r="E176" s="173"/>
      <c r="F176" s="173"/>
      <c r="G176" s="158"/>
      <c r="H176" s="157"/>
      <c r="I176" s="159"/>
      <c r="J176" s="154"/>
      <c r="K176" s="154"/>
      <c r="L176" s="155"/>
      <c r="M176" s="156"/>
      <c r="N176" s="11"/>
    </row>
    <row r="177" spans="1:14" ht="26.25" customHeight="1" thickBot="1" x14ac:dyDescent="0.3">
      <c r="A177" s="176"/>
      <c r="B177" s="173"/>
      <c r="C177" s="40"/>
      <c r="D177" s="40"/>
      <c r="E177" s="173"/>
      <c r="F177" s="173"/>
      <c r="G177" s="158"/>
      <c r="H177" s="157"/>
      <c r="I177" s="159"/>
      <c r="J177" s="154"/>
      <c r="K177" s="154"/>
      <c r="L177" s="155"/>
      <c r="M177" s="156"/>
      <c r="N177" s="9"/>
    </row>
  </sheetData>
  <mergeCells count="644">
    <mergeCell ref="N104:N105"/>
    <mergeCell ref="G108:G109"/>
    <mergeCell ref="N118:N119"/>
    <mergeCell ref="H34:H35"/>
    <mergeCell ref="E100:E101"/>
    <mergeCell ref="F100:F101"/>
    <mergeCell ref="J102:J109"/>
    <mergeCell ref="K102:K109"/>
    <mergeCell ref="L102:L109"/>
    <mergeCell ref="E110:E111"/>
    <mergeCell ref="F110:F111"/>
    <mergeCell ref="H110:H111"/>
    <mergeCell ref="H102:H103"/>
    <mergeCell ref="I102:I103"/>
    <mergeCell ref="H100:H101"/>
    <mergeCell ref="G106:G107"/>
    <mergeCell ref="G110:G111"/>
    <mergeCell ref="I100:I101"/>
    <mergeCell ref="I110:I111"/>
    <mergeCell ref="F68:F69"/>
    <mergeCell ref="N110:N111"/>
    <mergeCell ref="M82:M101"/>
    <mergeCell ref="K82:K99"/>
    <mergeCell ref="L82:L99"/>
    <mergeCell ref="N102:N103"/>
    <mergeCell ref="N100:N101"/>
    <mergeCell ref="H98:H99"/>
    <mergeCell ref="H84:H85"/>
    <mergeCell ref="E82:E83"/>
    <mergeCell ref="F82:F83"/>
    <mergeCell ref="H82:H83"/>
    <mergeCell ref="G80:G81"/>
    <mergeCell ref="F88:F89"/>
    <mergeCell ref="G88:G89"/>
    <mergeCell ref="G82:G83"/>
    <mergeCell ref="G84:G85"/>
    <mergeCell ref="I96:I97"/>
    <mergeCell ref="F92:F93"/>
    <mergeCell ref="G92:G93"/>
    <mergeCell ref="H92:H93"/>
    <mergeCell ref="E88:E89"/>
    <mergeCell ref="M102:M111"/>
    <mergeCell ref="J82:J99"/>
    <mergeCell ref="J110:L111"/>
    <mergeCell ref="E106:E107"/>
    <mergeCell ref="F106:F107"/>
    <mergeCell ref="E108:E109"/>
    <mergeCell ref="F108:F109"/>
    <mergeCell ref="H150:H151"/>
    <mergeCell ref="E150:E151"/>
    <mergeCell ref="F150:F151"/>
    <mergeCell ref="F152:F153"/>
    <mergeCell ref="L142:L143"/>
    <mergeCell ref="L144:L145"/>
    <mergeCell ref="G136:G137"/>
    <mergeCell ref="E146:E147"/>
    <mergeCell ref="F146:F147"/>
    <mergeCell ref="F136:F137"/>
    <mergeCell ref="K138:K139"/>
    <mergeCell ref="L138:L139"/>
    <mergeCell ref="M144:M145"/>
    <mergeCell ref="F26:F27"/>
    <mergeCell ref="H30:H31"/>
    <mergeCell ref="H38:H39"/>
    <mergeCell ref="G30:G31"/>
    <mergeCell ref="G38:G39"/>
    <mergeCell ref="E96:E97"/>
    <mergeCell ref="G96:G97"/>
    <mergeCell ref="H96:H97"/>
    <mergeCell ref="F96:F97"/>
    <mergeCell ref="F84:F85"/>
    <mergeCell ref="E40:E41"/>
    <mergeCell ref="F40:F41"/>
    <mergeCell ref="G40:G41"/>
    <mergeCell ref="H40:H41"/>
    <mergeCell ref="F78:F79"/>
    <mergeCell ref="E60:E61"/>
    <mergeCell ref="E80:E81"/>
    <mergeCell ref="F80:F81"/>
    <mergeCell ref="H80:H81"/>
    <mergeCell ref="E84:E85"/>
    <mergeCell ref="E86:E87"/>
    <mergeCell ref="G86:G87"/>
    <mergeCell ref="I98:I99"/>
    <mergeCell ref="M154:M155"/>
    <mergeCell ref="I156:I157"/>
    <mergeCell ref="J156:J157"/>
    <mergeCell ref="M148:M149"/>
    <mergeCell ref="I146:I147"/>
    <mergeCell ref="J146:J147"/>
    <mergeCell ref="K146:K147"/>
    <mergeCell ref="L146:L147"/>
    <mergeCell ref="M146:M147"/>
    <mergeCell ref="L148:L149"/>
    <mergeCell ref="M156:M157"/>
    <mergeCell ref="I154:I155"/>
    <mergeCell ref="J154:J155"/>
    <mergeCell ref="J150:J151"/>
    <mergeCell ref="K150:K151"/>
    <mergeCell ref="L150:L151"/>
    <mergeCell ref="M150:M151"/>
    <mergeCell ref="K154:K155"/>
    <mergeCell ref="L154:L155"/>
    <mergeCell ref="K156:K157"/>
    <mergeCell ref="L156:L157"/>
    <mergeCell ref="L152:L153"/>
    <mergeCell ref="M152:M153"/>
    <mergeCell ref="I150:I151"/>
    <mergeCell ref="A156:A157"/>
    <mergeCell ref="B156:B157"/>
    <mergeCell ref="G156:G157"/>
    <mergeCell ref="H156:H157"/>
    <mergeCell ref="A154:A155"/>
    <mergeCell ref="B154:B155"/>
    <mergeCell ref="E154:E155"/>
    <mergeCell ref="F154:F155"/>
    <mergeCell ref="G152:G153"/>
    <mergeCell ref="H154:H155"/>
    <mergeCell ref="G154:G155"/>
    <mergeCell ref="E156:E157"/>
    <mergeCell ref="F156:F157"/>
    <mergeCell ref="H152:H153"/>
    <mergeCell ref="A150:A151"/>
    <mergeCell ref="B150:B151"/>
    <mergeCell ref="G150:G151"/>
    <mergeCell ref="A152:A153"/>
    <mergeCell ref="B152:B153"/>
    <mergeCell ref="E152:E153"/>
    <mergeCell ref="I142:I143"/>
    <mergeCell ref="J142:J143"/>
    <mergeCell ref="K142:K143"/>
    <mergeCell ref="A146:A147"/>
    <mergeCell ref="B146:B147"/>
    <mergeCell ref="H146:H147"/>
    <mergeCell ref="E144:E145"/>
    <mergeCell ref="A144:A145"/>
    <mergeCell ref="H148:H149"/>
    <mergeCell ref="I148:I149"/>
    <mergeCell ref="J148:J149"/>
    <mergeCell ref="K148:K149"/>
    <mergeCell ref="I144:I145"/>
    <mergeCell ref="I152:I153"/>
    <mergeCell ref="J152:J153"/>
    <mergeCell ref="K152:K153"/>
    <mergeCell ref="A148:A149"/>
    <mergeCell ref="G146:G147"/>
    <mergeCell ref="A142:A143"/>
    <mergeCell ref="J144:J145"/>
    <mergeCell ref="K144:K145"/>
    <mergeCell ref="K140:K141"/>
    <mergeCell ref="E134:E135"/>
    <mergeCell ref="F134:F135"/>
    <mergeCell ref="A138:A139"/>
    <mergeCell ref="A140:A141"/>
    <mergeCell ref="A136:A137"/>
    <mergeCell ref="B136:B137"/>
    <mergeCell ref="E136:E137"/>
    <mergeCell ref="A134:A135"/>
    <mergeCell ref="B134:B135"/>
    <mergeCell ref="F144:F145"/>
    <mergeCell ref="B144:B145"/>
    <mergeCell ref="G144:G145"/>
    <mergeCell ref="H144:H145"/>
    <mergeCell ref="G142:G143"/>
    <mergeCell ref="H142:H143"/>
    <mergeCell ref="B142:B143"/>
    <mergeCell ref="B138:B139"/>
    <mergeCell ref="B140:B141"/>
    <mergeCell ref="E140:E141"/>
    <mergeCell ref="J140:J141"/>
    <mergeCell ref="B148:B149"/>
    <mergeCell ref="E148:E149"/>
    <mergeCell ref="F148:F149"/>
    <mergeCell ref="G148:G149"/>
    <mergeCell ref="I140:I141"/>
    <mergeCell ref="E138:E139"/>
    <mergeCell ref="E142:E143"/>
    <mergeCell ref="F142:F143"/>
    <mergeCell ref="J136:J137"/>
    <mergeCell ref="H136:H137"/>
    <mergeCell ref="J138:J139"/>
    <mergeCell ref="F138:F139"/>
    <mergeCell ref="F140:F141"/>
    <mergeCell ref="G140:G141"/>
    <mergeCell ref="H140:H141"/>
    <mergeCell ref="G138:G139"/>
    <mergeCell ref="H138:H139"/>
    <mergeCell ref="H42:H43"/>
    <mergeCell ref="F36:F37"/>
    <mergeCell ref="F18:F19"/>
    <mergeCell ref="I38:I39"/>
    <mergeCell ref="M138:M139"/>
    <mergeCell ref="I138:I139"/>
    <mergeCell ref="M140:M141"/>
    <mergeCell ref="L134:L135"/>
    <mergeCell ref="L136:L137"/>
    <mergeCell ref="M136:M137"/>
    <mergeCell ref="L140:L141"/>
    <mergeCell ref="J134:J135"/>
    <mergeCell ref="I136:I137"/>
    <mergeCell ref="K136:K137"/>
    <mergeCell ref="I134:I135"/>
    <mergeCell ref="G28:G29"/>
    <mergeCell ref="H28:H29"/>
    <mergeCell ref="F20:F21"/>
    <mergeCell ref="G44:G45"/>
    <mergeCell ref="I26:I27"/>
    <mergeCell ref="I34:I35"/>
    <mergeCell ref="I28:I29"/>
    <mergeCell ref="G98:G99"/>
    <mergeCell ref="I86:I87"/>
    <mergeCell ref="H50:H51"/>
    <mergeCell ref="G56:G57"/>
    <mergeCell ref="F46:F47"/>
    <mergeCell ref="G48:G49"/>
    <mergeCell ref="F54:F55"/>
    <mergeCell ref="G54:G55"/>
    <mergeCell ref="F48:F49"/>
    <mergeCell ref="H52:H53"/>
    <mergeCell ref="I44:I45"/>
    <mergeCell ref="H48:H49"/>
    <mergeCell ref="N12:N13"/>
    <mergeCell ref="N6:N7"/>
    <mergeCell ref="H4:H5"/>
    <mergeCell ref="I4:I5"/>
    <mergeCell ref="N4:N5"/>
    <mergeCell ref="H6:H7"/>
    <mergeCell ref="H8:H9"/>
    <mergeCell ref="I8:I9"/>
    <mergeCell ref="N8:N9"/>
    <mergeCell ref="N10:N11"/>
    <mergeCell ref="K4:K37"/>
    <mergeCell ref="L4:L37"/>
    <mergeCell ref="J4:J37"/>
    <mergeCell ref="I30:I31"/>
    <mergeCell ref="H18:H19"/>
    <mergeCell ref="I18:I19"/>
    <mergeCell ref="H24:H25"/>
    <mergeCell ref="I24:I25"/>
    <mergeCell ref="H20:H21"/>
    <mergeCell ref="H22:H23"/>
    <mergeCell ref="I20:I21"/>
    <mergeCell ref="I22:I23"/>
    <mergeCell ref="H16:H17"/>
    <mergeCell ref="I16:I17"/>
    <mergeCell ref="A1:M1"/>
    <mergeCell ref="A2:B2"/>
    <mergeCell ref="E2:M2"/>
    <mergeCell ref="E3:F3"/>
    <mergeCell ref="E10:E11"/>
    <mergeCell ref="F10:F11"/>
    <mergeCell ref="G10:G11"/>
    <mergeCell ref="E6:E7"/>
    <mergeCell ref="F6:F7"/>
    <mergeCell ref="I6:I7"/>
    <mergeCell ref="F4:F5"/>
    <mergeCell ref="A4:A39"/>
    <mergeCell ref="B4:B39"/>
    <mergeCell ref="E38:F39"/>
    <mergeCell ref="E14:E15"/>
    <mergeCell ref="G6:G7"/>
    <mergeCell ref="G36:G37"/>
    <mergeCell ref="G32:G33"/>
    <mergeCell ref="E32:E33"/>
    <mergeCell ref="F32:F33"/>
    <mergeCell ref="F14:F15"/>
    <mergeCell ref="G14:G15"/>
    <mergeCell ref="E18:E19"/>
    <mergeCell ref="E16:E17"/>
    <mergeCell ref="E160:E161"/>
    <mergeCell ref="F160:F161"/>
    <mergeCell ref="M158:M159"/>
    <mergeCell ref="A160:A161"/>
    <mergeCell ref="B160:B161"/>
    <mergeCell ref="G160:G161"/>
    <mergeCell ref="H160:H161"/>
    <mergeCell ref="I160:I161"/>
    <mergeCell ref="J160:J161"/>
    <mergeCell ref="K160:K161"/>
    <mergeCell ref="L160:L161"/>
    <mergeCell ref="M160:M161"/>
    <mergeCell ref="A158:A159"/>
    <mergeCell ref="B158:B159"/>
    <mergeCell ref="G158:G159"/>
    <mergeCell ref="H158:H159"/>
    <mergeCell ref="I158:I159"/>
    <mergeCell ref="J158:J159"/>
    <mergeCell ref="K158:K159"/>
    <mergeCell ref="L158:L159"/>
    <mergeCell ref="E158:E159"/>
    <mergeCell ref="F158:F159"/>
    <mergeCell ref="B164:B165"/>
    <mergeCell ref="G164:G165"/>
    <mergeCell ref="H164:H165"/>
    <mergeCell ref="I164:I165"/>
    <mergeCell ref="A162:A163"/>
    <mergeCell ref="B162:B163"/>
    <mergeCell ref="E162:E163"/>
    <mergeCell ref="F162:F163"/>
    <mergeCell ref="G162:G163"/>
    <mergeCell ref="H162:H163"/>
    <mergeCell ref="A172:A173"/>
    <mergeCell ref="A168:A169"/>
    <mergeCell ref="B168:B169"/>
    <mergeCell ref="E168:E169"/>
    <mergeCell ref="F168:F169"/>
    <mergeCell ref="G168:G169"/>
    <mergeCell ref="H168:H169"/>
    <mergeCell ref="L166:L167"/>
    <mergeCell ref="I162:I163"/>
    <mergeCell ref="J162:J163"/>
    <mergeCell ref="K162:K163"/>
    <mergeCell ref="L162:L163"/>
    <mergeCell ref="A166:A167"/>
    <mergeCell ref="B166:B167"/>
    <mergeCell ref="E166:E167"/>
    <mergeCell ref="F166:F167"/>
    <mergeCell ref="G166:G167"/>
    <mergeCell ref="E164:E165"/>
    <mergeCell ref="F164:F165"/>
    <mergeCell ref="H166:H167"/>
    <mergeCell ref="I166:I167"/>
    <mergeCell ref="K168:K169"/>
    <mergeCell ref="L168:L169"/>
    <mergeCell ref="A164:A165"/>
    <mergeCell ref="E170:E171"/>
    <mergeCell ref="F170:F171"/>
    <mergeCell ref="A174:A175"/>
    <mergeCell ref="B174:B175"/>
    <mergeCell ref="E174:E175"/>
    <mergeCell ref="F174:F175"/>
    <mergeCell ref="B172:B173"/>
    <mergeCell ref="E172:E173"/>
    <mergeCell ref="M176:M177"/>
    <mergeCell ref="J176:J177"/>
    <mergeCell ref="K176:K177"/>
    <mergeCell ref="L176:L177"/>
    <mergeCell ref="L172:L173"/>
    <mergeCell ref="A176:A177"/>
    <mergeCell ref="B176:B177"/>
    <mergeCell ref="L174:L175"/>
    <mergeCell ref="J174:J175"/>
    <mergeCell ref="K174:K175"/>
    <mergeCell ref="M174:M175"/>
    <mergeCell ref="M172:M173"/>
    <mergeCell ref="A170:A171"/>
    <mergeCell ref="B170:B171"/>
    <mergeCell ref="G170:G171"/>
    <mergeCell ref="H170:H171"/>
    <mergeCell ref="J40:J79"/>
    <mergeCell ref="K40:K79"/>
    <mergeCell ref="I112:I113"/>
    <mergeCell ref="I124:I125"/>
    <mergeCell ref="L126:L127"/>
    <mergeCell ref="M126:M127"/>
    <mergeCell ref="L128:L129"/>
    <mergeCell ref="M128:M129"/>
    <mergeCell ref="L124:L125"/>
    <mergeCell ref="M124:M125"/>
    <mergeCell ref="I54:I55"/>
    <mergeCell ref="I56:I57"/>
    <mergeCell ref="I82:I83"/>
    <mergeCell ref="I84:I85"/>
    <mergeCell ref="L120:L121"/>
    <mergeCell ref="M120:M121"/>
    <mergeCell ref="M112:M119"/>
    <mergeCell ref="K112:K117"/>
    <mergeCell ref="L112:L117"/>
    <mergeCell ref="I40:I41"/>
    <mergeCell ref="I88:I89"/>
    <mergeCell ref="A40:A81"/>
    <mergeCell ref="B40:B81"/>
    <mergeCell ref="E90:E91"/>
    <mergeCell ref="F90:F91"/>
    <mergeCell ref="I90:I91"/>
    <mergeCell ref="F86:F87"/>
    <mergeCell ref="H88:H89"/>
    <mergeCell ref="I80:I81"/>
    <mergeCell ref="I50:I51"/>
    <mergeCell ref="I42:I43"/>
    <mergeCell ref="I58:I59"/>
    <mergeCell ref="A82:A101"/>
    <mergeCell ref="B82:B101"/>
    <mergeCell ref="I92:I93"/>
    <mergeCell ref="I52:I53"/>
    <mergeCell ref="I78:I79"/>
    <mergeCell ref="I68:I69"/>
    <mergeCell ref="F42:F43"/>
    <mergeCell ref="G42:G43"/>
    <mergeCell ref="F44:F45"/>
    <mergeCell ref="H44:H45"/>
    <mergeCell ref="G46:G47"/>
    <mergeCell ref="H46:H47"/>
    <mergeCell ref="F56:F57"/>
    <mergeCell ref="F114:F115"/>
    <mergeCell ref="H134:H135"/>
    <mergeCell ref="H132:H133"/>
    <mergeCell ref="L130:L131"/>
    <mergeCell ref="M170:M171"/>
    <mergeCell ref="I172:I173"/>
    <mergeCell ref="J172:J173"/>
    <mergeCell ref="K172:K173"/>
    <mergeCell ref="I168:I169"/>
    <mergeCell ref="J168:J169"/>
    <mergeCell ref="M168:M169"/>
    <mergeCell ref="M166:M167"/>
    <mergeCell ref="K164:K165"/>
    <mergeCell ref="L164:L165"/>
    <mergeCell ref="J166:J167"/>
    <mergeCell ref="K166:K167"/>
    <mergeCell ref="M164:M165"/>
    <mergeCell ref="J164:J165"/>
    <mergeCell ref="I170:I171"/>
    <mergeCell ref="J170:J171"/>
    <mergeCell ref="K170:K171"/>
    <mergeCell ref="L170:L171"/>
    <mergeCell ref="M162:M163"/>
    <mergeCell ref="M142:M143"/>
    <mergeCell ref="H94:H95"/>
    <mergeCell ref="E52:E53"/>
    <mergeCell ref="G100:G101"/>
    <mergeCell ref="E92:E93"/>
    <mergeCell ref="E94:E95"/>
    <mergeCell ref="F94:F95"/>
    <mergeCell ref="G70:G71"/>
    <mergeCell ref="G72:G73"/>
    <mergeCell ref="G74:G75"/>
    <mergeCell ref="H78:H79"/>
    <mergeCell ref="H86:H87"/>
    <mergeCell ref="G90:G91"/>
    <mergeCell ref="H90:H91"/>
    <mergeCell ref="F58:F59"/>
    <mergeCell ref="G58:G59"/>
    <mergeCell ref="G60:G61"/>
    <mergeCell ref="G62:G63"/>
    <mergeCell ref="G78:G79"/>
    <mergeCell ref="F52:F53"/>
    <mergeCell ref="G66:G67"/>
    <mergeCell ref="F60:F61"/>
    <mergeCell ref="F62:F63"/>
    <mergeCell ref="F64:F65"/>
    <mergeCell ref="F66:F67"/>
    <mergeCell ref="H112:H113"/>
    <mergeCell ref="E176:F177"/>
    <mergeCell ref="G176:G177"/>
    <mergeCell ref="H176:H177"/>
    <mergeCell ref="I176:I177"/>
    <mergeCell ref="G174:G175"/>
    <mergeCell ref="H174:H175"/>
    <mergeCell ref="I174:I175"/>
    <mergeCell ref="G114:G115"/>
    <mergeCell ref="E114:E115"/>
    <mergeCell ref="G118:G119"/>
    <mergeCell ref="H118:H119"/>
    <mergeCell ref="I118:I119"/>
    <mergeCell ref="F118:F119"/>
    <mergeCell ref="H114:H115"/>
    <mergeCell ref="G130:G131"/>
    <mergeCell ref="H128:H129"/>
    <mergeCell ref="I130:I131"/>
    <mergeCell ref="I128:I129"/>
    <mergeCell ref="G128:G129"/>
    <mergeCell ref="G134:G135"/>
    <mergeCell ref="F172:F173"/>
    <mergeCell ref="G172:G173"/>
    <mergeCell ref="H172:H173"/>
    <mergeCell ref="G68:G69"/>
    <mergeCell ref="E112:E113"/>
    <mergeCell ref="F112:F113"/>
    <mergeCell ref="G112:G113"/>
    <mergeCell ref="E102:E103"/>
    <mergeCell ref="F102:F103"/>
    <mergeCell ref="G102:G103"/>
    <mergeCell ref="G94:G95"/>
    <mergeCell ref="E42:E43"/>
    <mergeCell ref="E58:E59"/>
    <mergeCell ref="E56:E57"/>
    <mergeCell ref="E44:E45"/>
    <mergeCell ref="E46:E47"/>
    <mergeCell ref="E50:E51"/>
    <mergeCell ref="G50:G51"/>
    <mergeCell ref="G52:G53"/>
    <mergeCell ref="E54:E55"/>
    <mergeCell ref="E48:E49"/>
    <mergeCell ref="I12:I13"/>
    <mergeCell ref="G4:G5"/>
    <mergeCell ref="H14:H15"/>
    <mergeCell ref="I14:I15"/>
    <mergeCell ref="G22:G23"/>
    <mergeCell ref="G18:G19"/>
    <mergeCell ref="I36:I37"/>
    <mergeCell ref="I32:I33"/>
    <mergeCell ref="H32:H33"/>
    <mergeCell ref="F12:F13"/>
    <mergeCell ref="G12:G13"/>
    <mergeCell ref="F50:F51"/>
    <mergeCell ref="M4:M39"/>
    <mergeCell ref="E22:E23"/>
    <mergeCell ref="F24:F25"/>
    <mergeCell ref="G24:G25"/>
    <mergeCell ref="F22:F23"/>
    <mergeCell ref="G20:G21"/>
    <mergeCell ref="J38:L39"/>
    <mergeCell ref="H10:H11"/>
    <mergeCell ref="I10:I11"/>
    <mergeCell ref="E4:E5"/>
    <mergeCell ref="E8:E9"/>
    <mergeCell ref="F8:F9"/>
    <mergeCell ref="G8:G9"/>
    <mergeCell ref="H36:H37"/>
    <mergeCell ref="G26:G27"/>
    <mergeCell ref="G34:G35"/>
    <mergeCell ref="E12:E13"/>
    <mergeCell ref="F16:F17"/>
    <mergeCell ref="G16:G17"/>
    <mergeCell ref="E20:E21"/>
    <mergeCell ref="H12:H13"/>
    <mergeCell ref="A102:A111"/>
    <mergeCell ref="B102:B111"/>
    <mergeCell ref="I104:I105"/>
    <mergeCell ref="H104:H105"/>
    <mergeCell ref="G104:G105"/>
    <mergeCell ref="F104:F105"/>
    <mergeCell ref="E104:E105"/>
    <mergeCell ref="H106:H107"/>
    <mergeCell ref="I106:I107"/>
    <mergeCell ref="A124:A125"/>
    <mergeCell ref="B124:B125"/>
    <mergeCell ref="J124:J125"/>
    <mergeCell ref="F124:F125"/>
    <mergeCell ref="G124:G125"/>
    <mergeCell ref="G126:G127"/>
    <mergeCell ref="E98:E99"/>
    <mergeCell ref="F98:F99"/>
    <mergeCell ref="H120:H121"/>
    <mergeCell ref="I120:I121"/>
    <mergeCell ref="I122:I123"/>
    <mergeCell ref="G122:G123"/>
    <mergeCell ref="H122:H123"/>
    <mergeCell ref="E122:E123"/>
    <mergeCell ref="A120:A121"/>
    <mergeCell ref="B120:B121"/>
    <mergeCell ref="J120:J121"/>
    <mergeCell ref="E120:E121"/>
    <mergeCell ref="A122:A123"/>
    <mergeCell ref="B122:B123"/>
    <mergeCell ref="J122:J123"/>
    <mergeCell ref="B112:B119"/>
    <mergeCell ref="J112:J117"/>
    <mergeCell ref="I114:I115"/>
    <mergeCell ref="A126:A127"/>
    <mergeCell ref="B126:B127"/>
    <mergeCell ref="A112:A119"/>
    <mergeCell ref="G76:G77"/>
    <mergeCell ref="G64:G65"/>
    <mergeCell ref="J128:J129"/>
    <mergeCell ref="K128:K129"/>
    <mergeCell ref="J126:J127"/>
    <mergeCell ref="K126:K127"/>
    <mergeCell ref="I116:I117"/>
    <mergeCell ref="K124:K125"/>
    <mergeCell ref="E118:E119"/>
    <mergeCell ref="E116:E117"/>
    <mergeCell ref="E124:E125"/>
    <mergeCell ref="H76:H77"/>
    <mergeCell ref="H72:H73"/>
    <mergeCell ref="H64:H65"/>
    <mergeCell ref="I64:I65"/>
    <mergeCell ref="I70:I71"/>
    <mergeCell ref="H70:H71"/>
    <mergeCell ref="I72:I73"/>
    <mergeCell ref="I74:I75"/>
    <mergeCell ref="E126:E127"/>
    <mergeCell ref="H126:H127"/>
    <mergeCell ref="A132:A133"/>
    <mergeCell ref="B132:B133"/>
    <mergeCell ref="E132:E133"/>
    <mergeCell ref="F132:F133"/>
    <mergeCell ref="E128:E129"/>
    <mergeCell ref="F128:F129"/>
    <mergeCell ref="A130:A131"/>
    <mergeCell ref="B130:B131"/>
    <mergeCell ref="E130:E131"/>
    <mergeCell ref="F130:F131"/>
    <mergeCell ref="A128:A129"/>
    <mergeCell ref="B128:B129"/>
    <mergeCell ref="N46:N47"/>
    <mergeCell ref="N49:N50"/>
    <mergeCell ref="N51:N52"/>
    <mergeCell ref="N53:N54"/>
    <mergeCell ref="I126:I127"/>
    <mergeCell ref="F126:F127"/>
    <mergeCell ref="F122:F123"/>
    <mergeCell ref="F120:F121"/>
    <mergeCell ref="G120:G121"/>
    <mergeCell ref="H116:H117"/>
    <mergeCell ref="F116:F117"/>
    <mergeCell ref="G116:G117"/>
    <mergeCell ref="I108:I109"/>
    <mergeCell ref="H124:H125"/>
    <mergeCell ref="N60:N61"/>
    <mergeCell ref="M40:M81"/>
    <mergeCell ref="J80:L81"/>
    <mergeCell ref="N80:N81"/>
    <mergeCell ref="I94:I95"/>
    <mergeCell ref="J100:L101"/>
    <mergeCell ref="H108:H109"/>
    <mergeCell ref="N40:N41"/>
    <mergeCell ref="H74:H75"/>
    <mergeCell ref="H68:H69"/>
    <mergeCell ref="M134:M135"/>
    <mergeCell ref="K134:K135"/>
    <mergeCell ref="M130:M131"/>
    <mergeCell ref="L132:L133"/>
    <mergeCell ref="M132:M133"/>
    <mergeCell ref="M122:M123"/>
    <mergeCell ref="K120:K121"/>
    <mergeCell ref="K122:K123"/>
    <mergeCell ref="L122:L123"/>
    <mergeCell ref="K132:K133"/>
    <mergeCell ref="I132:I133"/>
    <mergeCell ref="G132:G133"/>
    <mergeCell ref="H130:H131"/>
    <mergeCell ref="N44:N45"/>
    <mergeCell ref="I48:I49"/>
    <mergeCell ref="I76:I77"/>
    <mergeCell ref="I46:I47"/>
    <mergeCell ref="H56:H57"/>
    <mergeCell ref="H66:H67"/>
    <mergeCell ref="I66:I67"/>
    <mergeCell ref="H54:H55"/>
    <mergeCell ref="N56:N57"/>
    <mergeCell ref="N58:N59"/>
    <mergeCell ref="L40:L79"/>
    <mergeCell ref="H58:H59"/>
    <mergeCell ref="I60:I61"/>
    <mergeCell ref="I62:I63"/>
    <mergeCell ref="H60:H61"/>
    <mergeCell ref="H62:H63"/>
    <mergeCell ref="J130:J131"/>
    <mergeCell ref="K130:K131"/>
    <mergeCell ref="J118:L119"/>
    <mergeCell ref="J132:J133"/>
    <mergeCell ref="N42:N43"/>
  </mergeCells>
  <conditionalFormatting sqref="F78">
    <cfRule type="duplicateValues" dxfId="15" priority="1"/>
  </conditionalFormatting>
  <printOptions horizontalCentered="1" verticalCentered="1"/>
  <pageMargins left="0" right="0" top="0" bottom="0" header="0" footer="0"/>
  <pageSetup paperSize="9" scale="30" orientation="portrait" r:id="rId1"/>
  <rowBreaks count="2" manualBreakCount="2">
    <brk id="119" max="12" man="1"/>
    <brk id="175" max="1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22"/>
  <sheetViews>
    <sheetView view="pageBreakPreview" topLeftCell="A10" zoomScale="60" zoomScaleNormal="78" workbookViewId="0">
      <selection activeCell="A14" sqref="A14:N15"/>
    </sheetView>
  </sheetViews>
  <sheetFormatPr defaultRowHeight="15" x14ac:dyDescent="0.25"/>
  <cols>
    <col min="1" max="1" width="5" style="2" customWidth="1"/>
    <col min="2" max="2" width="27" style="2" customWidth="1"/>
    <col min="3" max="3" width="34" style="2" customWidth="1"/>
    <col min="4" max="4" width="24.7109375" style="2" customWidth="1"/>
    <col min="5" max="5" width="25.28515625" style="2" customWidth="1"/>
    <col min="6" max="6" width="16.42578125" style="2" customWidth="1"/>
    <col min="7" max="8" width="16.28515625" style="2" customWidth="1"/>
    <col min="9" max="9" width="21" style="125" customWidth="1"/>
    <col min="10" max="10" width="16.28515625" style="2" customWidth="1"/>
    <col min="11" max="14" width="26.85546875" style="2" customWidth="1"/>
    <col min="17" max="17" width="18.140625" customWidth="1"/>
  </cols>
  <sheetData>
    <row r="1" spans="1:14" ht="33" customHeight="1" x14ac:dyDescent="0.25">
      <c r="A1" s="244"/>
      <c r="B1" s="244"/>
      <c r="C1" s="245" t="s">
        <v>153</v>
      </c>
      <c r="D1" s="245"/>
      <c r="E1" s="245"/>
      <c r="F1" s="245"/>
      <c r="G1" s="245"/>
      <c r="H1" s="245"/>
      <c r="I1" s="245"/>
      <c r="J1" s="245"/>
      <c r="K1" s="1" t="s">
        <v>22</v>
      </c>
      <c r="L1" s="1" t="s">
        <v>23</v>
      </c>
      <c r="M1" s="1" t="s">
        <v>24</v>
      </c>
      <c r="N1" s="1" t="s">
        <v>25</v>
      </c>
    </row>
    <row r="2" spans="1:14" ht="25.5" customHeight="1" x14ac:dyDescent="0.25">
      <c r="A2" s="244"/>
      <c r="B2" s="244"/>
      <c r="C2" s="245"/>
      <c r="D2" s="245"/>
      <c r="E2" s="245"/>
      <c r="F2" s="245"/>
      <c r="G2" s="245"/>
      <c r="H2" s="245"/>
      <c r="I2" s="245"/>
      <c r="J2" s="245"/>
      <c r="K2" s="243"/>
      <c r="L2" s="243"/>
      <c r="M2" s="243"/>
      <c r="N2" s="243"/>
    </row>
    <row r="3" spans="1:14" ht="25.5" customHeight="1" x14ac:dyDescent="0.25">
      <c r="A3" s="244"/>
      <c r="B3" s="244"/>
      <c r="C3" s="245"/>
      <c r="D3" s="245"/>
      <c r="E3" s="245"/>
      <c r="F3" s="245"/>
      <c r="G3" s="245"/>
      <c r="H3" s="245"/>
      <c r="I3" s="245"/>
      <c r="J3" s="245"/>
      <c r="K3" s="243"/>
      <c r="L3" s="243"/>
      <c r="M3" s="243"/>
      <c r="N3" s="243"/>
    </row>
    <row r="4" spans="1:14" ht="25.5" customHeight="1" x14ac:dyDescent="0.25">
      <c r="A4" s="244"/>
      <c r="B4" s="244"/>
      <c r="C4" s="245"/>
      <c r="D4" s="245"/>
      <c r="E4" s="245"/>
      <c r="F4" s="245"/>
      <c r="G4" s="245"/>
      <c r="H4" s="245"/>
      <c r="I4" s="245"/>
      <c r="J4" s="245"/>
      <c r="K4" s="243"/>
      <c r="L4" s="243"/>
      <c r="M4" s="243"/>
      <c r="N4" s="243"/>
    </row>
    <row r="5" spans="1:14" ht="39" customHeight="1" x14ac:dyDescent="0.25">
      <c r="A5" s="244"/>
      <c r="B5" s="244"/>
      <c r="C5" s="245"/>
      <c r="D5" s="245"/>
      <c r="E5" s="245"/>
      <c r="F5" s="245"/>
      <c r="G5" s="245"/>
      <c r="H5" s="245"/>
      <c r="I5" s="245"/>
      <c r="J5" s="245"/>
      <c r="K5" s="243"/>
      <c r="L5" s="243"/>
      <c r="M5" s="243"/>
      <c r="N5" s="243"/>
    </row>
    <row r="6" spans="1:14" ht="37.5" customHeight="1" x14ac:dyDescent="0.3">
      <c r="A6" s="244"/>
      <c r="B6" s="244"/>
      <c r="C6" s="245"/>
      <c r="D6" s="245"/>
      <c r="E6" s="245"/>
      <c r="F6" s="245"/>
      <c r="G6" s="245"/>
      <c r="H6" s="245"/>
      <c r="I6" s="245"/>
      <c r="J6" s="245"/>
      <c r="K6" s="105"/>
      <c r="L6" s="105"/>
      <c r="M6" s="105"/>
      <c r="N6" s="105"/>
    </row>
    <row r="7" spans="1:14" s="106" customFormat="1" ht="36" customHeight="1" x14ac:dyDescent="0.3">
      <c r="A7" s="251" t="s">
        <v>0</v>
      </c>
      <c r="B7" s="246" t="s">
        <v>1</v>
      </c>
      <c r="C7" s="252" t="s">
        <v>2</v>
      </c>
      <c r="D7" s="252" t="s">
        <v>3</v>
      </c>
      <c r="E7" s="251" t="s">
        <v>4</v>
      </c>
      <c r="F7" s="251"/>
      <c r="G7" s="251"/>
      <c r="H7" s="251"/>
      <c r="I7" s="251"/>
      <c r="J7" s="251"/>
      <c r="K7" s="251"/>
      <c r="L7" s="246" t="s">
        <v>10</v>
      </c>
      <c r="M7" s="246" t="s">
        <v>11</v>
      </c>
      <c r="N7" s="246" t="s">
        <v>12</v>
      </c>
    </row>
    <row r="8" spans="1:14" s="106" customFormat="1" ht="65.25" customHeight="1" x14ac:dyDescent="0.3">
      <c r="A8" s="251"/>
      <c r="B8" s="246"/>
      <c r="C8" s="252"/>
      <c r="D8" s="252"/>
      <c r="E8" s="135" t="s">
        <v>5</v>
      </c>
      <c r="F8" s="107" t="s">
        <v>133</v>
      </c>
      <c r="G8" s="107" t="s">
        <v>134</v>
      </c>
      <c r="H8" s="107" t="s">
        <v>135</v>
      </c>
      <c r="I8" s="107" t="s">
        <v>7</v>
      </c>
      <c r="J8" s="107" t="s">
        <v>8</v>
      </c>
      <c r="K8" s="107" t="s">
        <v>9</v>
      </c>
      <c r="L8" s="246"/>
      <c r="M8" s="246"/>
      <c r="N8" s="246"/>
    </row>
    <row r="9" spans="1:14" s="106" customFormat="1" ht="84" customHeight="1" x14ac:dyDescent="0.3">
      <c r="A9" s="108">
        <v>1</v>
      </c>
      <c r="B9" s="90" t="s">
        <v>154</v>
      </c>
      <c r="C9" s="91" t="s">
        <v>140</v>
      </c>
      <c r="D9" s="126" t="s">
        <v>144</v>
      </c>
      <c r="E9" s="96">
        <f>'22.1'!E22</f>
        <v>8486850</v>
      </c>
      <c r="F9" s="136">
        <f>'22.1'!G22</f>
        <v>679.87537993920967</v>
      </c>
      <c r="G9" s="92">
        <v>0</v>
      </c>
      <c r="H9" s="136">
        <v>121</v>
      </c>
      <c r="I9" s="93">
        <f>SUM(G9:H9)*3290</f>
        <v>398090</v>
      </c>
      <c r="J9" s="92">
        <f>F9-H9</f>
        <v>558.87537993920967</v>
      </c>
      <c r="K9" s="136">
        <f>+E9</f>
        <v>8486850</v>
      </c>
      <c r="L9" s="95" t="s">
        <v>155</v>
      </c>
      <c r="M9" s="101" t="s">
        <v>164</v>
      </c>
      <c r="N9" s="94" t="s">
        <v>33</v>
      </c>
    </row>
    <row r="10" spans="1:14" s="106" customFormat="1" ht="84" customHeight="1" x14ac:dyDescent="0.3">
      <c r="A10" s="109">
        <v>2</v>
      </c>
      <c r="B10" s="110"/>
      <c r="C10" s="111"/>
      <c r="D10" s="112"/>
      <c r="E10" s="137"/>
      <c r="F10" s="137"/>
      <c r="G10" s="113"/>
      <c r="H10" s="113"/>
      <c r="I10" s="137"/>
      <c r="J10" s="137"/>
      <c r="K10" s="137"/>
      <c r="L10" s="110"/>
      <c r="M10" s="114"/>
      <c r="N10" s="102"/>
    </row>
    <row r="11" spans="1:14" s="106" customFormat="1" ht="84" customHeight="1" x14ac:dyDescent="0.3">
      <c r="A11" s="108">
        <v>3</v>
      </c>
      <c r="B11" s="110"/>
      <c r="C11" s="111"/>
      <c r="D11" s="115"/>
      <c r="E11" s="137"/>
      <c r="F11" s="137"/>
      <c r="G11" s="113"/>
      <c r="H11" s="113"/>
      <c r="I11" s="137"/>
      <c r="J11" s="137"/>
      <c r="K11" s="137"/>
      <c r="L11" s="110"/>
      <c r="M11" s="114"/>
      <c r="N11" s="102"/>
    </row>
    <row r="12" spans="1:14" s="106" customFormat="1" ht="84" customHeight="1" x14ac:dyDescent="0.3">
      <c r="A12" s="109">
        <v>4</v>
      </c>
      <c r="B12" s="110"/>
      <c r="C12" s="111"/>
      <c r="D12" s="115"/>
      <c r="E12" s="137"/>
      <c r="F12" s="137"/>
      <c r="G12" s="113"/>
      <c r="H12" s="113"/>
      <c r="I12" s="137"/>
      <c r="J12" s="137"/>
      <c r="K12" s="137"/>
      <c r="L12" s="110"/>
      <c r="M12" s="114"/>
      <c r="N12" s="102"/>
    </row>
    <row r="13" spans="1:14" s="106" customFormat="1" ht="84" customHeight="1" x14ac:dyDescent="0.3">
      <c r="A13" s="108">
        <v>5</v>
      </c>
      <c r="B13" s="110"/>
      <c r="C13" s="115"/>
      <c r="D13" s="115"/>
      <c r="E13" s="137"/>
      <c r="F13" s="137"/>
      <c r="G13" s="113"/>
      <c r="H13" s="113"/>
      <c r="I13" s="137"/>
      <c r="J13" s="137"/>
      <c r="K13" s="137"/>
      <c r="L13" s="110"/>
      <c r="M13" s="114"/>
      <c r="N13" s="102"/>
    </row>
    <row r="14" spans="1:14" s="116" customFormat="1" ht="21" customHeight="1" x14ac:dyDescent="0.3">
      <c r="A14" s="247" t="s">
        <v>13</v>
      </c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</row>
    <row r="15" spans="1:14" s="116" customFormat="1" ht="43.5" customHeight="1" x14ac:dyDescent="0.3">
      <c r="A15" s="247"/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</row>
    <row r="16" spans="1:14" ht="37.5" customHeight="1" x14ac:dyDescent="0.25">
      <c r="A16" s="248" t="s">
        <v>0</v>
      </c>
      <c r="B16" s="249" t="s">
        <v>14</v>
      </c>
      <c r="C16" s="249" t="s">
        <v>15</v>
      </c>
      <c r="D16" s="249" t="s">
        <v>16</v>
      </c>
      <c r="E16" s="250" t="s">
        <v>18</v>
      </c>
      <c r="F16" s="250"/>
      <c r="G16" s="250"/>
      <c r="H16" s="250"/>
      <c r="I16" s="250"/>
      <c r="J16" s="250"/>
      <c r="K16" s="250"/>
      <c r="L16" s="250"/>
      <c r="M16" s="250"/>
      <c r="N16" s="250"/>
    </row>
    <row r="17" spans="1:18" ht="72" customHeight="1" x14ac:dyDescent="0.25">
      <c r="A17" s="248"/>
      <c r="B17" s="249"/>
      <c r="C17" s="249"/>
      <c r="D17" s="249"/>
      <c r="E17" s="117" t="s">
        <v>17</v>
      </c>
      <c r="F17" s="118" t="s">
        <v>19</v>
      </c>
      <c r="G17" s="118" t="s">
        <v>20</v>
      </c>
      <c r="H17" s="118" t="s">
        <v>6</v>
      </c>
      <c r="I17" s="118" t="s">
        <v>21</v>
      </c>
      <c r="J17" s="249" t="s">
        <v>12</v>
      </c>
      <c r="K17" s="249"/>
      <c r="L17" s="249"/>
      <c r="M17" s="249"/>
      <c r="N17" s="249"/>
      <c r="P17">
        <f>23*30</f>
        <v>690</v>
      </c>
    </row>
    <row r="18" spans="1:18" ht="77.25" customHeight="1" x14ac:dyDescent="0.25">
      <c r="A18" s="108">
        <v>1</v>
      </c>
      <c r="B18" s="127" t="s">
        <v>141</v>
      </c>
      <c r="C18" s="94">
        <f>1935+342+576+161+325+717</f>
        <v>4056</v>
      </c>
      <c r="D18" s="98">
        <f>C18-H9</f>
        <v>3935</v>
      </c>
      <c r="E18" s="100" t="s">
        <v>165</v>
      </c>
      <c r="F18" s="99" t="s">
        <v>151</v>
      </c>
      <c r="G18" s="131">
        <v>717</v>
      </c>
      <c r="H18" s="94">
        <v>291</v>
      </c>
      <c r="I18" s="99">
        <f>+H18+G18-H9</f>
        <v>887</v>
      </c>
      <c r="J18" s="253"/>
      <c r="K18" s="253"/>
      <c r="L18" s="253"/>
      <c r="M18" s="253"/>
      <c r="N18" s="253"/>
      <c r="O18" s="119">
        <v>30</v>
      </c>
      <c r="P18" t="s">
        <v>139</v>
      </c>
      <c r="R18">
        <f>+I18/19</f>
        <v>46.684210526315788</v>
      </c>
    </row>
    <row r="19" spans="1:18" s="123" customFormat="1" ht="77.25" customHeight="1" x14ac:dyDescent="0.3">
      <c r="A19" s="108">
        <v>2</v>
      </c>
      <c r="B19" s="120"/>
      <c r="C19" s="121"/>
      <c r="D19" s="121"/>
      <c r="E19" s="103"/>
      <c r="F19" s="122"/>
      <c r="G19" s="121"/>
      <c r="H19" s="113"/>
      <c r="I19" s="137"/>
      <c r="J19" s="254"/>
      <c r="K19" s="254"/>
      <c r="L19" s="254"/>
      <c r="M19" s="254"/>
      <c r="N19" s="254"/>
      <c r="O19" s="119">
        <f t="shared" ref="O19:O22" si="0">+ROUND(I19/15,0)</f>
        <v>0</v>
      </c>
      <c r="P19" t="s">
        <v>139</v>
      </c>
    </row>
    <row r="20" spans="1:18" ht="77.25" customHeight="1" x14ac:dyDescent="0.25">
      <c r="A20" s="108">
        <v>3</v>
      </c>
      <c r="B20" s="120"/>
      <c r="C20" s="121"/>
      <c r="D20" s="121"/>
      <c r="E20" s="103"/>
      <c r="F20" s="122"/>
      <c r="G20" s="121"/>
      <c r="H20" s="113"/>
      <c r="I20" s="137"/>
      <c r="J20" s="254"/>
      <c r="K20" s="254"/>
      <c r="L20" s="254"/>
      <c r="M20" s="254"/>
      <c r="N20" s="254"/>
      <c r="O20" s="119">
        <f t="shared" si="0"/>
        <v>0</v>
      </c>
      <c r="P20" t="s">
        <v>139</v>
      </c>
    </row>
    <row r="21" spans="1:18" s="124" customFormat="1" ht="77.25" customHeight="1" x14ac:dyDescent="0.25">
      <c r="A21" s="108">
        <v>4</v>
      </c>
      <c r="B21" s="120"/>
      <c r="C21" s="121"/>
      <c r="D21" s="121"/>
      <c r="E21" s="103"/>
      <c r="F21" s="122"/>
      <c r="G21" s="121"/>
      <c r="H21" s="113"/>
      <c r="I21" s="137"/>
      <c r="J21" s="254"/>
      <c r="K21" s="254"/>
      <c r="L21" s="254"/>
      <c r="M21" s="254"/>
      <c r="N21" s="254"/>
      <c r="O21" s="119">
        <f t="shared" si="0"/>
        <v>0</v>
      </c>
      <c r="P21" t="s">
        <v>139</v>
      </c>
    </row>
    <row r="22" spans="1:18" s="124" customFormat="1" ht="77.25" customHeight="1" x14ac:dyDescent="0.25">
      <c r="A22" s="108">
        <v>5</v>
      </c>
      <c r="B22" s="120"/>
      <c r="C22" s="121"/>
      <c r="D22" s="121"/>
      <c r="E22" s="103"/>
      <c r="F22" s="122"/>
      <c r="G22" s="121"/>
      <c r="H22" s="113"/>
      <c r="I22" s="137"/>
      <c r="J22" s="254"/>
      <c r="K22" s="254"/>
      <c r="L22" s="254"/>
      <c r="M22" s="254"/>
      <c r="N22" s="254"/>
      <c r="O22" s="119">
        <f t="shared" si="0"/>
        <v>0</v>
      </c>
      <c r="P22" t="s">
        <v>139</v>
      </c>
    </row>
  </sheetData>
  <sheetProtection formatCells="0" formatRows="0" insertColumns="0" insertRows="0" insertHyperlinks="0" deleteRows="0" selectLockedCells="1" sort="0" autoFilter="0" pivotTables="0" selectUnlockedCells="1"/>
  <mergeCells count="26">
    <mergeCell ref="J18:N18"/>
    <mergeCell ref="J19:N19"/>
    <mergeCell ref="J20:N20"/>
    <mergeCell ref="J21:N21"/>
    <mergeCell ref="J22:N22"/>
    <mergeCell ref="M7:M8"/>
    <mergeCell ref="N7:N8"/>
    <mergeCell ref="A14:N15"/>
    <mergeCell ref="A16:A17"/>
    <mergeCell ref="B16:B17"/>
    <mergeCell ref="C16:C17"/>
    <mergeCell ref="D16:D17"/>
    <mergeCell ref="E16:N16"/>
    <mergeCell ref="J17:N17"/>
    <mergeCell ref="A7:A8"/>
    <mergeCell ref="B7:B8"/>
    <mergeCell ref="C7:C8"/>
    <mergeCell ref="D7:D8"/>
    <mergeCell ref="E7:K7"/>
    <mergeCell ref="L7:L8"/>
    <mergeCell ref="N2:N5"/>
    <mergeCell ref="A1:B6"/>
    <mergeCell ref="C1:J6"/>
    <mergeCell ref="K2:K5"/>
    <mergeCell ref="L2:L5"/>
    <mergeCell ref="M2:M5"/>
  </mergeCells>
  <printOptions horizontalCentered="1" verticalCentered="1"/>
  <pageMargins left="0" right="0" top="0" bottom="0" header="0" footer="0"/>
  <pageSetup paperSize="9" scale="46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9"/>
  <sheetViews>
    <sheetView tabSelected="1" view="pageBreakPreview" topLeftCell="A34" zoomScale="60" zoomScaleNormal="100" workbookViewId="0">
      <selection activeCell="J4" sqref="J4:J21"/>
    </sheetView>
  </sheetViews>
  <sheetFormatPr defaultRowHeight="15" x14ac:dyDescent="0.25"/>
  <cols>
    <col min="1" max="1" width="9.140625" style="75"/>
    <col min="2" max="2" width="23.5703125" style="75" customWidth="1"/>
    <col min="3" max="3" width="27.85546875" style="77" customWidth="1"/>
    <col min="4" max="4" width="29.140625" style="76" customWidth="1"/>
    <col min="5" max="5" width="17.5703125" style="130" customWidth="1"/>
    <col min="6" max="6" width="17.5703125" style="75" customWidth="1"/>
    <col min="7" max="7" width="22.28515625" style="75" customWidth="1"/>
    <col min="8" max="10" width="21.42578125" style="75" customWidth="1"/>
    <col min="11" max="11" width="25.140625" style="75" customWidth="1"/>
    <col min="12" max="12" width="18.140625" customWidth="1"/>
  </cols>
  <sheetData>
    <row r="1" spans="1:11" ht="100.5" customHeight="1" x14ac:dyDescent="0.25">
      <c r="A1" s="256" t="s">
        <v>152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</row>
    <row r="2" spans="1:11" ht="61.5" customHeight="1" x14ac:dyDescent="0.25">
      <c r="A2" s="257" t="s">
        <v>26</v>
      </c>
      <c r="B2" s="257"/>
      <c r="C2" s="258" t="s">
        <v>27</v>
      </c>
      <c r="D2" s="258"/>
      <c r="E2" s="258"/>
      <c r="F2" s="258"/>
      <c r="G2" s="258"/>
      <c r="H2" s="258"/>
      <c r="I2" s="258"/>
      <c r="J2" s="258"/>
      <c r="K2" s="258"/>
    </row>
    <row r="3" spans="1:11" ht="88.5" customHeight="1" x14ac:dyDescent="0.25">
      <c r="A3" s="146" t="s">
        <v>0</v>
      </c>
      <c r="B3" s="146" t="s">
        <v>28</v>
      </c>
      <c r="C3" s="259" t="s">
        <v>29</v>
      </c>
      <c r="D3" s="259"/>
      <c r="E3" s="151" t="s">
        <v>30</v>
      </c>
      <c r="F3" s="146" t="s">
        <v>31</v>
      </c>
      <c r="G3" s="146" t="s">
        <v>132</v>
      </c>
      <c r="H3" s="146" t="s">
        <v>131</v>
      </c>
      <c r="I3" s="146" t="s">
        <v>137</v>
      </c>
      <c r="J3" s="146" t="s">
        <v>138</v>
      </c>
      <c r="K3" s="147" t="s">
        <v>32</v>
      </c>
    </row>
    <row r="4" spans="1:11" s="78" customFormat="1" ht="57.75" customHeight="1" x14ac:dyDescent="0.25">
      <c r="A4" s="262">
        <v>1</v>
      </c>
      <c r="B4" s="269" t="s">
        <v>130</v>
      </c>
      <c r="C4" s="143" t="str">
        <f>+VLOOKUP(D4,'[5]FCST SDV (2)'!$C$2:$T$2000,18,0)</f>
        <v>VG01 TOP LINER</v>
      </c>
      <c r="D4" s="148" t="s">
        <v>156</v>
      </c>
      <c r="E4" s="144">
        <f>+VLOOKUP(D4,'[5]FCST SDV (2)'!$C$2:$S$2000,17,0)</f>
        <v>560000</v>
      </c>
      <c r="F4" s="152">
        <v>0.2</v>
      </c>
      <c r="G4" s="145">
        <f>E4*F4/3290</f>
        <v>34.042553191489361</v>
      </c>
      <c r="H4" s="260">
        <v>121</v>
      </c>
      <c r="I4" s="260">
        <f>+G22-H4</f>
        <v>558.87537993920967</v>
      </c>
      <c r="J4" s="260">
        <f>H4+I4</f>
        <v>679.87537993920967</v>
      </c>
      <c r="K4" s="265"/>
    </row>
    <row r="5" spans="1:11" s="78" customFormat="1" ht="57.75" customHeight="1" x14ac:dyDescent="0.25">
      <c r="A5" s="263"/>
      <c r="B5" s="269"/>
      <c r="C5" s="143" t="str">
        <f>+VLOOKUP(D5,'[5]FCST SDV (2)'!$C$2:$T$2000,18,0)</f>
        <v xml:space="preserve">VG01 TPU PSA </v>
      </c>
      <c r="D5" s="149" t="s">
        <v>157</v>
      </c>
      <c r="E5" s="144">
        <f>+VLOOKUP(D5,'[5]FCST SDV (2)'!$C$2:$S$2000,17,0)</f>
        <v>560000</v>
      </c>
      <c r="F5" s="153">
        <v>0.2</v>
      </c>
      <c r="G5" s="97">
        <f t="shared" ref="G5:G21" si="0">E5*F5/3290</f>
        <v>34.042553191489361</v>
      </c>
      <c r="H5" s="261"/>
      <c r="I5" s="261"/>
      <c r="J5" s="261"/>
      <c r="K5" s="266"/>
    </row>
    <row r="6" spans="1:11" s="78" customFormat="1" ht="57.75" customHeight="1" x14ac:dyDescent="0.25">
      <c r="A6" s="263"/>
      <c r="B6" s="269"/>
      <c r="C6" s="143" t="str">
        <f>+VLOOKUP(D6,'[5]FCST SDV (2)'!$C$2:$T$2000,18,0)</f>
        <v>VG01 CU PSA</v>
      </c>
      <c r="D6" s="149" t="s">
        <v>158</v>
      </c>
      <c r="E6" s="144">
        <f>+VLOOKUP(D6,'[5]FCST SDV (2)'!$C$2:$S$2000,17,0)</f>
        <v>560000</v>
      </c>
      <c r="F6" s="153">
        <v>0.2</v>
      </c>
      <c r="G6" s="97">
        <f t="shared" si="0"/>
        <v>34.042553191489361</v>
      </c>
      <c r="H6" s="261"/>
      <c r="I6" s="261"/>
      <c r="J6" s="261"/>
      <c r="K6" s="266"/>
    </row>
    <row r="7" spans="1:11" s="78" customFormat="1" ht="57.75" customHeight="1" x14ac:dyDescent="0.25">
      <c r="A7" s="263"/>
      <c r="B7" s="269"/>
      <c r="C7" s="143" t="str">
        <f>+VLOOKUP(D7,'[5]FCST SDV (2)'!$C$2:$T$2000,18,0)</f>
        <v>VG01 CUSHION TAPE</v>
      </c>
      <c r="D7" s="149" t="s">
        <v>159</v>
      </c>
      <c r="E7" s="144">
        <f>+VLOOKUP(D7,'[5]FCST SDV (2)'!$C$2:$S$2000,17,0)</f>
        <v>560000</v>
      </c>
      <c r="F7" s="153">
        <v>0.2</v>
      </c>
      <c r="G7" s="97">
        <f t="shared" si="0"/>
        <v>34.042553191489361</v>
      </c>
      <c r="H7" s="261"/>
      <c r="I7" s="261"/>
      <c r="J7" s="261"/>
      <c r="K7" s="266"/>
    </row>
    <row r="8" spans="1:11" s="78" customFormat="1" ht="57.75" customHeight="1" x14ac:dyDescent="0.25">
      <c r="A8" s="263"/>
      <c r="B8" s="269"/>
      <c r="C8" s="143" t="str">
        <f>+VLOOKUP(D8,'[5]FCST SDV (2)'!$C$2:$T$2000,18,0)</f>
        <v>VG01 SIDE PSA TAPE</v>
      </c>
      <c r="D8" s="149" t="s">
        <v>160</v>
      </c>
      <c r="E8" s="144">
        <f>+VLOOKUP(D8,'[5]FCST SDV (2)'!$C$2:$S$2000,17,0)</f>
        <v>560000</v>
      </c>
      <c r="F8" s="153">
        <v>0.2</v>
      </c>
      <c r="G8" s="97">
        <f t="shared" si="0"/>
        <v>34.042553191489361</v>
      </c>
      <c r="H8" s="261"/>
      <c r="I8" s="261"/>
      <c r="J8" s="261"/>
      <c r="K8" s="266"/>
    </row>
    <row r="9" spans="1:11" s="78" customFormat="1" ht="57.75" customHeight="1" x14ac:dyDescent="0.25">
      <c r="A9" s="263"/>
      <c r="B9" s="269"/>
      <c r="C9" s="143" t="str">
        <f>+VLOOKUP(D9,'[5]FCST SDV (2)'!$C$2:$T$2000,18,0)</f>
        <v>VG01 BOTTOM LINER</v>
      </c>
      <c r="D9" s="149" t="s">
        <v>161</v>
      </c>
      <c r="E9" s="144">
        <f>+VLOOKUP(D9,'[5]FCST SDV (2)'!$C$2:$S$2000,17,0)</f>
        <v>560000</v>
      </c>
      <c r="F9" s="153">
        <v>0.2</v>
      </c>
      <c r="G9" s="97">
        <f t="shared" si="0"/>
        <v>34.042553191489361</v>
      </c>
      <c r="H9" s="261"/>
      <c r="I9" s="261"/>
      <c r="J9" s="261"/>
      <c r="K9" s="266"/>
    </row>
    <row r="10" spans="1:11" s="78" customFormat="1" ht="57.75" customHeight="1" x14ac:dyDescent="0.25">
      <c r="A10" s="263"/>
      <c r="B10" s="269"/>
      <c r="C10" s="143" t="str">
        <f>+VLOOKUP(D10,'[5]FCST SDV (2)'!$C$2:$T$2000,18,0)</f>
        <v>VG01 FPCB TAPE</v>
      </c>
      <c r="D10" s="149" t="s">
        <v>162</v>
      </c>
      <c r="E10" s="144">
        <f>+VLOOKUP(D10,'[5]FCST SDV (2)'!$C$2:$S$2000,17,0)</f>
        <v>560000</v>
      </c>
      <c r="F10" s="153">
        <v>0.2</v>
      </c>
      <c r="G10" s="97">
        <f t="shared" si="0"/>
        <v>34.042553191489361</v>
      </c>
      <c r="H10" s="261"/>
      <c r="I10" s="261"/>
      <c r="J10" s="261"/>
      <c r="K10" s="266"/>
    </row>
    <row r="11" spans="1:11" s="78" customFormat="1" ht="57.75" customHeight="1" x14ac:dyDescent="0.25">
      <c r="A11" s="263"/>
      <c r="B11" s="269"/>
      <c r="C11" s="143" t="str">
        <f>+VLOOKUP(D11,'[5]FCST SDV (2)'!$C$2:$T$2000,18,0)</f>
        <v xml:space="preserve">NF01 SS GRAPHITE </v>
      </c>
      <c r="D11" s="149" t="s">
        <v>120</v>
      </c>
      <c r="E11" s="144">
        <f>+VLOOKUP(D11,'[5]FCST SDV (2)'!$C$2:$S$2000,17,0)</f>
        <v>121000</v>
      </c>
      <c r="F11" s="153">
        <v>0.2</v>
      </c>
      <c r="G11" s="97">
        <f t="shared" si="0"/>
        <v>7.3556231003039514</v>
      </c>
      <c r="H11" s="261"/>
      <c r="I11" s="261"/>
      <c r="J11" s="261"/>
      <c r="K11" s="266"/>
    </row>
    <row r="12" spans="1:11" s="78" customFormat="1" ht="57.75" customHeight="1" x14ac:dyDescent="0.25">
      <c r="A12" s="263"/>
      <c r="B12" s="269"/>
      <c r="C12" s="143" t="str">
        <f>+VLOOKUP(D12,'[5]FCST SDV (2)'!$C$2:$T$2000,18,0)</f>
        <v>NF01 EMBO CUSHION</v>
      </c>
      <c r="D12" s="149" t="s">
        <v>121</v>
      </c>
      <c r="E12" s="144">
        <f>+VLOOKUP(D12,'[5]FCST SDV (2)'!$C$2:$S$2000,17,0)</f>
        <v>121000</v>
      </c>
      <c r="F12" s="153">
        <v>0.2</v>
      </c>
      <c r="G12" s="97">
        <f t="shared" si="0"/>
        <v>7.3556231003039514</v>
      </c>
      <c r="H12" s="261"/>
      <c r="I12" s="261"/>
      <c r="J12" s="261"/>
      <c r="K12" s="266"/>
    </row>
    <row r="13" spans="1:11" s="78" customFormat="1" ht="57.75" customHeight="1" x14ac:dyDescent="0.25">
      <c r="A13" s="263"/>
      <c r="B13" s="269"/>
      <c r="C13" s="143" t="str">
        <f>+VLOOKUP(D13,'[5]FCST SDV (2)'!$C$2:$T$2000,18,0)</f>
        <v>WP01 COVER-PANEL</v>
      </c>
      <c r="D13" s="149" t="s">
        <v>136</v>
      </c>
      <c r="E13" s="144">
        <f>+VLOOKUP(D13,'[5]FCST SDV (2)'!$C$2:$S$2000,17,0)</f>
        <v>297000</v>
      </c>
      <c r="F13" s="153">
        <v>0.3</v>
      </c>
      <c r="G13" s="97">
        <f t="shared" si="0"/>
        <v>27.082066869300913</v>
      </c>
      <c r="H13" s="261"/>
      <c r="I13" s="261"/>
      <c r="J13" s="261"/>
      <c r="K13" s="266"/>
    </row>
    <row r="14" spans="1:11" s="78" customFormat="1" ht="57.75" customHeight="1" x14ac:dyDescent="0.25">
      <c r="A14" s="263"/>
      <c r="B14" s="269"/>
      <c r="C14" s="143" t="str">
        <f>+VLOOKUP(D14,'[5]FCST SDV (2)'!$C$2:$T$2000,18,0)</f>
        <v>EU09 COVER PANEL</v>
      </c>
      <c r="D14" s="149" t="s">
        <v>146</v>
      </c>
      <c r="E14" s="144">
        <f>+VLOOKUP(D14,'[5]FCST SDV (2)'!$C$2:$S$2000,17,0)</f>
        <v>163350</v>
      </c>
      <c r="F14" s="153">
        <v>0.4</v>
      </c>
      <c r="G14" s="97">
        <f t="shared" si="0"/>
        <v>19.86018237082067</v>
      </c>
      <c r="H14" s="261"/>
      <c r="I14" s="261"/>
      <c r="J14" s="261"/>
      <c r="K14" s="266"/>
    </row>
    <row r="15" spans="1:11" s="78" customFormat="1" ht="57.75" customHeight="1" x14ac:dyDescent="0.25">
      <c r="A15" s="263"/>
      <c r="B15" s="269"/>
      <c r="C15" s="143" t="str">
        <f>+VLOOKUP(D15,'[5]FCST SDV (2)'!$C$2:$T$2000,18,0)</f>
        <v>MJ04 COVER-PANEL</v>
      </c>
      <c r="D15" s="149" t="s">
        <v>142</v>
      </c>
      <c r="E15" s="144">
        <f>+VLOOKUP(D15,'[5]FCST SDV (2)'!$C$2:$S$2000,17,0)</f>
        <v>174000</v>
      </c>
      <c r="F15" s="153">
        <v>0.3</v>
      </c>
      <c r="G15" s="97">
        <f t="shared" si="0"/>
        <v>15.866261398176292</v>
      </c>
      <c r="H15" s="261"/>
      <c r="I15" s="261"/>
      <c r="J15" s="261"/>
      <c r="K15" s="266"/>
    </row>
    <row r="16" spans="1:11" s="78" customFormat="1" ht="57.75" customHeight="1" x14ac:dyDescent="0.25">
      <c r="A16" s="263"/>
      <c r="B16" s="269"/>
      <c r="C16" s="143" t="str">
        <f>+VLOOKUP(D16,'[5]FCST SDV (2)'!$C$2:$T$2000,18,0)</f>
        <v>SW01 C-WINDOW</v>
      </c>
      <c r="D16" s="149" t="s">
        <v>147</v>
      </c>
      <c r="E16" s="144">
        <f>+VLOOKUP(D16,'[5]FCST SDV (2)'!$C$2:$S$2000,17,0)</f>
        <v>2470500</v>
      </c>
      <c r="F16" s="153">
        <v>0.3</v>
      </c>
      <c r="G16" s="97">
        <f t="shared" si="0"/>
        <v>225.27355623100303</v>
      </c>
      <c r="H16" s="261"/>
      <c r="I16" s="261"/>
      <c r="J16" s="261"/>
      <c r="K16" s="266"/>
    </row>
    <row r="17" spans="1:11" s="78" customFormat="1" ht="57.75" customHeight="1" x14ac:dyDescent="0.25">
      <c r="A17" s="263"/>
      <c r="B17" s="269"/>
      <c r="C17" s="143" t="str">
        <f>+VLOOKUP(D17,'[5]FCST SDV (2)'!$C$2:$T$2000,18,0)</f>
        <v>TV01 COVER IC</v>
      </c>
      <c r="D17" s="149" t="s">
        <v>148</v>
      </c>
      <c r="E17" s="144">
        <f>+VLOOKUP(D17,'[5]FCST SDV (2)'!$C$2:$S$2000,17,0)</f>
        <v>170000</v>
      </c>
      <c r="F17" s="153">
        <v>0.4</v>
      </c>
      <c r="G17" s="97">
        <f t="shared" si="0"/>
        <v>20.668693009118542</v>
      </c>
      <c r="H17" s="261"/>
      <c r="I17" s="261"/>
      <c r="J17" s="261"/>
      <c r="K17" s="266"/>
    </row>
    <row r="18" spans="1:11" s="78" customFormat="1" ht="57.75" customHeight="1" x14ac:dyDescent="0.25">
      <c r="A18" s="263"/>
      <c r="B18" s="269"/>
      <c r="C18" s="143" t="str">
        <f>+VLOOKUP(D18,'[5]FCST SDV (2)'!$C$2:$T$2000,18,0)</f>
        <v>TG01 EMBO CUSHION</v>
      </c>
      <c r="D18" s="149" t="s">
        <v>48</v>
      </c>
      <c r="E18" s="144">
        <f>+VLOOKUP(D18,'[5]FCST SDV (2)'!$C$2:$S$2000,17,0)</f>
        <v>401000</v>
      </c>
      <c r="F18" s="153">
        <v>0.4</v>
      </c>
      <c r="G18" s="97">
        <f t="shared" si="0"/>
        <v>48.753799392097264</v>
      </c>
      <c r="H18" s="261"/>
      <c r="I18" s="261"/>
      <c r="J18" s="261"/>
      <c r="K18" s="266"/>
    </row>
    <row r="19" spans="1:11" s="78" customFormat="1" ht="57.75" customHeight="1" x14ac:dyDescent="0.25">
      <c r="A19" s="263"/>
      <c r="B19" s="269"/>
      <c r="C19" s="143" t="str">
        <f>+VLOOKUP(D19,'[5]FCST SDV (2)'!$C$2:$T$2000,18,0)</f>
        <v>UM07 Cover-PANEL(Z type)</v>
      </c>
      <c r="D19" s="149" t="s">
        <v>143</v>
      </c>
      <c r="E19" s="144">
        <f>+VLOOKUP(D19,'[5]FCST SDV (2)'!$C$2:$S$2000,17,0)</f>
        <v>314000</v>
      </c>
      <c r="F19" s="153">
        <v>0.3</v>
      </c>
      <c r="G19" s="97">
        <f t="shared" si="0"/>
        <v>28.632218844984802</v>
      </c>
      <c r="H19" s="261"/>
      <c r="I19" s="261"/>
      <c r="J19" s="261"/>
      <c r="K19" s="266"/>
    </row>
    <row r="20" spans="1:11" s="78" customFormat="1" ht="57.75" customHeight="1" x14ac:dyDescent="0.25">
      <c r="A20" s="263"/>
      <c r="B20" s="269"/>
      <c r="C20" s="143" t="str">
        <f>+VLOOKUP(D20,'[5]FCST SDV (2)'!$C$2:$T$2000,18,0)</f>
        <v>TS01 COVER  GRIP</v>
      </c>
      <c r="D20" s="150" t="s">
        <v>149</v>
      </c>
      <c r="E20" s="144">
        <f>+VLOOKUP(D20,'[5]FCST SDV (2)'!$C$2:$S$2000,17,0)</f>
        <v>132000</v>
      </c>
      <c r="F20" s="153">
        <v>0.4</v>
      </c>
      <c r="G20" s="97">
        <f t="shared" si="0"/>
        <v>16.048632218844986</v>
      </c>
      <c r="H20" s="261"/>
      <c r="I20" s="261"/>
      <c r="J20" s="261"/>
      <c r="K20" s="266"/>
    </row>
    <row r="21" spans="1:11" s="78" customFormat="1" ht="57.75" customHeight="1" x14ac:dyDescent="0.25">
      <c r="A21" s="263"/>
      <c r="B21" s="269"/>
      <c r="C21" s="143" t="str">
        <f>+VLOOKUP(D21,'[5]FCST SDV (2)'!$C$2:$T$2000,18,0)</f>
        <v>TG01 COVER SPACER</v>
      </c>
      <c r="D21" s="149" t="s">
        <v>150</v>
      </c>
      <c r="E21" s="144">
        <f>+VLOOKUP(D21,'[5]FCST SDV (2)'!$C$2:$S$2000,17,0)</f>
        <v>203000</v>
      </c>
      <c r="F21" s="153">
        <v>0.4</v>
      </c>
      <c r="G21" s="97">
        <f t="shared" si="0"/>
        <v>24.680851063829788</v>
      </c>
      <c r="H21" s="261"/>
      <c r="I21" s="261"/>
      <c r="J21" s="261"/>
      <c r="K21" s="266"/>
    </row>
    <row r="22" spans="1:11" s="140" customFormat="1" ht="57.75" customHeight="1" thickBot="1" x14ac:dyDescent="0.3">
      <c r="A22" s="264"/>
      <c r="B22" s="270"/>
      <c r="C22" s="255" t="s">
        <v>34</v>
      </c>
      <c r="D22" s="255"/>
      <c r="E22" s="141">
        <f>SUM(E4:E21)</f>
        <v>8486850</v>
      </c>
      <c r="F22" s="141"/>
      <c r="G22" s="142">
        <f>SUM(G4:G21)</f>
        <v>679.87537993920967</v>
      </c>
      <c r="H22" s="267" t="s">
        <v>163</v>
      </c>
      <c r="I22" s="267"/>
      <c r="J22" s="267"/>
      <c r="K22" s="268"/>
    </row>
    <row r="23" spans="1:11" ht="57.75" customHeight="1" x14ac:dyDescent="0.25">
      <c r="A23" s="85"/>
      <c r="B23" s="14"/>
      <c r="C23" s="14"/>
      <c r="D23" s="14"/>
      <c r="E23" s="138"/>
      <c r="F23" s="138"/>
      <c r="G23" s="139"/>
      <c r="H23" s="138" t="s">
        <v>145</v>
      </c>
      <c r="I23" s="138"/>
      <c r="J23" s="138"/>
      <c r="K23" s="138"/>
    </row>
    <row r="24" spans="1:11" ht="57.75" customHeight="1" x14ac:dyDescent="0.25">
      <c r="A24" s="104"/>
      <c r="B24" s="133"/>
      <c r="C24" s="133"/>
      <c r="D24" s="133"/>
      <c r="E24" s="79"/>
      <c r="F24" s="79"/>
      <c r="G24" s="84"/>
      <c r="H24" s="79"/>
      <c r="I24" s="79"/>
      <c r="J24" s="79"/>
      <c r="K24" s="79"/>
    </row>
    <row r="25" spans="1:11" ht="57.75" customHeight="1" x14ac:dyDescent="0.25">
      <c r="A25" s="104"/>
      <c r="B25" s="133"/>
      <c r="C25" s="133"/>
      <c r="D25" s="134"/>
      <c r="E25" s="79"/>
      <c r="F25" s="79"/>
      <c r="G25" s="84"/>
      <c r="H25" s="79"/>
      <c r="I25" s="79"/>
      <c r="J25" s="79"/>
      <c r="K25" s="79"/>
    </row>
    <row r="26" spans="1:11" ht="57.75" customHeight="1" x14ac:dyDescent="0.25">
      <c r="A26" s="104"/>
      <c r="B26" s="132"/>
      <c r="C26" s="132"/>
      <c r="D26" s="132"/>
      <c r="E26" s="79"/>
      <c r="F26" s="79"/>
      <c r="G26" s="84"/>
      <c r="H26" s="79"/>
      <c r="I26" s="79"/>
      <c r="J26" s="79"/>
      <c r="K26" s="79"/>
    </row>
    <row r="27" spans="1:11" ht="57.75" customHeight="1" x14ac:dyDescent="0.25">
      <c r="A27" s="104"/>
      <c r="B27" s="132"/>
      <c r="C27" s="132"/>
      <c r="D27" s="132"/>
      <c r="E27" s="79"/>
      <c r="F27" s="79"/>
      <c r="G27" s="84"/>
      <c r="H27" s="79"/>
      <c r="I27" s="79"/>
      <c r="J27" s="79"/>
      <c r="K27" s="79"/>
    </row>
    <row r="28" spans="1:11" ht="57.75" customHeight="1" x14ac:dyDescent="0.25">
      <c r="A28" s="104"/>
      <c r="B28" s="133"/>
      <c r="C28" s="133"/>
      <c r="D28" s="133"/>
      <c r="E28" s="79"/>
      <c r="F28" s="79"/>
      <c r="G28" s="84"/>
      <c r="H28" s="79"/>
      <c r="I28" s="79"/>
      <c r="J28" s="79"/>
      <c r="K28" s="79"/>
    </row>
    <row r="29" spans="1:11" ht="57.75" customHeight="1" x14ac:dyDescent="0.25">
      <c r="A29" s="104"/>
      <c r="B29" s="133"/>
      <c r="C29" s="133"/>
      <c r="D29" s="133"/>
      <c r="E29" s="79"/>
      <c r="F29" s="79"/>
      <c r="G29" s="84"/>
      <c r="H29" s="79"/>
      <c r="I29" s="79"/>
      <c r="J29" s="79"/>
      <c r="K29" s="79"/>
    </row>
    <row r="30" spans="1:11" ht="57.75" customHeight="1" x14ac:dyDescent="0.25">
      <c r="A30" s="104"/>
      <c r="B30" s="132"/>
      <c r="C30" s="132"/>
      <c r="D30" s="132"/>
      <c r="E30" s="79"/>
      <c r="F30" s="79"/>
      <c r="G30" s="84"/>
      <c r="H30" s="79"/>
      <c r="I30" s="79"/>
      <c r="J30" s="79"/>
      <c r="K30" s="79"/>
    </row>
    <row r="31" spans="1:11" ht="57.75" customHeight="1" x14ac:dyDescent="0.25">
      <c r="A31" s="104"/>
      <c r="B31" s="132"/>
      <c r="C31" s="132"/>
      <c r="D31" s="132"/>
      <c r="E31" s="79"/>
      <c r="F31" s="79"/>
      <c r="G31" s="84"/>
      <c r="H31" s="79"/>
      <c r="I31" s="79"/>
      <c r="J31" s="79"/>
      <c r="K31" s="79"/>
    </row>
    <row r="32" spans="1:11" ht="57.75" customHeight="1" x14ac:dyDescent="0.25">
      <c r="A32" s="104"/>
      <c r="B32" s="133"/>
      <c r="C32" s="133"/>
      <c r="D32" s="133"/>
      <c r="E32" s="79"/>
      <c r="F32" s="79"/>
      <c r="G32" s="84"/>
      <c r="H32" s="79"/>
      <c r="I32" s="79"/>
      <c r="J32" s="79"/>
      <c r="K32" s="79"/>
    </row>
    <row r="33" spans="1:11" ht="57.75" customHeight="1" x14ac:dyDescent="0.25">
      <c r="A33" s="104"/>
      <c r="B33" s="133"/>
      <c r="C33" s="133"/>
      <c r="D33" s="133"/>
      <c r="E33" s="79"/>
      <c r="F33" s="79"/>
      <c r="G33" s="84"/>
      <c r="H33" s="79"/>
      <c r="I33" s="79"/>
      <c r="J33" s="79"/>
      <c r="K33" s="79"/>
    </row>
    <row r="34" spans="1:11" ht="63.75" customHeight="1" x14ac:dyDescent="0.25">
      <c r="A34" s="104"/>
      <c r="B34" s="132"/>
      <c r="C34" s="132"/>
      <c r="D34" s="132"/>
      <c r="E34" s="79"/>
      <c r="F34" s="79"/>
      <c r="G34" s="84"/>
      <c r="H34" s="79"/>
      <c r="I34" s="79"/>
      <c r="J34" s="79"/>
      <c r="K34" s="79"/>
    </row>
    <row r="35" spans="1:11" ht="63.75" customHeight="1" x14ac:dyDescent="0.25">
      <c r="A35" s="104"/>
      <c r="B35" s="132"/>
      <c r="C35" s="132"/>
      <c r="D35" s="132"/>
      <c r="E35" s="79"/>
      <c r="F35" s="79"/>
      <c r="G35" s="84"/>
      <c r="H35" s="79"/>
      <c r="I35" s="79"/>
      <c r="J35" s="79"/>
      <c r="K35" s="79"/>
    </row>
    <row r="36" spans="1:11" ht="63.75" customHeight="1" x14ac:dyDescent="0.25">
      <c r="A36" s="104"/>
      <c r="B36" s="133"/>
      <c r="C36" s="133"/>
      <c r="D36" s="133"/>
      <c r="E36" s="79"/>
      <c r="F36" s="79"/>
      <c r="G36" s="84"/>
      <c r="H36" s="79"/>
      <c r="I36" s="79"/>
      <c r="J36" s="79"/>
      <c r="K36" s="79"/>
    </row>
    <row r="37" spans="1:11" ht="63.75" customHeight="1" x14ac:dyDescent="0.25">
      <c r="A37" s="104"/>
      <c r="B37" s="133"/>
      <c r="C37" s="133"/>
      <c r="D37" s="133"/>
      <c r="E37" s="79"/>
      <c r="F37" s="79"/>
      <c r="G37" s="84"/>
      <c r="H37" s="79"/>
      <c r="I37" s="79"/>
      <c r="J37" s="79"/>
      <c r="K37" s="79"/>
    </row>
    <row r="38" spans="1:11" ht="63.75" customHeight="1" x14ac:dyDescent="0.25">
      <c r="A38" s="104"/>
      <c r="B38" s="132"/>
      <c r="C38" s="132"/>
      <c r="D38" s="132"/>
      <c r="E38" s="79"/>
      <c r="F38" s="79"/>
      <c r="G38" s="84"/>
      <c r="H38" s="79"/>
      <c r="I38" s="79"/>
      <c r="J38" s="79"/>
      <c r="K38" s="79"/>
    </row>
    <row r="39" spans="1:11" ht="63.75" customHeight="1" x14ac:dyDescent="0.25">
      <c r="A39" s="104"/>
      <c r="B39" s="132"/>
      <c r="C39" s="132"/>
      <c r="D39" s="132"/>
      <c r="E39" s="79"/>
      <c r="F39" s="79"/>
      <c r="G39" s="84"/>
      <c r="H39" s="79"/>
      <c r="I39" s="83"/>
      <c r="J39" s="79"/>
      <c r="K39" s="79"/>
    </row>
    <row r="40" spans="1:11" ht="63.75" customHeight="1" x14ac:dyDescent="0.25">
      <c r="A40" s="80"/>
      <c r="B40" s="81"/>
      <c r="C40" s="82"/>
      <c r="D40" s="128"/>
      <c r="E40" s="79"/>
      <c r="F40" s="129"/>
      <c r="G40" s="84"/>
      <c r="H40" s="79"/>
      <c r="I40" s="83"/>
      <c r="J40" s="79"/>
      <c r="K40" s="83"/>
    </row>
    <row r="41" spans="1:11" ht="63.75" customHeight="1" x14ac:dyDescent="0.25">
      <c r="A41" s="85"/>
      <c r="B41" s="81"/>
      <c r="C41" s="82"/>
      <c r="D41" s="128"/>
      <c r="E41" s="79"/>
      <c r="F41" s="129"/>
      <c r="G41" s="84"/>
      <c r="H41" s="79"/>
      <c r="I41" s="83"/>
      <c r="J41" s="79"/>
      <c r="K41" s="83"/>
    </row>
    <row r="42" spans="1:11" ht="46.5" customHeight="1" x14ac:dyDescent="0.25">
      <c r="A42" s="80"/>
      <c r="B42" s="82"/>
      <c r="C42" s="82"/>
      <c r="D42" s="128"/>
      <c r="E42" s="79"/>
      <c r="F42" s="129"/>
      <c r="G42" s="84"/>
      <c r="H42" s="79"/>
      <c r="I42" s="83"/>
      <c r="J42" s="79"/>
      <c r="K42" s="83"/>
    </row>
    <row r="43" spans="1:11" ht="46.5" customHeight="1" x14ac:dyDescent="0.25">
      <c r="A43" s="85"/>
      <c r="B43" s="82"/>
      <c r="C43" s="82"/>
      <c r="D43" s="128"/>
      <c r="E43" s="79"/>
      <c r="F43" s="129"/>
      <c r="G43" s="84"/>
      <c r="H43" s="79"/>
      <c r="I43" s="83"/>
      <c r="J43" s="79"/>
      <c r="K43" s="83"/>
    </row>
    <row r="44" spans="1:11" ht="46.5" customHeight="1" x14ac:dyDescent="0.25">
      <c r="A44" s="80"/>
      <c r="B44" s="81"/>
      <c r="C44" s="82"/>
      <c r="D44" s="128"/>
      <c r="E44" s="79"/>
      <c r="F44" s="129"/>
      <c r="G44" s="84"/>
      <c r="H44" s="79"/>
      <c r="I44" s="83"/>
      <c r="J44" s="79"/>
      <c r="K44" s="83"/>
    </row>
    <row r="45" spans="1:11" ht="46.5" customHeight="1" x14ac:dyDescent="0.25">
      <c r="A45" s="85"/>
      <c r="B45" s="81"/>
      <c r="C45" s="82"/>
      <c r="D45" s="128"/>
      <c r="E45" s="79"/>
      <c r="F45" s="129"/>
      <c r="G45" s="84"/>
      <c r="H45" s="79"/>
      <c r="I45" s="83"/>
      <c r="J45" s="79"/>
      <c r="K45" s="83"/>
    </row>
    <row r="46" spans="1:11" ht="46.5" customHeight="1" x14ac:dyDescent="0.25">
      <c r="A46" s="80"/>
      <c r="B46" s="82"/>
      <c r="C46" s="82"/>
      <c r="D46" s="128"/>
      <c r="E46" s="79"/>
      <c r="F46" s="129"/>
      <c r="G46" s="84"/>
      <c r="H46" s="79"/>
      <c r="I46" s="83"/>
      <c r="J46" s="79"/>
      <c r="K46" s="83"/>
    </row>
    <row r="47" spans="1:11" ht="46.5" customHeight="1" x14ac:dyDescent="0.25">
      <c r="A47" s="85"/>
      <c r="B47" s="82"/>
      <c r="C47" s="82"/>
      <c r="D47" s="128"/>
      <c r="E47" s="79"/>
      <c r="F47" s="129"/>
      <c r="G47" s="84"/>
      <c r="H47" s="79"/>
      <c r="I47" s="83"/>
      <c r="J47" s="79"/>
      <c r="K47" s="83"/>
    </row>
    <row r="48" spans="1:11" ht="46.5" customHeight="1" x14ac:dyDescent="0.25">
      <c r="A48" s="80"/>
      <c r="B48" s="81"/>
      <c r="C48" s="82"/>
      <c r="D48" s="128"/>
      <c r="E48" s="79"/>
      <c r="F48" s="129"/>
      <c r="G48" s="84"/>
      <c r="H48" s="79"/>
      <c r="I48" s="83"/>
      <c r="J48" s="79"/>
      <c r="K48" s="83"/>
    </row>
    <row r="49" spans="1:11" ht="46.5" customHeight="1" x14ac:dyDescent="0.25">
      <c r="A49" s="85"/>
      <c r="B49" s="81"/>
      <c r="C49" s="82"/>
      <c r="D49" s="128"/>
      <c r="E49" s="79"/>
      <c r="F49" s="129"/>
      <c r="G49" s="84"/>
      <c r="H49" s="79"/>
      <c r="I49" s="83"/>
      <c r="J49" s="79"/>
      <c r="K49" s="83"/>
    </row>
    <row r="50" spans="1:11" ht="46.5" customHeight="1" x14ac:dyDescent="0.25">
      <c r="A50" s="80"/>
      <c r="B50" s="82"/>
      <c r="C50" s="81"/>
      <c r="D50" s="128"/>
      <c r="E50" s="86"/>
      <c r="F50" s="129"/>
      <c r="G50" s="84"/>
      <c r="H50" s="79"/>
      <c r="I50" s="83"/>
      <c r="J50" s="79"/>
      <c r="K50" s="83"/>
    </row>
    <row r="51" spans="1:11" ht="46.5" customHeight="1" x14ac:dyDescent="0.25">
      <c r="A51" s="85"/>
      <c r="B51" s="82"/>
      <c r="C51" s="81"/>
      <c r="D51" s="128"/>
      <c r="E51" s="86"/>
      <c r="F51" s="129"/>
      <c r="G51" s="84"/>
      <c r="H51" s="79"/>
      <c r="I51" s="79"/>
      <c r="J51" s="79"/>
      <c r="K51" s="83"/>
    </row>
    <row r="52" spans="1:11" ht="46.5" customHeight="1" x14ac:dyDescent="0.25">
      <c r="A52" s="80"/>
      <c r="B52" s="81"/>
      <c r="C52" s="82"/>
      <c r="D52" s="128"/>
      <c r="E52" s="79"/>
      <c r="F52" s="129"/>
      <c r="G52" s="84"/>
      <c r="H52" s="79"/>
      <c r="I52" s="79"/>
      <c r="J52" s="79"/>
      <c r="K52" s="79"/>
    </row>
    <row r="53" spans="1:11" ht="46.5" customHeight="1" x14ac:dyDescent="0.25">
      <c r="A53" s="85"/>
      <c r="B53" s="81"/>
      <c r="C53" s="82"/>
      <c r="D53" s="128"/>
      <c r="E53" s="79"/>
      <c r="F53" s="129"/>
      <c r="G53" s="84"/>
      <c r="H53" s="79"/>
      <c r="I53" s="79"/>
      <c r="J53" s="79"/>
      <c r="K53" s="79"/>
    </row>
    <row r="54" spans="1:11" ht="46.5" customHeight="1" x14ac:dyDescent="0.25">
      <c r="A54" s="80"/>
      <c r="B54" s="82"/>
      <c r="C54" s="82"/>
      <c r="D54" s="128"/>
      <c r="E54" s="79"/>
      <c r="F54" s="129"/>
      <c r="G54" s="84"/>
      <c r="H54" s="79"/>
      <c r="I54" s="79"/>
      <c r="J54" s="79"/>
      <c r="K54" s="79"/>
    </row>
    <row r="55" spans="1:11" ht="46.5" customHeight="1" x14ac:dyDescent="0.25">
      <c r="A55" s="85"/>
      <c r="B55" s="82"/>
      <c r="C55" s="82"/>
      <c r="D55" s="128"/>
      <c r="E55" s="79"/>
      <c r="F55" s="129"/>
      <c r="G55" s="84"/>
      <c r="H55" s="79"/>
      <c r="I55" s="79"/>
      <c r="J55" s="79"/>
      <c r="K55" s="79"/>
    </row>
    <row r="56" spans="1:11" ht="46.5" customHeight="1" x14ac:dyDescent="0.25">
      <c r="A56" s="80"/>
      <c r="B56" s="81"/>
      <c r="C56" s="81"/>
      <c r="D56" s="128"/>
      <c r="E56" s="86"/>
      <c r="F56" s="129"/>
      <c r="G56" s="84"/>
      <c r="H56" s="79"/>
      <c r="I56" s="79"/>
      <c r="J56" s="79"/>
      <c r="K56" s="79"/>
    </row>
    <row r="57" spans="1:11" ht="46.5" customHeight="1" x14ac:dyDescent="0.25">
      <c r="A57" s="85"/>
      <c r="B57" s="81"/>
      <c r="C57" s="81"/>
      <c r="D57" s="128"/>
      <c r="E57" s="86"/>
      <c r="F57" s="129"/>
      <c r="G57" s="84"/>
      <c r="H57" s="79"/>
      <c r="I57" s="79"/>
      <c r="J57" s="88"/>
      <c r="K57" s="79"/>
    </row>
    <row r="58" spans="1:11" ht="46.5" customHeight="1" x14ac:dyDescent="0.25">
      <c r="A58" s="80"/>
      <c r="B58" s="82"/>
      <c r="C58" s="82"/>
      <c r="D58" s="128"/>
      <c r="E58" s="87"/>
      <c r="F58" s="129"/>
      <c r="G58" s="84"/>
      <c r="H58" s="79"/>
      <c r="I58" s="79"/>
      <c r="J58" s="88"/>
      <c r="K58" s="89"/>
    </row>
    <row r="59" spans="1:11" ht="46.5" customHeight="1" x14ac:dyDescent="0.25">
      <c r="A59" s="85"/>
      <c r="B59" s="82"/>
      <c r="C59" s="82"/>
      <c r="D59" s="128"/>
      <c r="E59" s="87"/>
      <c r="F59" s="129"/>
      <c r="G59" s="84"/>
      <c r="H59" s="154"/>
      <c r="I59" s="154"/>
      <c r="J59" s="271"/>
      <c r="K59" s="89"/>
    </row>
    <row r="60" spans="1:11" x14ac:dyDescent="0.25">
      <c r="A60" s="272"/>
      <c r="B60" s="161"/>
      <c r="C60" s="161"/>
      <c r="D60" s="204"/>
      <c r="E60" s="158"/>
      <c r="F60" s="277"/>
      <c r="G60" s="159"/>
      <c r="H60" s="154"/>
      <c r="I60" s="154"/>
      <c r="J60" s="271"/>
      <c r="K60" s="274"/>
    </row>
    <row r="61" spans="1:11" x14ac:dyDescent="0.25">
      <c r="A61" s="273"/>
      <c r="B61" s="161"/>
      <c r="C61" s="161"/>
      <c r="D61" s="204"/>
      <c r="E61" s="158"/>
      <c r="F61" s="277"/>
      <c r="G61" s="159"/>
      <c r="H61" s="154"/>
      <c r="I61" s="154"/>
      <c r="J61" s="271"/>
      <c r="K61" s="274"/>
    </row>
    <row r="62" spans="1:11" x14ac:dyDescent="0.25">
      <c r="A62" s="275"/>
      <c r="B62" s="276"/>
      <c r="C62" s="161"/>
      <c r="D62" s="204"/>
      <c r="E62" s="158"/>
      <c r="F62" s="277"/>
      <c r="G62" s="159"/>
      <c r="H62" s="154"/>
      <c r="I62" s="154"/>
      <c r="J62" s="271"/>
      <c r="K62" s="274"/>
    </row>
    <row r="63" spans="1:11" x14ac:dyDescent="0.25">
      <c r="A63" s="275"/>
      <c r="B63" s="276"/>
      <c r="C63" s="161"/>
      <c r="D63" s="204"/>
      <c r="E63" s="158"/>
      <c r="F63" s="277"/>
      <c r="G63" s="159"/>
      <c r="H63" s="154"/>
      <c r="I63" s="154"/>
      <c r="J63" s="271"/>
      <c r="K63" s="274"/>
    </row>
    <row r="64" spans="1:11" x14ac:dyDescent="0.25">
      <c r="A64" s="272"/>
      <c r="B64" s="161"/>
      <c r="C64" s="161"/>
      <c r="D64" s="204"/>
      <c r="E64" s="158"/>
      <c r="F64" s="277"/>
      <c r="G64" s="159"/>
      <c r="H64" s="154"/>
      <c r="I64" s="154"/>
      <c r="J64" s="271"/>
      <c r="K64" s="274"/>
    </row>
    <row r="65" spans="1:11" x14ac:dyDescent="0.25">
      <c r="A65" s="273"/>
      <c r="B65" s="161"/>
      <c r="C65" s="161"/>
      <c r="D65" s="204"/>
      <c r="E65" s="158"/>
      <c r="F65" s="277"/>
      <c r="G65" s="159"/>
      <c r="H65" s="154"/>
      <c r="I65" s="154"/>
      <c r="J65" s="271"/>
      <c r="K65" s="274"/>
    </row>
    <row r="66" spans="1:11" x14ac:dyDescent="0.25">
      <c r="A66" s="272"/>
      <c r="B66" s="161"/>
      <c r="C66" s="161"/>
      <c r="D66" s="204"/>
      <c r="E66" s="158"/>
      <c r="F66" s="277"/>
      <c r="G66" s="159"/>
      <c r="H66" s="154"/>
      <c r="I66" s="154"/>
      <c r="J66" s="271"/>
      <c r="K66" s="274"/>
    </row>
    <row r="67" spans="1:11" x14ac:dyDescent="0.25">
      <c r="A67" s="273"/>
      <c r="B67" s="161"/>
      <c r="C67" s="161"/>
      <c r="D67" s="204"/>
      <c r="E67" s="158"/>
      <c r="F67" s="277"/>
      <c r="G67" s="159"/>
      <c r="H67" s="154"/>
      <c r="I67" s="154"/>
      <c r="J67" s="271"/>
      <c r="K67" s="274"/>
    </row>
    <row r="68" spans="1:11" x14ac:dyDescent="0.25">
      <c r="A68" s="275"/>
      <c r="B68" s="276"/>
      <c r="C68" s="161"/>
      <c r="D68" s="204"/>
      <c r="E68" s="158"/>
      <c r="F68" s="277"/>
      <c r="G68" s="159"/>
      <c r="H68" s="154"/>
      <c r="I68" s="154"/>
      <c r="J68" s="271"/>
      <c r="K68" s="274"/>
    </row>
    <row r="69" spans="1:11" x14ac:dyDescent="0.25">
      <c r="A69" s="275"/>
      <c r="B69" s="276"/>
      <c r="C69" s="161"/>
      <c r="D69" s="204"/>
      <c r="E69" s="158"/>
      <c r="F69" s="277"/>
      <c r="G69" s="159"/>
      <c r="K69" s="274"/>
    </row>
  </sheetData>
  <mergeCells count="67">
    <mergeCell ref="K68:K69"/>
    <mergeCell ref="G66:G67"/>
    <mergeCell ref="H65:H66"/>
    <mergeCell ref="I65:I66"/>
    <mergeCell ref="J65:J66"/>
    <mergeCell ref="K66:K67"/>
    <mergeCell ref="K64:K65"/>
    <mergeCell ref="F68:F69"/>
    <mergeCell ref="G68:G69"/>
    <mergeCell ref="H67:H68"/>
    <mergeCell ref="I67:I68"/>
    <mergeCell ref="J67:J68"/>
    <mergeCell ref="F66:F67"/>
    <mergeCell ref="A68:A69"/>
    <mergeCell ref="B68:B69"/>
    <mergeCell ref="C68:C69"/>
    <mergeCell ref="D68:D69"/>
    <mergeCell ref="E68:E69"/>
    <mergeCell ref="A66:A67"/>
    <mergeCell ref="B66:B67"/>
    <mergeCell ref="C66:C67"/>
    <mergeCell ref="D66:D67"/>
    <mergeCell ref="E66:E67"/>
    <mergeCell ref="F64:F65"/>
    <mergeCell ref="G64:G65"/>
    <mergeCell ref="H63:H64"/>
    <mergeCell ref="I63:I64"/>
    <mergeCell ref="J63:J64"/>
    <mergeCell ref="A64:A65"/>
    <mergeCell ref="B64:B65"/>
    <mergeCell ref="C64:C65"/>
    <mergeCell ref="D64:D65"/>
    <mergeCell ref="E64:E65"/>
    <mergeCell ref="K60:K61"/>
    <mergeCell ref="A62:A63"/>
    <mergeCell ref="B62:B63"/>
    <mergeCell ref="C62:C63"/>
    <mergeCell ref="D62:D63"/>
    <mergeCell ref="E62:E63"/>
    <mergeCell ref="F62:F63"/>
    <mergeCell ref="G62:G63"/>
    <mergeCell ref="H61:H62"/>
    <mergeCell ref="I61:I62"/>
    <mergeCell ref="J61:J62"/>
    <mergeCell ref="K62:K63"/>
    <mergeCell ref="F60:F61"/>
    <mergeCell ref="G60:G61"/>
    <mergeCell ref="H59:H60"/>
    <mergeCell ref="I59:I60"/>
    <mergeCell ref="J59:J60"/>
    <mergeCell ref="A60:A61"/>
    <mergeCell ref="B60:B61"/>
    <mergeCell ref="C60:C61"/>
    <mergeCell ref="D60:D61"/>
    <mergeCell ref="E60:E61"/>
    <mergeCell ref="C22:D22"/>
    <mergeCell ref="A1:K1"/>
    <mergeCell ref="A2:B2"/>
    <mergeCell ref="C2:K2"/>
    <mergeCell ref="C3:D3"/>
    <mergeCell ref="I4:I21"/>
    <mergeCell ref="J4:J21"/>
    <mergeCell ref="H4:H21"/>
    <mergeCell ref="A4:A22"/>
    <mergeCell ref="K4:K21"/>
    <mergeCell ref="H22:K22"/>
    <mergeCell ref="B4:B22"/>
  </mergeCells>
  <conditionalFormatting sqref="D6">
    <cfRule type="duplicateValues" dxfId="14" priority="8"/>
  </conditionalFormatting>
  <conditionalFormatting sqref="D6">
    <cfRule type="duplicateValues" dxfId="13" priority="9"/>
  </conditionalFormatting>
  <conditionalFormatting sqref="D6">
    <cfRule type="duplicateValues" dxfId="12" priority="10"/>
  </conditionalFormatting>
  <conditionalFormatting sqref="D6">
    <cfRule type="duplicateValues" dxfId="11" priority="11"/>
  </conditionalFormatting>
  <conditionalFormatting sqref="D6">
    <cfRule type="duplicateValues" dxfId="10" priority="12"/>
  </conditionalFormatting>
  <conditionalFormatting sqref="D6">
    <cfRule type="duplicateValues" dxfId="9" priority="13"/>
  </conditionalFormatting>
  <conditionalFormatting sqref="D6">
    <cfRule type="duplicateValues" dxfId="8" priority="14"/>
  </conditionalFormatting>
  <conditionalFormatting sqref="D6">
    <cfRule type="duplicateValues" dxfId="7" priority="15"/>
  </conditionalFormatting>
  <conditionalFormatting sqref="D6">
    <cfRule type="duplicateValues" dxfId="6" priority="16"/>
  </conditionalFormatting>
  <conditionalFormatting sqref="D6">
    <cfRule type="duplicateValues" dxfId="5" priority="7"/>
  </conditionalFormatting>
  <conditionalFormatting sqref="D6">
    <cfRule type="duplicateValues" dxfId="4" priority="6"/>
  </conditionalFormatting>
  <conditionalFormatting sqref="D6">
    <cfRule type="duplicateValues" dxfId="3" priority="4"/>
    <cfRule type="duplicateValues" dxfId="2" priority="5"/>
  </conditionalFormatting>
  <conditionalFormatting sqref="D6">
    <cfRule type="duplicateValues" dxfId="1" priority="3"/>
  </conditionalFormatting>
  <conditionalFormatting sqref="D7:D21 D4:D5">
    <cfRule type="duplicateValues" dxfId="0" priority="19"/>
  </conditionalFormatting>
  <printOptions horizontalCentered="1" verticalCentered="1"/>
  <pageMargins left="0" right="0" top="0" bottom="0" header="0" footer="0"/>
  <pageSetup paperSize="9" scale="33" orientation="portrait" r:id="rId1"/>
  <rowBreaks count="2" manualBreakCount="2">
    <brk id="41" max="10" man="1"/>
    <brk id="49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YC MH TÚI BÓNG (2)</vt:lpstr>
      <vt:lpstr>YC MH TÚI BÓNG (3)</vt:lpstr>
      <vt:lpstr>băng dính sạch</vt:lpstr>
      <vt:lpstr>22.1</vt:lpstr>
      <vt:lpstr>'22.1'!Print_Area</vt:lpstr>
      <vt:lpstr>'băng dính sạch'!Print_Area</vt:lpstr>
      <vt:lpstr>'YC MH TÚI BÓNG (2)'!Print_Area</vt:lpstr>
      <vt:lpstr>'YC MH TÚI BÓNG (3)'!Print_Area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CUONG</dc:creator>
  <cp:lastModifiedBy>Admin</cp:lastModifiedBy>
  <cp:lastPrinted>2020-10-06T08:22:53Z</cp:lastPrinted>
  <dcterms:created xsi:type="dcterms:W3CDTF">2019-08-22T07:15:07Z</dcterms:created>
  <dcterms:modified xsi:type="dcterms:W3CDTF">2020-10-06T08:23:26Z</dcterms:modified>
</cp:coreProperties>
</file>