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8" yWindow="-108" windowWidth="23256" windowHeight="12456" tabRatio="837" activeTab="2"/>
  </bookViews>
  <sheets>
    <sheet name="Cover" sheetId="1" r:id="rId1"/>
    <sheet name="Test report" sheetId="2" r:id="rId2"/>
    <sheet name="User Profile" sheetId="22" r:id="rId3"/>
  </sheets>
  <definedNames>
    <definedName name="ACTION">#REF!</definedName>
    <definedName name="ACTION_1">#REF!</definedName>
    <definedName name="Excel_BuiltIn__FilterDatabase">#REF!</definedName>
    <definedName name="Excel_BuiltIn__FilterDatabase_1">#REF!</definedName>
    <definedName name="OLE_LINK31">#REF!</definedName>
    <definedName name="OLE_LINK41">#REF!</definedName>
    <definedName name="OLE_LINK43">#REF!</definedName>
    <definedName name="_xlnm.Print_Area" localSheetId="1">'Test report'!$A$1:$L$26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2" l="1"/>
  <c r="E5" i="2" l="1"/>
  <c r="D22" i="2"/>
  <c r="E22" i="2" l="1"/>
  <c r="G5" i="2" l="1"/>
  <c r="H5" i="2"/>
  <c r="I5" i="2"/>
  <c r="J5" i="2"/>
  <c r="E2" i="22"/>
  <c r="D2" i="22"/>
  <c r="E1" i="22"/>
  <c r="K5" i="2" l="1"/>
  <c r="D3" i="22"/>
  <c r="H22" i="2"/>
  <c r="G22" i="2"/>
  <c r="J22" i="2"/>
  <c r="L5" i="2"/>
  <c r="E3" i="22"/>
  <c r="I22" i="2"/>
  <c r="F5" i="2" l="1"/>
  <c r="L22" i="2"/>
  <c r="H25" i="2" s="1"/>
  <c r="K22" i="2"/>
  <c r="H24" i="2" l="1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<sst xmlns="http://schemas.openxmlformats.org/spreadsheetml/2006/main" count="230" uniqueCount="126">
  <si>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</si>
  <si>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</si>
  <si>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</si>
  <si>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</si>
  <si>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</si>
  <si>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</si>
  <si>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</si>
  <si>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N/A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</si>
  <si>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</si>
  <si>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</si>
  <si>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</si>
  <si>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</si>
  <si>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</si>
  <si>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</si>
  <si>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</si>
  <si>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</si>
  <si>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</si>
  <si>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Create new</t>
  </si>
  <si>
    <t>TEST REPORT</t>
  </si>
  <si>
    <t>Sub Module</t>
  </si>
  <si>
    <t>Pass</t>
  </si>
  <si>
    <t>Fail</t>
  </si>
  <si>
    <t>Number of  sub test cases</t>
  </si>
  <si>
    <t>Sub total</t>
  </si>
  <si>
    <t>Test coverage</t>
  </si>
  <si>
    <t>%</t>
  </si>
  <si>
    <t>Test successful coverage</t>
  </si>
  <si>
    <t>Module Code</t>
  </si>
  <si>
    <t>Tester</t>
  </si>
  <si>
    <t>ID</t>
  </si>
  <si>
    <t>Test Case Description</t>
  </si>
  <si>
    <t>Test Case Procedure</t>
  </si>
  <si>
    <t>Expected Output</t>
  </si>
  <si>
    <t>Test date</t>
  </si>
  <si>
    <t>Note</t>
  </si>
  <si>
    <t>Back to TestReport</t>
  </si>
  <si>
    <t>To Buglist</t>
  </si>
  <si>
    <t>Build #</t>
  </si>
  <si>
    <t>Pre -Condition</t>
  </si>
  <si>
    <t>Untest</t>
  </si>
  <si>
    <t>Client</t>
  </si>
  <si>
    <t>Device</t>
  </si>
  <si>
    <t>Server</t>
  </si>
  <si>
    <t>Environment for test</t>
  </si>
  <si>
    <t>Number of  runs on all devices</t>
  </si>
  <si>
    <t>M</t>
  </si>
  <si>
    <t>Bug#</t>
  </si>
  <si>
    <t>Hours cost/ 5 devices</t>
  </si>
  <si>
    <t>Hours cost/ device</t>
  </si>
  <si>
    <t>System test environment</t>
  </si>
  <si>
    <t>System test environemnt</t>
  </si>
  <si>
    <t xml:space="preserve">Update profile successfully
</t>
  </si>
  <si>
    <t>Dao Quang Nguyen</t>
  </si>
  <si>
    <t>27/2/2024</t>
  </si>
  <si>
    <t>1.Click to "tài khoản" in homepage
2. Show dropdown and select user proffile
3. Enter fullname exceed 100 character will be invalid</t>
  </si>
  <si>
    <t>1.Click to "tài khoản" in homepage
2. Show dropdown and select user proffile
3. Enter Email no character "@"</t>
  </si>
  <si>
    <t>1.Click to "tài khoản" in homepage
2. Show dropdown and select user proffile
3. Enterl field fullname have 1 digital and invalid</t>
  </si>
  <si>
    <t>Update profile successful</t>
  </si>
  <si>
    <t>Update profile unsuccessfull and invalid data</t>
  </si>
  <si>
    <t>Update profile unsuccessfull</t>
  </si>
  <si>
    <t>Update profile unsuccessfull and alert red for user</t>
  </si>
  <si>
    <t xml:space="preserve">Update profile unsuccessfully with mobile and there is a blank field
</t>
  </si>
  <si>
    <t xml:space="preserve">Update profile unsuccessfully with Email and there is a blank field
</t>
  </si>
  <si>
    <t xml:space="preserve">1.Click to "tài khoản" in homepage
2. Show dropdown and select user proffile
3. Enter mobile field empty </t>
  </si>
  <si>
    <t>1.Click to "tài khoản" in homepage
2. Show dropdown and select user proffile
3. Enter address field "Hà Nội, sfsfaffsdf;lsdk;ad,….." exceed 100 character</t>
  </si>
  <si>
    <t>1.Click to "tài khoản" in homepage
2. Show dropdown and select user proffile
3. Enter "12345678A" field and invalid</t>
  </si>
  <si>
    <t>1.Click to "tài khoản" in homepage
2. Show dropdown and select user proffile
3. Enter address field"Hà Nội#" and invalid</t>
  </si>
  <si>
    <t xml:space="preserve">Update gender empty
</t>
  </si>
  <si>
    <t>1.Click to "tài khoản" in homepage
2. Show dropdown and select user proffile
3. Do not click to select gender</t>
  </si>
  <si>
    <t>Update profile unsuccessfull and alert red message for user</t>
  </si>
  <si>
    <t>Update profile unsuccessfull and alert invalid</t>
  </si>
  <si>
    <t>Update profile unsuccessfull and alert about invalid</t>
  </si>
  <si>
    <t>Update profile unsuccessfull will alert had field gender empty</t>
  </si>
  <si>
    <t xml:space="preserve">Update gender with different gender
</t>
  </si>
  <si>
    <t>1.Click to "tài khoản" in homepage
2. Show dropdown and select user proffile
3. Click or enter gender different</t>
  </si>
  <si>
    <t>Update profile unsuccessfull will alert gender no exist</t>
  </si>
  <si>
    <t>User Profile</t>
  </si>
  <si>
    <t>PMS</t>
  </si>
  <si>
    <t>Pink Mobile Shopping</t>
  </si>
  <si>
    <t>PMS_IT&amp;ST Test Cases_v1.3</t>
  </si>
  <si>
    <t>27/02/2024</t>
  </si>
  <si>
    <t>28/02/2024</t>
  </si>
  <si>
    <t>Iphone 11</t>
  </si>
  <si>
    <t>IOS 17.3, Safari browser</t>
  </si>
  <si>
    <t>Acer Nitro 5 2019</t>
  </si>
  <si>
    <t>Window 11, Google Chrome browser</t>
  </si>
  <si>
    <t>Laptop</t>
  </si>
  <si>
    <t>RAM: 24 GB</t>
  </si>
  <si>
    <t>CPU:Intel core i7-9750H</t>
  </si>
  <si>
    <t>1.Click to "tài khoản" in homepage
2. Show dropdown and select user proffile
3. Click text date select date of birth is next day from the current date</t>
  </si>
  <si>
    <t>Update profile unsuccessfull will alert date of birth no exist</t>
  </si>
  <si>
    <t xml:space="preserve">Update date of birth with date empty
</t>
  </si>
  <si>
    <t xml:space="preserve">Update avatar with upload photo with incorrect format
</t>
  </si>
  <si>
    <t>1.Click to "tài khoản" in homepage
2. Show dropdown and select user proffile
3. Click upload avatar with format incorrect</t>
  </si>
  <si>
    <t>Update profile unsuccessfull will Notify alert to from invalid</t>
  </si>
  <si>
    <t xml:space="preserve">Update avatar is empty
</t>
  </si>
  <si>
    <t>1.Click to "tài khoản" in homepage
2. Show dropdown and select user proffile
3.No upload avartar</t>
  </si>
  <si>
    <t>Click button "Lưu thay đổi" with enter invalid</t>
  </si>
  <si>
    <t>1.Click to "tài khoản" in homepage
2. Show dropdown and select user proffile
3. Enter all field invalid</t>
  </si>
  <si>
    <t xml:space="preserve">Click button "Lưu thay đổi" with there is an empty field
</t>
  </si>
  <si>
    <t>1.Click to "tài khoản" in homepage
2. Show dropdown and select user proffile
3. User input is missing the fullname field</t>
  </si>
  <si>
    <t>Update profile unsuccessfull will Notify alert empty form</t>
  </si>
  <si>
    <t>1.Click to "tài khoản" in homepage
2. Show dropdown and select user proffile
3. Enter full all field</t>
  </si>
  <si>
    <t xml:space="preserve">Update profile successfull will alert notify successfully </t>
  </si>
  <si>
    <t xml:space="preserve">
Click button"X" when user information valid</t>
  </si>
  <si>
    <t>1.Click to "tài khoản" in homepage
2. Show dropdown and select user proffile
3. Enter correct all field, after click "X"</t>
  </si>
  <si>
    <t>Update profile unsuccessfull and redirect Homepage</t>
  </si>
  <si>
    <t>1.Click to "tài khoản" in homepage
2. Show dropdown and select user proffile
3. Click button"Lưu thay đổi"</t>
  </si>
  <si>
    <t xml:space="preserve">Click button"X" can not click, after update successfully
</t>
  </si>
  <si>
    <t xml:space="preserve">Click button "Lưu thay đổi" valid
</t>
  </si>
  <si>
    <t>Update profile successfull will alert notify successfully</t>
  </si>
  <si>
    <t xml:space="preserve">Updated fullname [User Profile]
Updated email  [User Profile]
Updated mobile [User Profile]
Updated address [User Profile]
Updated gender [User Profile]
Updated date of birth [User Profile]
Updated avatar [User Profile]
Updated by button "Lưu và thay đổi"  [User Profile]
</t>
  </si>
  <si>
    <t xml:space="preserve"> Must have account</t>
  </si>
  <si>
    <t>Update profile unsuccessfully with fullname"Dao Quang Nguyen"</t>
  </si>
  <si>
    <t xml:space="preserve">Update profile unsuccessfully with Email"DaoNguyengmail.com"
</t>
  </si>
  <si>
    <t>1.Click to "tài khoản" in homepage
2. Show dropdown and select user proffile
3. Enter emial field is empty and invalid</t>
  </si>
  <si>
    <t xml:space="preserve">Update profile unsuccessfully fullname with digital "0123456789"
</t>
  </si>
  <si>
    <t xml:space="preserve">Update profile unsuccessfully with mobile have a character in alphabet"aaaaaaaaaaa"
</t>
  </si>
  <si>
    <t xml:space="preserve">Update profile unsuccessfull with address"aaaaaaaaaaaaaaaaaaaaaaaaaaaaaaddddddddddddddddddddddddddddđgggggggggggggggggggggggggggggggggggggggggggggggggggggeeeeeeeeeeeeeeeeeeeeeeekkkkkkkkkkkkkkkkkkkkkkkkkkkkkkkkkkkkkkkkkkkkkkkkkkkkkktttttttttttttttttttttttttttttttttttttttttttttttttttttyyyyyyyyyyyyyyyyyyyyyyyyyyyyyyyyyyyyyyy"
</t>
  </si>
  <si>
    <t xml:space="preserve">Update profile unsuccessfull with address have a one special character"Thạch  Thất, @Hà Nội"
</t>
  </si>
  <si>
    <t xml:space="preserve">Update date of birth with date does not exits"enter data date is next day from the current date"
</t>
  </si>
  <si>
    <t>-Login in to the system 
-Have sign up successfully         -Must have account</t>
  </si>
  <si>
    <t>Login in to the system 
Have sign up successfully    Must have account</t>
  </si>
  <si>
    <t>-Login in to the system 
-Have sign up successfully
- Must have account</t>
  </si>
  <si>
    <t>1.Click to "tài khoản" in homepage
2. Show dropdown and select user proffile
3. Enter all field and valid
4.Click to button"Save changes"</t>
  </si>
  <si>
    <t>#Bug1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</si>
</sst>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;@"/>
  </numFmts>
  <fonts count="28">
    <font>
      <sz val="11"/>
      <name val="ＭＳ Ｐゴシック"/>
      <family val="2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明朝"/>
      <family val="1"/>
      <charset val="128"/>
    </font>
    <font>
      <sz val="8"/>
      <name val="Tahoma"/>
      <family val="2"/>
    </font>
    <font>
      <b/>
      <sz val="8"/>
      <color indexed="10"/>
      <name val="Tahoma"/>
      <family val="2"/>
    </font>
    <font>
      <b/>
      <sz val="11"/>
      <color indexed="8"/>
      <name val="Tahoma"/>
      <family val="2"/>
    </font>
    <font>
      <b/>
      <sz val="8"/>
      <color indexed="60"/>
      <name val="Tahoma"/>
      <family val="2"/>
    </font>
    <font>
      <i/>
      <sz val="8"/>
      <color indexed="17"/>
      <name val="Tahoma"/>
      <family val="2"/>
    </font>
    <font>
      <b/>
      <sz val="8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8"/>
      <color indexed="9"/>
      <name val="Tahoma"/>
      <family val="2"/>
    </font>
    <font>
      <b/>
      <sz val="10"/>
      <color indexed="60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b/>
      <sz val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family val="2"/>
      <charset val="128"/>
    </font>
    <font>
      <u/>
      <sz val="8"/>
      <color indexed="12"/>
      <name val="Tahoma"/>
      <family val="2"/>
    </font>
    <font>
      <b/>
      <u/>
      <sz val="8"/>
      <color indexed="12"/>
      <name val="Tahoma"/>
      <family val="2"/>
    </font>
    <font>
      <b/>
      <sz val="8"/>
      <color indexed="12"/>
      <name val="Tahoma"/>
      <family val="2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32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23" fillId="0" borderId="0"/>
    <xf numFmtId="0" fontId="5" fillId="0" borderId="0"/>
  </cellStyleXfs>
  <cellXfs count="8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 indent="1"/>
    </xf>
    <xf numFmtId="0" fontId="7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0" applyFont="1" applyFill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2" borderId="0" xfId="0" applyFont="1" applyFill="1"/>
    <xf numFmtId="0" fontId="9" fillId="2" borderId="2" xfId="0" applyFont="1" applyFill="1" applyBorder="1" applyAlignment="1">
      <alignment horizontal="left"/>
    </xf>
    <xf numFmtId="0" fontId="6" fillId="0" borderId="3" xfId="0" applyFont="1" applyBorder="1" applyAlignment="1"/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165" fontId="11" fillId="3" borderId="4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15" fontId="10" fillId="0" borderId="7" xfId="0" applyNumberFormat="1" applyFont="1" applyBorder="1" applyAlignment="1">
      <alignment vertical="top" wrapText="1"/>
    </xf>
    <xf numFmtId="49" fontId="6" fillId="0" borderId="8" xfId="0" applyNumberFormat="1" applyFont="1" applyBorder="1" applyAlignment="1">
      <alignment vertical="top"/>
    </xf>
    <xf numFmtId="0" fontId="6" fillId="0" borderId="8" xfId="0" applyFont="1" applyBorder="1" applyAlignment="1">
      <alignment vertical="top"/>
    </xf>
    <xf numFmtId="15" fontId="6" fillId="0" borderId="8" xfId="0" applyNumberFormat="1" applyFont="1" applyBorder="1" applyAlignment="1">
      <alignment vertical="top"/>
    </xf>
    <xf numFmtId="0" fontId="14" fillId="0" borderId="9" xfId="0" applyFont="1" applyBorder="1" applyAlignment="1">
      <alignment vertical="top" wrapText="1"/>
    </xf>
    <xf numFmtId="0" fontId="15" fillId="0" borderId="0" xfId="7" applyFont="1"/>
    <xf numFmtId="0" fontId="15" fillId="0" borderId="0" xfId="7" applyFont="1" applyBorder="1"/>
    <xf numFmtId="0" fontId="6" fillId="0" borderId="0" xfId="0" applyFont="1" applyFill="1"/>
    <xf numFmtId="0" fontId="6" fillId="0" borderId="0" xfId="0" applyFont="1" applyFill="1" applyAlignment="1">
      <alignment horizontal="left" indent="1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left" indent="1"/>
    </xf>
    <xf numFmtId="0" fontId="16" fillId="0" borderId="0" xfId="7" applyFont="1"/>
    <xf numFmtId="0" fontId="16" fillId="0" borderId="0" xfId="7" applyFont="1" applyBorder="1"/>
    <xf numFmtId="0" fontId="16" fillId="0" borderId="0" xfId="7" applyFont="1" applyBorder="1" applyAlignment="1">
      <alignment horizontal="center"/>
    </xf>
    <xf numFmtId="10" fontId="16" fillId="0" borderId="0" xfId="7" applyNumberFormat="1" applyFont="1" applyBorder="1" applyAlignment="1">
      <alignment horizontal="center"/>
    </xf>
    <xf numFmtId="9" fontId="16" fillId="0" borderId="0" xfId="7" applyNumberFormat="1" applyFont="1" applyBorder="1" applyAlignment="1">
      <alignment horizontal="center"/>
    </xf>
    <xf numFmtId="0" fontId="16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 wrapText="1"/>
    </xf>
    <xf numFmtId="0" fontId="16" fillId="0" borderId="0" xfId="0" applyFont="1" applyFill="1"/>
    <xf numFmtId="2" fontId="19" fillId="0" borderId="0" xfId="7" applyNumberFormat="1" applyFont="1" applyBorder="1" applyAlignment="1">
      <alignment horizontal="right" wrapText="1"/>
    </xf>
    <xf numFmtId="0" fontId="20" fillId="0" borderId="0" xfId="7" applyFont="1" applyBorder="1" applyAlignment="1">
      <alignment horizontal="center" wrapText="1"/>
    </xf>
    <xf numFmtId="0" fontId="11" fillId="3" borderId="8" xfId="8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165" fontId="11" fillId="3" borderId="10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15" fontId="10" fillId="0" borderId="12" xfId="0" applyNumberFormat="1" applyFont="1" applyBorder="1" applyAlignment="1">
      <alignment vertical="top" wrapText="1"/>
    </xf>
    <xf numFmtId="49" fontId="6" fillId="0" borderId="13" xfId="0" applyNumberFormat="1" applyFont="1" applyBorder="1" applyAlignment="1">
      <alignment vertical="top"/>
    </xf>
    <xf numFmtId="165" fontId="6" fillId="0" borderId="14" xfId="0" applyNumberFormat="1" applyFont="1" applyBorder="1" applyAlignment="1">
      <alignment vertical="top"/>
    </xf>
    <xf numFmtId="49" fontId="6" fillId="0" borderId="15" xfId="0" applyNumberFormat="1" applyFont="1" applyBorder="1" applyAlignment="1">
      <alignment vertical="top"/>
    </xf>
    <xf numFmtId="15" fontId="10" fillId="0" borderId="3" xfId="0" applyNumberFormat="1" applyFont="1" applyBorder="1" applyAlignment="1">
      <alignment horizontal="left"/>
    </xf>
    <xf numFmtId="164" fontId="10" fillId="0" borderId="3" xfId="0" applyNumberFormat="1" applyFont="1" applyBorder="1" applyAlignment="1">
      <alignment horizontal="left"/>
    </xf>
    <xf numFmtId="2" fontId="26" fillId="0" borderId="0" xfId="0" applyNumberFormat="1" applyFont="1" applyFill="1" applyBorder="1" applyAlignment="1">
      <alignment horizontal="right" wrapText="1"/>
    </xf>
    <xf numFmtId="15" fontId="6" fillId="0" borderId="8" xfId="0" applyNumberFormat="1" applyFont="1" applyBorder="1" applyAlignment="1">
      <alignment vertical="top" wrapText="1"/>
    </xf>
    <xf numFmtId="0" fontId="11" fillId="3" borderId="16" xfId="7" applyNumberFormat="1" applyFont="1" applyFill="1" applyBorder="1" applyAlignment="1">
      <alignment horizontal="center"/>
    </xf>
    <xf numFmtId="49" fontId="6" fillId="0" borderId="16" xfId="7" applyNumberFormat="1" applyFont="1" applyBorder="1" applyAlignment="1">
      <alignment horizontal="left"/>
    </xf>
    <xf numFmtId="0" fontId="17" fillId="3" borderId="16" xfId="7" applyNumberFormat="1" applyFont="1" applyFill="1" applyBorder="1" applyAlignment="1">
      <alignment horizontal="center"/>
    </xf>
    <xf numFmtId="0" fontId="11" fillId="3" borderId="17" xfId="7" applyNumberFormat="1" applyFont="1" applyFill="1" applyBorder="1" applyAlignment="1">
      <alignment horizontal="center"/>
    </xf>
    <xf numFmtId="0" fontId="11" fillId="3" borderId="17" xfId="7" applyNumberFormat="1" applyFont="1" applyFill="1" applyBorder="1" applyAlignment="1">
      <alignment horizontal="center" wrapText="1"/>
    </xf>
    <xf numFmtId="0" fontId="24" fillId="0" borderId="17" xfId="1" applyNumberFormat="1" applyFont="1" applyBorder="1" applyAlignment="1">
      <alignment horizontal="left"/>
    </xf>
    <xf numFmtId="0" fontId="6" fillId="0" borderId="17" xfId="4" applyNumberFormat="1" applyFont="1" applyFill="1" applyBorder="1" applyAlignment="1" applyProtection="1">
      <alignment horizontal="center"/>
    </xf>
    <xf numFmtId="0" fontId="27" fillId="6" borderId="8" xfId="8" applyFont="1" applyFill="1" applyBorder="1" applyAlignment="1">
      <alignment horizontal="center" vertical="center" wrapText="1"/>
    </xf>
    <xf numFmtId="0" fontId="11" fillId="3" borderId="17" xfId="7" applyNumberFormat="1" applyFont="1" applyFill="1" applyBorder="1" applyAlignment="1">
      <alignment wrapText="1"/>
    </xf>
    <xf numFmtId="0" fontId="11" fillId="3" borderId="18" xfId="7" applyFont="1" applyFill="1" applyBorder="1"/>
    <xf numFmtId="0" fontId="11" fillId="3" borderId="19" xfId="7" applyFont="1" applyFill="1" applyBorder="1"/>
    <xf numFmtId="0" fontId="17" fillId="3" borderId="20" xfId="7" applyFont="1" applyFill="1" applyBorder="1" applyAlignment="1">
      <alignment horizontal="center"/>
    </xf>
    <xf numFmtId="0" fontId="6" fillId="0" borderId="17" xfId="4" applyNumberFormat="1" applyFont="1" applyFill="1" applyBorder="1" applyAlignment="1" applyProtection="1">
      <alignment horizontal="center"/>
    </xf>
    <xf numFmtId="0" fontId="6" fillId="0" borderId="21" xfId="4" applyNumberFormat="1" applyFont="1" applyFill="1" applyBorder="1" applyAlignment="1" applyProtection="1">
      <alignment horizontal="center"/>
    </xf>
    <xf numFmtId="0" fontId="25" fillId="4" borderId="8" xfId="1" applyFont="1" applyFill="1" applyBorder="1" applyAlignment="1">
      <alignment horizontal="left" vertical="center" wrapText="1"/>
    </xf>
    <xf numFmtId="0" fontId="6" fillId="4" borderId="8" xfId="0" applyNumberFormat="1" applyFont="1" applyFill="1" applyBorder="1" applyAlignment="1">
      <alignment horizontal="left" vertical="center" wrapText="1"/>
    </xf>
    <xf numFmtId="0" fontId="21" fillId="4" borderId="8" xfId="8" applyFont="1" applyFill="1" applyBorder="1" applyAlignment="1">
      <alignment horizontal="left" vertical="center" wrapText="1"/>
    </xf>
    <xf numFmtId="0" fontId="6" fillId="4" borderId="8" xfId="8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5" borderId="8" xfId="0" quotePrefix="1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/>
    </xf>
    <xf numFmtId="16" fontId="6" fillId="5" borderId="8" xfId="0" applyNumberFormat="1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center" vertical="center"/>
    </xf>
    <xf numFmtId="16" fontId="6" fillId="5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6" fillId="4" borderId="8" xfId="0" applyNumberFormat="1" applyFont="1" applyFill="1" applyBorder="1" applyAlignment="1">
      <alignment horizontal="left" vertical="center" wrapText="1"/>
    </xf>
    <xf numFmtId="2" fontId="6" fillId="4" borderId="0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9" fillId="2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</cellXfs>
  <cellStyles count="10">
    <cellStyle name="Hyperlink" xfId="1" builtinId="8"/>
    <cellStyle name="Hyperlink 2" xfId="2"/>
    <cellStyle name="Hyperlink 3" xfId="3"/>
    <cellStyle name="Hyperlink_Copart_C2-Seller_Counter Crew_TC_V1 0" xfId="4"/>
    <cellStyle name="Normal" xfId="0" builtinId="0"/>
    <cellStyle name="Normal 2" xfId="5"/>
    <cellStyle name="Normal 3" xfId="6"/>
    <cellStyle name="Normal_Copart_C2-Seller_Counter Crew_TC_V1 0" xfId="7"/>
    <cellStyle name="Normal_Sheet1" xfId="8"/>
    <cellStyle name="標準_打刻ﾃﾞｰﾀ収集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38100</xdr:rowOff>
    </xdr:from>
    <xdr:to>
      <xdr:col>1</xdr:col>
      <xdr:colOff>1019175</xdr:colOff>
      <xdr:row>1</xdr:row>
      <xdr:rowOff>742950</xdr:rowOff>
    </xdr:to>
    <xdr:pic>
      <xdr:nvPicPr>
        <xdr:cNvPr id="1548" name="Picture 2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171450"/>
          <a:ext cx="781050" cy="7048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13855</xdr:colOff>
      <xdr:row>1</xdr:row>
      <xdr:rowOff>11257</xdr:rowOff>
    </xdr:from>
    <xdr:to>
      <xdr:col>1</xdr:col>
      <xdr:colOff>766330</xdr:colOff>
      <xdr:row>1</xdr:row>
      <xdr:rowOff>716107</xdr:rowOff>
    </xdr:to>
    <xdr:pic>
      <xdr:nvPicPr>
        <xdr:cNvPr id="2576" name="Picture 2">
          <a:extLst>
            <a:ext uri="{FF2B5EF4-FFF2-40B4-BE49-F238E27FC236}">
              <a16:creationId xmlns:a16="http://schemas.microsoft.com/office/drawing/2014/main" xmlns="" id="{00000000-0008-0000-01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7037" y="141143"/>
          <a:ext cx="752475" cy="7048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2:G24"/>
  <sheetViews>
    <sheetView zoomScale="115" zoomScaleNormal="115" workbookViewId="0">
      <selection activeCell="G13" sqref="G13"/>
    </sheetView>
  </sheetViews>
  <sheetFormatPr defaultColWidth="9" defaultRowHeight="10.199999999999999"/>
  <cols>
    <col min="1" max="1" width="2.21875" style="1" customWidth="1"/>
    <col min="2" max="2" width="16.44140625" style="2" customWidth="1"/>
    <col min="3" max="3" width="9.21875" style="1" customWidth="1"/>
    <col min="4" max="4" width="14.44140625" style="1" customWidth="1"/>
    <col min="5" max="5" width="8" style="1" customWidth="1"/>
    <col min="6" max="6" width="38.44140625" style="1" customWidth="1"/>
    <col min="7" max="7" width="35.6640625" style="1" customWidth="1"/>
    <col min="8" max="16384" width="9" style="1"/>
  </cols>
  <sheetData>
    <row r="2" spans="1:7" s="5" customFormat="1" ht="63" customHeight="1">
      <c r="A2" s="3"/>
      <c r="B2" s="4"/>
      <c r="C2" s="84" t="s">
        <v>0</v>
      </c>
      <c r="D2" s="84"/>
      <c r="E2" s="84"/>
      <c r="F2" s="84"/>
      <c r="G2" s="84"/>
    </row>
    <row r="3" spans="1:7">
      <c r="B3" s="6"/>
      <c r="C3" s="7"/>
      <c r="F3" s="8"/>
    </row>
    <row r="4" spans="1:7">
      <c r="B4" s="9" t="s">
        <v>1</v>
      </c>
      <c r="C4" s="85" t="s">
        <v>78</v>
      </c>
      <c r="D4" s="85"/>
      <c r="E4" s="85"/>
      <c r="F4" s="9" t="s">
        <v>2</v>
      </c>
      <c r="G4" s="10" t="s">
        <v>52</v>
      </c>
    </row>
    <row r="5" spans="1:7">
      <c r="B5" s="9" t="s">
        <v>3</v>
      </c>
      <c r="C5" s="85" t="s">
        <v>77</v>
      </c>
      <c r="D5" s="85"/>
      <c r="E5" s="85"/>
      <c r="F5" s="9" t="s">
        <v>4</v>
      </c>
      <c r="G5" s="10" t="s">
        <v>52</v>
      </c>
    </row>
    <row r="6" spans="1:7">
      <c r="B6" s="86" t="s">
        <v>5</v>
      </c>
      <c r="C6" s="87" t="s">
        <v>79</v>
      </c>
      <c r="D6" s="87"/>
      <c r="E6" s="87"/>
      <c r="F6" s="9" t="s">
        <v>6</v>
      </c>
      <c r="G6" s="49">
        <v>45349</v>
      </c>
    </row>
    <row r="7" spans="1:7">
      <c r="B7" s="86"/>
      <c r="C7" s="87"/>
      <c r="D7" s="87"/>
      <c r="E7" s="87"/>
      <c r="F7" s="9" t="s">
        <v>8</v>
      </c>
      <c r="G7" s="50">
        <v>1.3</v>
      </c>
    </row>
    <row r="10" spans="1:7">
      <c r="B10" s="11" t="s">
        <v>9</v>
      </c>
    </row>
    <row r="11" spans="1:7" s="12" customFormat="1">
      <c r="B11" s="13" t="s">
        <v>10</v>
      </c>
      <c r="C11" s="14" t="s">
        <v>8</v>
      </c>
      <c r="D11" s="14" t="s">
        <v>11</v>
      </c>
      <c r="E11" s="14" t="s">
        <v>12</v>
      </c>
      <c r="F11" s="14" t="s">
        <v>13</v>
      </c>
      <c r="G11" s="15" t="s">
        <v>14</v>
      </c>
    </row>
    <row r="12" spans="1:7" s="16" customFormat="1">
      <c r="B12" s="17" t="s">
        <v>80</v>
      </c>
      <c r="C12" s="18" t="s">
        <v>15</v>
      </c>
      <c r="D12" s="19"/>
      <c r="E12" s="19" t="s">
        <v>16</v>
      </c>
      <c r="F12" s="20" t="s">
        <v>17</v>
      </c>
      <c r="G12" s="21"/>
    </row>
    <row r="13" spans="1:7" s="16" customFormat="1" ht="291" customHeight="1">
      <c r="B13" s="17" t="s">
        <v>81</v>
      </c>
      <c r="C13" s="18" t="s">
        <v>15</v>
      </c>
      <c r="D13" s="19"/>
      <c r="E13" s="19" t="s">
        <v>45</v>
      </c>
      <c r="F13" s="52" t="s">
        <v>111</v>
      </c>
      <c r="G13" s="21"/>
    </row>
    <row r="15" spans="1:7">
      <c r="F15" s="11" t="s">
        <v>43</v>
      </c>
    </row>
    <row r="16" spans="1:7">
      <c r="F16" s="11" t="s">
        <v>40</v>
      </c>
    </row>
    <row r="17" spans="6:7">
      <c r="F17" s="43" t="s">
        <v>41</v>
      </c>
      <c r="G17" s="44" t="s">
        <v>8</v>
      </c>
    </row>
    <row r="18" spans="6:7">
      <c r="F18" s="45" t="s">
        <v>82</v>
      </c>
      <c r="G18" s="46" t="s">
        <v>83</v>
      </c>
    </row>
    <row r="19" spans="6:7">
      <c r="F19" s="45" t="s">
        <v>84</v>
      </c>
      <c r="G19" s="46" t="s">
        <v>85</v>
      </c>
    </row>
    <row r="21" spans="6:7">
      <c r="F21" s="11" t="s">
        <v>42</v>
      </c>
    </row>
    <row r="22" spans="6:7">
      <c r="F22" s="43" t="s">
        <v>41</v>
      </c>
      <c r="G22" s="44" t="s">
        <v>8</v>
      </c>
    </row>
    <row r="23" spans="6:7">
      <c r="F23" s="45" t="s">
        <v>86</v>
      </c>
      <c r="G23" s="46" t="s">
        <v>88</v>
      </c>
    </row>
    <row r="24" spans="6:7">
      <c r="F24" s="47"/>
      <c r="G24" s="48" t="s">
        <v>87</v>
      </c>
    </row>
  </sheetData>
  <sheetProtection selectLockedCells="1" selectUnlockedCells="1"/>
  <mergeCells count="5">
    <mergeCell ref="C2:G2"/>
    <mergeCell ref="C4:E4"/>
    <mergeCell ref="C5:E5"/>
    <mergeCell ref="B6:B7"/>
    <mergeCell ref="C6:E7"/>
  </mergeCells>
  <pageMargins left="0.47013888888888888" right="0.47013888888888888" top="0.5" bottom="0.35138888888888886" header="0.51180555555555551" footer="0.1701388888888889"/>
  <pageSetup paperSize="9" firstPageNumber="0" orientation="landscape" horizontalDpi="300" verticalDpi="300" r:id="rId1"/>
  <headerFooter alignWithMargins="0">
    <oddFooter>&amp;L&amp;"Tahoma,Chuẩn"&amp;8 02ae-BM/PM/HDCV/FSOFT v2/0&amp;C&amp;"Tahoma,Chuẩn"&amp;8Internal use&amp;R&amp;"tahomaTahoma,Chuẩn"&amp;8&amp;P/&amp;N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26"/>
  <sheetViews>
    <sheetView zoomScale="110" zoomScaleNormal="110" workbookViewId="0">
      <selection activeCell="N13" sqref="N13"/>
    </sheetView>
  </sheetViews>
  <sheetFormatPr defaultColWidth="9.109375" defaultRowHeight="13.8"/>
  <cols>
    <col min="1" max="1" width="2.21875" style="22" customWidth="1"/>
    <col min="2" max="2" width="10.33203125" style="22" customWidth="1"/>
    <col min="3" max="3" width="31.33203125" style="22" customWidth="1"/>
    <col min="4" max="4" width="13.109375" style="22" hidden="1" customWidth="1"/>
    <col min="5" max="5" width="10.44140625" style="22" hidden="1" customWidth="1"/>
    <col min="6" max="6" width="11.109375" style="22" customWidth="1"/>
    <col min="7" max="7" width="7" style="22" customWidth="1"/>
    <col min="8" max="8" width="5.88671875" style="22" customWidth="1"/>
    <col min="9" max="9" width="6" style="22" customWidth="1"/>
    <col min="10" max="10" width="5" style="22" customWidth="1"/>
    <col min="11" max="11" width="11.21875" style="22" customWidth="1"/>
    <col min="12" max="12" width="13" style="22" customWidth="1"/>
    <col min="13" max="14" width="9.109375" style="23"/>
    <col min="15" max="16384" width="9.109375" style="22"/>
  </cols>
  <sheetData>
    <row r="1" spans="1:14" s="1" customFormat="1" ht="10.199999999999999">
      <c r="A1" s="24"/>
      <c r="B1" s="25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4" s="5" customFormat="1" ht="59.25" customHeight="1">
      <c r="A2" s="26"/>
      <c r="B2" s="27"/>
      <c r="C2" s="88" t="s">
        <v>18</v>
      </c>
      <c r="D2" s="88"/>
      <c r="E2" s="88"/>
      <c r="F2" s="88"/>
      <c r="G2" s="88"/>
      <c r="H2" s="88"/>
      <c r="I2" s="88"/>
      <c r="J2" s="88"/>
      <c r="K2" s="88"/>
      <c r="L2" s="88"/>
    </row>
    <row r="3" spans="1:14" s="1" customFormat="1" ht="10.199999999999999">
      <c r="A3" s="24"/>
      <c r="B3" s="28"/>
      <c r="C3" s="29"/>
      <c r="D3" s="29"/>
      <c r="E3" s="29"/>
      <c r="F3" s="29"/>
      <c r="G3" s="24"/>
      <c r="H3" s="24"/>
      <c r="I3" s="24"/>
      <c r="J3" s="24"/>
      <c r="K3" s="24"/>
      <c r="L3" s="24"/>
    </row>
    <row r="4" spans="1:14" ht="24.75" customHeight="1">
      <c r="A4" s="30"/>
      <c r="B4" s="53" t="s">
        <v>37</v>
      </c>
      <c r="C4" s="56" t="s">
        <v>19</v>
      </c>
      <c r="D4" s="57" t="s">
        <v>48</v>
      </c>
      <c r="E4" s="57" t="s">
        <v>47</v>
      </c>
      <c r="F4" s="61" t="s">
        <v>50</v>
      </c>
      <c r="G4" s="57" t="s">
        <v>20</v>
      </c>
      <c r="H4" s="56" t="s">
        <v>21</v>
      </c>
      <c r="I4" s="56" t="s">
        <v>39</v>
      </c>
      <c r="J4" s="56" t="s">
        <v>7</v>
      </c>
      <c r="K4" s="57" t="s">
        <v>22</v>
      </c>
      <c r="L4" s="57" t="s">
        <v>44</v>
      </c>
      <c r="N4" s="22"/>
    </row>
    <row r="5" spans="1:14">
      <c r="A5" s="30"/>
      <c r="B5" s="54" t="s">
        <v>15</v>
      </c>
      <c r="C5" s="58" t="s">
        <v>76</v>
      </c>
      <c r="D5" s="59">
        <v>2.5</v>
      </c>
      <c r="E5" s="59">
        <f t="shared" ref="E5" si="0">D5*5</f>
        <v>12.5</v>
      </c>
      <c r="F5" s="59">
        <f>ROUND((COUNTIF('User Profile'!$G$5:$G$981,"Pass")*100)/(K5-COUNTIF('User Profile'!$G$5:$G$976,"N/A")),2)</f>
        <v>15</v>
      </c>
      <c r="G5" s="59">
        <f>COUNTIF('User Profile'!$G$5:$G$957,"Pass")</f>
        <v>3</v>
      </c>
      <c r="H5" s="59">
        <f>COUNTIF('User Profile'!$G$5:$G$957,"Fail")</f>
        <v>16</v>
      </c>
      <c r="I5" s="59">
        <f>COUNTIF('User Profile'!$G$5:$G$957,"Untest")</f>
        <v>1</v>
      </c>
      <c r="J5" s="59">
        <f>COUNTIF('User Profile'!$G$5:$G$957,"N/A")</f>
        <v>0</v>
      </c>
      <c r="K5" s="65">
        <f>COUNTA('User Profile'!$A$5:$A$957)</f>
        <v>20</v>
      </c>
      <c r="L5" s="59">
        <f>COUNTA('User Profile'!$A$5:$A$957)*5</f>
        <v>100</v>
      </c>
      <c r="N5" s="22"/>
    </row>
    <row r="6" spans="1:14">
      <c r="A6" s="30"/>
      <c r="B6" s="54" t="s">
        <v>15</v>
      </c>
      <c r="C6" s="58"/>
      <c r="D6" s="59"/>
      <c r="E6" s="59"/>
      <c r="F6" s="59"/>
      <c r="G6" s="59"/>
      <c r="H6" s="59"/>
      <c r="I6" s="59"/>
      <c r="J6" s="59"/>
      <c r="K6" s="65"/>
      <c r="L6" s="59"/>
      <c r="N6" s="22"/>
    </row>
    <row r="7" spans="1:14">
      <c r="A7" s="30"/>
      <c r="B7" s="54" t="s">
        <v>15</v>
      </c>
      <c r="C7" s="58"/>
      <c r="D7" s="59"/>
      <c r="E7" s="59"/>
      <c r="F7" s="59"/>
      <c r="G7" s="59"/>
      <c r="H7" s="59"/>
      <c r="I7" s="59"/>
      <c r="J7" s="59"/>
      <c r="K7" s="65"/>
      <c r="L7" s="59"/>
      <c r="N7" s="22"/>
    </row>
    <row r="8" spans="1:14">
      <c r="A8" s="30"/>
      <c r="B8" s="54" t="s">
        <v>15</v>
      </c>
      <c r="C8" s="58"/>
      <c r="D8" s="59"/>
      <c r="E8" s="59"/>
      <c r="F8" s="59"/>
      <c r="G8" s="59"/>
      <c r="H8" s="59"/>
      <c r="I8" s="59"/>
      <c r="J8" s="59"/>
      <c r="K8" s="65"/>
      <c r="L8" s="59"/>
      <c r="N8" s="22"/>
    </row>
    <row r="9" spans="1:14">
      <c r="A9" s="30"/>
      <c r="B9" s="54" t="s">
        <v>15</v>
      </c>
      <c r="C9" s="58"/>
      <c r="D9" s="59"/>
      <c r="E9" s="59"/>
      <c r="F9" s="59"/>
      <c r="G9" s="59"/>
      <c r="H9" s="59"/>
      <c r="I9" s="59"/>
      <c r="J9" s="59"/>
      <c r="K9" s="65"/>
      <c r="L9" s="59"/>
      <c r="N9" s="22"/>
    </row>
    <row r="10" spans="1:14">
      <c r="A10" s="30"/>
      <c r="B10" s="54" t="s">
        <v>15</v>
      </c>
      <c r="C10" s="58"/>
      <c r="D10" s="59"/>
      <c r="E10" s="59"/>
      <c r="F10" s="59"/>
      <c r="G10" s="59"/>
      <c r="H10" s="59"/>
      <c r="I10" s="59"/>
      <c r="J10" s="59"/>
      <c r="K10" s="65"/>
      <c r="L10" s="59"/>
      <c r="N10" s="22"/>
    </row>
    <row r="11" spans="1:14">
      <c r="A11" s="30"/>
      <c r="B11" s="54" t="s">
        <v>15</v>
      </c>
      <c r="C11" s="58"/>
      <c r="D11" s="59"/>
      <c r="E11" s="59"/>
      <c r="F11" s="59"/>
      <c r="G11" s="59"/>
      <c r="H11" s="59"/>
      <c r="I11" s="59"/>
      <c r="J11" s="59"/>
      <c r="K11" s="65"/>
      <c r="L11" s="59"/>
      <c r="N11" s="22"/>
    </row>
    <row r="12" spans="1:14">
      <c r="A12" s="30"/>
      <c r="B12" s="54" t="s">
        <v>15</v>
      </c>
      <c r="C12" s="58"/>
      <c r="D12" s="59"/>
      <c r="E12" s="59"/>
      <c r="F12" s="59"/>
      <c r="G12" s="59"/>
      <c r="H12" s="59"/>
      <c r="I12" s="59"/>
      <c r="J12" s="59"/>
      <c r="K12" s="65"/>
      <c r="L12" s="59"/>
      <c r="N12" s="22"/>
    </row>
    <row r="13" spans="1:14">
      <c r="A13" s="30"/>
      <c r="B13" s="54" t="s">
        <v>15</v>
      </c>
      <c r="C13" s="58"/>
      <c r="D13" s="59"/>
      <c r="E13" s="59"/>
      <c r="F13" s="59"/>
      <c r="G13" s="59"/>
      <c r="H13" s="59"/>
      <c r="I13" s="59"/>
      <c r="J13" s="59"/>
      <c r="K13" s="65"/>
      <c r="L13" s="59"/>
      <c r="N13" s="22"/>
    </row>
    <row r="14" spans="1:14">
      <c r="A14" s="30"/>
      <c r="B14" s="54" t="s">
        <v>15</v>
      </c>
      <c r="C14" s="58"/>
      <c r="D14" s="59"/>
      <c r="E14" s="59"/>
      <c r="F14" s="59"/>
      <c r="G14" s="59"/>
      <c r="H14" s="59"/>
      <c r="I14" s="59"/>
      <c r="J14" s="59"/>
      <c r="K14" s="65"/>
      <c r="L14" s="59"/>
      <c r="N14" s="22"/>
    </row>
    <row r="15" spans="1:14">
      <c r="A15" s="30"/>
      <c r="B15" s="54" t="s">
        <v>15</v>
      </c>
      <c r="C15" s="58"/>
      <c r="D15" s="59"/>
      <c r="E15" s="59"/>
      <c r="F15" s="59"/>
      <c r="G15" s="59"/>
      <c r="H15" s="59"/>
      <c r="I15" s="59"/>
      <c r="J15" s="59"/>
      <c r="K15" s="65"/>
      <c r="L15" s="59"/>
      <c r="N15" s="22"/>
    </row>
    <row r="16" spans="1:14">
      <c r="A16" s="30"/>
      <c r="B16" s="54" t="s">
        <v>15</v>
      </c>
      <c r="C16" s="58"/>
      <c r="D16" s="59"/>
      <c r="E16" s="59"/>
      <c r="F16" s="59"/>
      <c r="G16" s="59"/>
      <c r="H16" s="59"/>
      <c r="I16" s="59"/>
      <c r="J16" s="59"/>
      <c r="K16" s="65"/>
      <c r="L16" s="59"/>
      <c r="N16" s="22"/>
    </row>
    <row r="17" spans="1:14" ht="15" customHeight="1">
      <c r="A17" s="30"/>
      <c r="B17" s="54" t="s">
        <v>15</v>
      </c>
      <c r="C17" s="58"/>
      <c r="D17" s="59"/>
      <c r="E17" s="59"/>
      <c r="F17" s="59"/>
      <c r="G17" s="59"/>
      <c r="H17" s="59"/>
      <c r="I17" s="59"/>
      <c r="J17" s="59"/>
      <c r="K17" s="65"/>
      <c r="L17" s="59"/>
      <c r="N17" s="22"/>
    </row>
    <row r="18" spans="1:14">
      <c r="A18" s="30"/>
      <c r="B18" s="54" t="s">
        <v>15</v>
      </c>
      <c r="C18" s="58"/>
      <c r="D18" s="59"/>
      <c r="E18" s="59"/>
      <c r="F18" s="59"/>
      <c r="G18" s="59"/>
      <c r="H18" s="59"/>
      <c r="I18" s="59"/>
      <c r="J18" s="59"/>
      <c r="K18" s="65"/>
      <c r="L18" s="59"/>
      <c r="N18" s="22"/>
    </row>
    <row r="19" spans="1:14">
      <c r="A19" s="30"/>
      <c r="B19" s="54" t="s">
        <v>15</v>
      </c>
      <c r="C19" s="58"/>
      <c r="D19" s="59"/>
      <c r="E19" s="65"/>
      <c r="F19" s="66"/>
      <c r="G19" s="65"/>
      <c r="H19" s="59"/>
      <c r="I19" s="59"/>
      <c r="J19" s="59"/>
      <c r="K19" s="65"/>
      <c r="L19" s="59"/>
      <c r="N19" s="22"/>
    </row>
    <row r="20" spans="1:14">
      <c r="A20" s="30"/>
      <c r="B20" s="54" t="s">
        <v>15</v>
      </c>
      <c r="C20" s="58"/>
      <c r="D20" s="59"/>
      <c r="E20" s="65"/>
      <c r="F20" s="66"/>
      <c r="G20" s="65"/>
      <c r="H20" s="59"/>
      <c r="I20" s="59"/>
      <c r="J20" s="59"/>
      <c r="K20" s="65"/>
      <c r="L20" s="59"/>
      <c r="N20" s="22"/>
    </row>
    <row r="21" spans="1:14">
      <c r="A21" s="30"/>
      <c r="B21" s="54" t="s">
        <v>15</v>
      </c>
      <c r="C21" s="58"/>
      <c r="D21" s="65"/>
      <c r="E21" s="65"/>
      <c r="F21" s="66"/>
      <c r="G21" s="65"/>
      <c r="H21" s="65"/>
      <c r="I21" s="65"/>
      <c r="J21" s="65"/>
      <c r="K21" s="65"/>
      <c r="L21" s="65"/>
      <c r="N21" s="22"/>
    </row>
    <row r="22" spans="1:14">
      <c r="A22" s="30"/>
      <c r="B22" s="55"/>
      <c r="C22" s="62" t="s">
        <v>23</v>
      </c>
      <c r="D22" s="62">
        <f>SUM(D5:D20)</f>
        <v>2.5</v>
      </c>
      <c r="E22" s="62">
        <f>SUM(E5:E20)</f>
        <v>12.5</v>
      </c>
      <c r="F22" s="63"/>
      <c r="G22" s="64">
        <f t="shared" ref="G22:L22" si="1">SUM(G5:G20)</f>
        <v>3</v>
      </c>
      <c r="H22" s="64">
        <f t="shared" si="1"/>
        <v>16</v>
      </c>
      <c r="I22" s="64">
        <f t="shared" si="1"/>
        <v>1</v>
      </c>
      <c r="J22" s="64">
        <f t="shared" si="1"/>
        <v>0</v>
      </c>
      <c r="K22" s="64">
        <f t="shared" si="1"/>
        <v>20</v>
      </c>
      <c r="L22" s="64">
        <f t="shared" si="1"/>
        <v>100</v>
      </c>
      <c r="M22" s="22"/>
      <c r="N22" s="22"/>
    </row>
    <row r="23" spans="1:14">
      <c r="A23" s="30"/>
      <c r="B23" s="32"/>
      <c r="C23" s="31"/>
      <c r="D23" s="31"/>
      <c r="E23" s="31"/>
      <c r="F23" s="31"/>
      <c r="G23" s="33"/>
      <c r="H23" s="34"/>
      <c r="I23" s="34"/>
      <c r="J23" s="34"/>
      <c r="K23" s="34"/>
      <c r="L23" s="34"/>
      <c r="M23" s="22"/>
    </row>
    <row r="24" spans="1:14" s="38" customFormat="1" ht="13.2">
      <c r="A24" s="35"/>
      <c r="B24" s="35"/>
      <c r="C24" s="36" t="s">
        <v>24</v>
      </c>
      <c r="D24" s="36"/>
      <c r="E24" s="36"/>
      <c r="F24" s="36"/>
      <c r="G24" s="35"/>
      <c r="H24" s="51">
        <f>(G22+H22)*100/(L22-J22)</f>
        <v>19</v>
      </c>
      <c r="I24" s="35" t="s">
        <v>25</v>
      </c>
      <c r="J24" s="35"/>
      <c r="K24" s="35"/>
      <c r="L24" s="37"/>
    </row>
    <row r="25" spans="1:14" s="38" customFormat="1" ht="13.2">
      <c r="A25" s="35"/>
      <c r="B25" s="35"/>
      <c r="C25" s="36" t="s">
        <v>26</v>
      </c>
      <c r="D25" s="36"/>
      <c r="E25" s="36"/>
      <c r="F25" s="36"/>
      <c r="G25" s="35"/>
      <c r="H25" s="51">
        <f>G22*100/(L22-J22)</f>
        <v>3</v>
      </c>
      <c r="I25" s="35" t="s">
        <v>25</v>
      </c>
      <c r="J25" s="35"/>
      <c r="K25" s="35"/>
      <c r="L25" s="37"/>
    </row>
    <row r="26" spans="1:14" ht="15" customHeight="1">
      <c r="A26" s="30"/>
      <c r="B26" s="31"/>
      <c r="C26" s="31"/>
      <c r="D26" s="31"/>
      <c r="E26" s="31"/>
      <c r="F26" s="31"/>
      <c r="G26" s="31"/>
      <c r="H26" s="39"/>
      <c r="I26" s="31"/>
      <c r="J26" s="31"/>
      <c r="K26" s="31"/>
      <c r="L26" s="40"/>
    </row>
  </sheetData>
  <sheetProtection selectLockedCells="1" selectUnlockedCells="1"/>
  <mergeCells count="1">
    <mergeCell ref="C2:L2"/>
  </mergeCells>
  <hyperlinks>
    <hyperlink ref="C5" location="'User Profile'!A1" display="Hybrid applications"/>
  </hyperlinks>
  <pageMargins left="0.75" right="0.75" top="1" bottom="1" header="0.51180555555555551" footer="0.51180555555555551"/>
  <pageSetup scale="77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3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defaultRowHeight="13.2"/>
  <cols>
    <col min="1" max="1" width="4.77734375" customWidth="1"/>
    <col min="2" max="2" width="29.77734375" customWidth="1"/>
    <col min="3" max="3" width="21" customWidth="1"/>
    <col min="4" max="5" width="37.6640625" customWidth="1"/>
    <col min="6" max="6" width="10.44140625" style="1" customWidth="1"/>
    <col min="9" max="9" width="14" bestFit="1" customWidth="1"/>
  </cols>
  <sheetData>
    <row r="1" spans="1:9" s="1" customFormat="1" ht="12.75" customHeight="1">
      <c r="A1" s="67" t="s">
        <v>35</v>
      </c>
      <c r="B1" s="67" t="s">
        <v>36</v>
      </c>
      <c r="C1" s="67"/>
      <c r="D1" s="68" t="str">
        <f>"Pass: "&amp;COUNTIF($G$1:$G$953,"Pass")</f>
        <v>Pass: 3</v>
      </c>
      <c r="E1" s="78" t="str">
        <f>"Untested: "&amp;COUNTIF($G$1:$G$953,"Untest")</f>
        <v>Untested: 1</v>
      </c>
      <c r="F1" s="79"/>
      <c r="G1" s="80"/>
      <c r="H1" s="81"/>
      <c r="I1" s="81"/>
    </row>
    <row r="2" spans="1:9" s="1" customFormat="1" ht="30.6">
      <c r="A2" s="69" t="s">
        <v>27</v>
      </c>
      <c r="B2" s="70" t="s">
        <v>76</v>
      </c>
      <c r="C2" s="70"/>
      <c r="D2" s="68" t="str">
        <f>"Fail: "&amp;COUNTIF($G$1:$G$953,"Fail")</f>
        <v>Fail: 16</v>
      </c>
      <c r="E2" s="78" t="str">
        <f>"N/A: "&amp;COUNTIF($G$1:$G$953,"N/A")</f>
        <v>N/A: 0</v>
      </c>
      <c r="F2" s="79"/>
      <c r="G2" s="80"/>
      <c r="H2" s="81"/>
      <c r="I2" s="81"/>
    </row>
    <row r="3" spans="1:9" s="1" customFormat="1" ht="20.399999999999999">
      <c r="A3" s="69" t="s">
        <v>28</v>
      </c>
      <c r="B3" s="69" t="s">
        <v>52</v>
      </c>
      <c r="C3" s="69"/>
      <c r="D3" s="68" t="str">
        <f>"Percent Complete: "&amp;ROUND((COUNTIF($G$5:$G$953,"Pass")*100)/((COUNTA($A$5:$A$953)*5)-COUNTIF($G$5:$G$1018,"N/A")),2)&amp;"%"</f>
        <v>Percent Complete: 3%</v>
      </c>
      <c r="E3" s="82" t="str">
        <f>"Number of cases: "&amp;(COUNTA($A$5:$A$953))</f>
        <v>Number of cases: 20</v>
      </c>
      <c r="F3" s="83"/>
      <c r="G3" s="80"/>
      <c r="H3" s="81"/>
      <c r="I3" s="81"/>
    </row>
    <row r="4" spans="1:9" s="1" customFormat="1" ht="40.799999999999997">
      <c r="A4" s="41" t="s">
        <v>29</v>
      </c>
      <c r="B4" s="41" t="s">
        <v>30</v>
      </c>
      <c r="C4" s="41" t="s">
        <v>38</v>
      </c>
      <c r="D4" s="41" t="s">
        <v>31</v>
      </c>
      <c r="E4" s="41" t="s">
        <v>32</v>
      </c>
      <c r="F4" s="60" t="s">
        <v>46</v>
      </c>
      <c r="G4" s="41" t="s">
        <v>49</v>
      </c>
      <c r="H4" s="41" t="s">
        <v>33</v>
      </c>
      <c r="I4" s="41" t="s">
        <v>34</v>
      </c>
    </row>
    <row r="5" spans="1:9" s="1" customFormat="1" ht="52.2" customHeight="1">
      <c r="A5" s="71">
        <v>1</v>
      </c>
      <c r="B5" s="71" t="s">
        <v>51</v>
      </c>
      <c r="C5" s="72" t="s">
        <v>123</v>
      </c>
      <c r="D5" s="71" t="s">
        <v>124</v>
      </c>
      <c r="E5" s="71" t="s">
        <v>57</v>
      </c>
      <c r="F5" s="71"/>
      <c r="G5" s="73" t="s">
        <v>20</v>
      </c>
      <c r="H5" s="74" t="s">
        <v>53</v>
      </c>
      <c r="I5" s="73"/>
    </row>
    <row r="6" spans="1:9" s="1" customFormat="1" ht="10.199999999999999">
      <c r="A6" s="71"/>
      <c r="B6" s="71"/>
      <c r="C6" s="72" t="s">
        <v>112</v>
      </c>
      <c r="D6" s="71"/>
      <c r="E6" s="71"/>
      <c r="F6" s="71"/>
      <c r="G6" s="73"/>
      <c r="H6" s="74"/>
      <c r="I6" s="73"/>
    </row>
    <row r="7" spans="1:9" s="1" customFormat="1" ht="30.6">
      <c r="A7" s="71">
        <v>2</v>
      </c>
      <c r="B7" s="71" t="s">
        <v>113</v>
      </c>
      <c r="C7" s="72" t="s">
        <v>121</v>
      </c>
      <c r="D7" s="71" t="s">
        <v>54</v>
      </c>
      <c r="E7" s="71" t="s">
        <v>59</v>
      </c>
      <c r="F7" s="71" t="s">
        <v>125</v>
      </c>
      <c r="G7" s="73" t="s">
        <v>21</v>
      </c>
      <c r="H7" s="74" t="s">
        <v>53</v>
      </c>
      <c r="I7" s="73"/>
    </row>
    <row r="8" spans="1:9" s="1" customFormat="1" ht="30.6">
      <c r="A8" s="71">
        <v>3</v>
      </c>
      <c r="B8" s="71" t="s">
        <v>114</v>
      </c>
      <c r="C8" s="72" t="s">
        <v>121</v>
      </c>
      <c r="D8" s="71" t="s">
        <v>55</v>
      </c>
      <c r="E8" s="71" t="s">
        <v>60</v>
      </c>
      <c r="F8" s="71" t="s">
        <v>125</v>
      </c>
      <c r="G8" s="73" t="s">
        <v>21</v>
      </c>
      <c r="H8" s="74" t="s">
        <v>53</v>
      </c>
      <c r="I8" s="73"/>
    </row>
    <row r="9" spans="1:9" s="1" customFormat="1" ht="30.6">
      <c r="A9" s="71">
        <v>4</v>
      </c>
      <c r="B9" s="71" t="s">
        <v>62</v>
      </c>
      <c r="C9" s="72" t="s">
        <v>122</v>
      </c>
      <c r="D9" s="71" t="s">
        <v>115</v>
      </c>
      <c r="E9" s="71" t="s">
        <v>60</v>
      </c>
      <c r="F9" s="71" t="s">
        <v>125</v>
      </c>
      <c r="G9" s="73" t="s">
        <v>21</v>
      </c>
      <c r="H9" s="74" t="s">
        <v>53</v>
      </c>
      <c r="I9" s="73"/>
    </row>
    <row r="10" spans="1:9" s="1" customFormat="1" ht="30.6">
      <c r="A10" s="71">
        <v>5</v>
      </c>
      <c r="B10" s="71" t="s">
        <v>116</v>
      </c>
      <c r="C10" s="72" t="s">
        <v>122</v>
      </c>
      <c r="D10" s="71" t="s">
        <v>56</v>
      </c>
      <c r="E10" s="71" t="s">
        <v>58</v>
      </c>
      <c r="F10" s="71" t="s">
        <v>125</v>
      </c>
      <c r="G10" s="73" t="s">
        <v>21</v>
      </c>
      <c r="H10" s="74" t="s">
        <v>53</v>
      </c>
      <c r="I10" s="73"/>
    </row>
    <row r="11" spans="1:9" s="1" customFormat="1" ht="30.6">
      <c r="A11" s="71">
        <v>6</v>
      </c>
      <c r="B11" s="71" t="s">
        <v>61</v>
      </c>
      <c r="C11" s="72" t="s">
        <v>122</v>
      </c>
      <c r="D11" s="71" t="s">
        <v>63</v>
      </c>
      <c r="E11" s="71" t="s">
        <v>69</v>
      </c>
      <c r="F11" s="71" t="s">
        <v>125</v>
      </c>
      <c r="G11" s="73" t="s">
        <v>21</v>
      </c>
      <c r="H11" s="74" t="s">
        <v>53</v>
      </c>
      <c r="I11" s="73"/>
    </row>
    <row r="12" spans="1:9" s="1" customFormat="1" ht="40.799999999999997">
      <c r="A12" s="71">
        <v>7</v>
      </c>
      <c r="B12" s="71" t="s">
        <v>117</v>
      </c>
      <c r="C12" s="72" t="s">
        <v>122</v>
      </c>
      <c r="D12" s="71" t="s">
        <v>65</v>
      </c>
      <c r="E12" s="71" t="s">
        <v>69</v>
      </c>
      <c r="F12" s="71" t="s">
        <v>125</v>
      </c>
      <c r="G12" s="73" t="s">
        <v>21</v>
      </c>
      <c r="H12" s="74" t="s">
        <v>53</v>
      </c>
      <c r="I12" s="73"/>
    </row>
    <row r="13" spans="1:9" s="1" customFormat="1" ht="91.8">
      <c r="A13" s="71">
        <v>8</v>
      </c>
      <c r="B13" s="71" t="s">
        <v>118</v>
      </c>
      <c r="C13" s="72" t="s">
        <v>122</v>
      </c>
      <c r="D13" s="71" t="s">
        <v>64</v>
      </c>
      <c r="E13" s="71" t="s">
        <v>70</v>
      </c>
      <c r="F13" s="71" t="s">
        <v>125</v>
      </c>
      <c r="G13" s="73" t="s">
        <v>21</v>
      </c>
      <c r="H13" s="74" t="s">
        <v>53</v>
      </c>
      <c r="I13" s="73"/>
    </row>
    <row r="14" spans="1:9" s="1" customFormat="1" ht="40.799999999999997">
      <c r="A14" s="71">
        <v>9</v>
      </c>
      <c r="B14" s="71" t="s">
        <v>119</v>
      </c>
      <c r="C14" s="72" t="s">
        <v>122</v>
      </c>
      <c r="D14" s="71" t="s">
        <v>66</v>
      </c>
      <c r="E14" s="71" t="s">
        <v>71</v>
      </c>
      <c r="F14" s="71" t="s">
        <v>125</v>
      </c>
      <c r="G14" s="73" t="s">
        <v>21</v>
      </c>
      <c r="H14" s="74" t="s">
        <v>53</v>
      </c>
      <c r="I14" s="73"/>
    </row>
    <row r="15" spans="1:9" s="1" customFormat="1" ht="30.6">
      <c r="A15" s="71">
        <v>10</v>
      </c>
      <c r="B15" s="71" t="s">
        <v>67</v>
      </c>
      <c r="C15" s="72" t="s">
        <v>122</v>
      </c>
      <c r="D15" s="71" t="s">
        <v>68</v>
      </c>
      <c r="E15" s="71" t="s">
        <v>72</v>
      </c>
      <c r="F15" s="71" t="s">
        <v>125</v>
      </c>
      <c r="G15" s="73" t="s">
        <v>21</v>
      </c>
      <c r="H15" s="74" t="s">
        <v>53</v>
      </c>
      <c r="I15" s="73"/>
    </row>
    <row r="16" spans="1:9" s="1" customFormat="1" ht="30.6">
      <c r="A16" s="77">
        <v>11</v>
      </c>
      <c r="B16" s="71" t="s">
        <v>73</v>
      </c>
      <c r="C16" s="72" t="s">
        <v>122</v>
      </c>
      <c r="D16" s="71" t="s">
        <v>74</v>
      </c>
      <c r="E16" s="71" t="s">
        <v>75</v>
      </c>
      <c r="F16" s="71" t="s">
        <v>125</v>
      </c>
      <c r="G16" s="73" t="s">
        <v>21</v>
      </c>
      <c r="H16" s="76" t="s">
        <v>53</v>
      </c>
      <c r="I16" s="73"/>
    </row>
    <row r="17" spans="1:9" s="1" customFormat="1" ht="40.799999999999997">
      <c r="A17" s="77">
        <v>12</v>
      </c>
      <c r="B17" s="71" t="s">
        <v>120</v>
      </c>
      <c r="C17" s="72" t="s">
        <v>122</v>
      </c>
      <c r="D17" s="71" t="s">
        <v>89</v>
      </c>
      <c r="E17" s="71" t="s">
        <v>90</v>
      </c>
      <c r="F17" s="71" t="s">
        <v>125</v>
      </c>
      <c r="G17" s="73" t="s">
        <v>21</v>
      </c>
      <c r="H17" s="76" t="s">
        <v>53</v>
      </c>
      <c r="I17" s="73"/>
    </row>
    <row r="18" spans="1:9" s="1" customFormat="1" ht="30.6">
      <c r="A18" s="77">
        <v>13</v>
      </c>
      <c r="B18" s="71" t="s">
        <v>91</v>
      </c>
      <c r="C18" s="72" t="s">
        <v>122</v>
      </c>
      <c r="D18" s="71" t="s">
        <v>96</v>
      </c>
      <c r="E18" s="71" t="s">
        <v>94</v>
      </c>
      <c r="F18" s="71" t="s">
        <v>125</v>
      </c>
      <c r="G18" s="73" t="s">
        <v>21</v>
      </c>
      <c r="H18" s="76" t="s">
        <v>53</v>
      </c>
      <c r="I18" s="73"/>
    </row>
    <row r="19" spans="1:9" s="1" customFormat="1" ht="30.6">
      <c r="A19" s="77">
        <v>14</v>
      </c>
      <c r="B19" s="71" t="s">
        <v>95</v>
      </c>
      <c r="C19" s="72" t="s">
        <v>122</v>
      </c>
      <c r="D19" s="71" t="s">
        <v>74</v>
      </c>
      <c r="E19" s="71" t="s">
        <v>75</v>
      </c>
      <c r="F19" s="71" t="s">
        <v>125</v>
      </c>
      <c r="G19" s="73" t="s">
        <v>21</v>
      </c>
      <c r="H19" s="76" t="s">
        <v>53</v>
      </c>
      <c r="I19" s="73"/>
    </row>
    <row r="20" spans="1:9" ht="30.6">
      <c r="A20" s="77">
        <v>15</v>
      </c>
      <c r="B20" s="71" t="s">
        <v>92</v>
      </c>
      <c r="C20" s="72" t="s">
        <v>122</v>
      </c>
      <c r="D20" s="71" t="s">
        <v>93</v>
      </c>
      <c r="E20" s="71" t="s">
        <v>94</v>
      </c>
      <c r="F20" s="71" t="s">
        <v>125</v>
      </c>
      <c r="G20" s="73" t="s">
        <v>21</v>
      </c>
      <c r="H20" s="76" t="s">
        <v>53</v>
      </c>
      <c r="I20" s="80"/>
    </row>
    <row r="21" spans="1:9" ht="30.6">
      <c r="A21" s="77">
        <v>16</v>
      </c>
      <c r="B21" s="71" t="s">
        <v>97</v>
      </c>
      <c r="C21" s="72" t="s">
        <v>122</v>
      </c>
      <c r="D21" s="71" t="s">
        <v>98</v>
      </c>
      <c r="E21" s="71" t="s">
        <v>94</v>
      </c>
      <c r="F21" s="71" t="s">
        <v>125</v>
      </c>
      <c r="G21" s="73" t="s">
        <v>21</v>
      </c>
      <c r="H21" s="76" t="s">
        <v>53</v>
      </c>
      <c r="I21" s="80"/>
    </row>
    <row r="22" spans="1:9" ht="30.6">
      <c r="A22" s="77">
        <v>17</v>
      </c>
      <c r="B22" s="71" t="s">
        <v>99</v>
      </c>
      <c r="C22" s="72" t="s">
        <v>122</v>
      </c>
      <c r="D22" s="71" t="s">
        <v>100</v>
      </c>
      <c r="E22" s="71" t="s">
        <v>101</v>
      </c>
      <c r="F22" s="71" t="s">
        <v>125</v>
      </c>
      <c r="G22" s="73" t="s">
        <v>21</v>
      </c>
      <c r="H22" s="76" t="s">
        <v>53</v>
      </c>
      <c r="I22" s="80"/>
    </row>
    <row r="23" spans="1:9" ht="30.6">
      <c r="A23" s="77">
        <v>18</v>
      </c>
      <c r="B23" s="71" t="s">
        <v>109</v>
      </c>
      <c r="C23" s="72" t="s">
        <v>122</v>
      </c>
      <c r="D23" s="71" t="s">
        <v>102</v>
      </c>
      <c r="E23" s="71" t="s">
        <v>103</v>
      </c>
      <c r="F23" s="71"/>
      <c r="G23" s="73" t="s">
        <v>20</v>
      </c>
      <c r="H23" s="76" t="s">
        <v>53</v>
      </c>
      <c r="I23" s="80"/>
    </row>
    <row r="24" spans="1:9" ht="30.6">
      <c r="A24" s="77">
        <v>19</v>
      </c>
      <c r="B24" s="71" t="s">
        <v>104</v>
      </c>
      <c r="C24" s="72" t="s">
        <v>122</v>
      </c>
      <c r="D24" s="71" t="s">
        <v>105</v>
      </c>
      <c r="E24" s="71" t="s">
        <v>106</v>
      </c>
      <c r="F24" s="71"/>
      <c r="G24" s="73" t="s">
        <v>39</v>
      </c>
      <c r="H24" s="76" t="s">
        <v>53</v>
      </c>
      <c r="I24" s="80"/>
    </row>
    <row r="25" spans="1:9" ht="30.6">
      <c r="A25" s="77">
        <v>20</v>
      </c>
      <c r="B25" s="71" t="s">
        <v>108</v>
      </c>
      <c r="C25" s="72" t="s">
        <v>122</v>
      </c>
      <c r="D25" s="71" t="s">
        <v>107</v>
      </c>
      <c r="E25" s="71" t="s">
        <v>110</v>
      </c>
      <c r="F25" s="71" t="s">
        <v>125</v>
      </c>
      <c r="G25" s="73" t="s">
        <v>20</v>
      </c>
      <c r="H25" s="75" t="s">
        <v>53</v>
      </c>
      <c r="I25" s="80"/>
    </row>
    <row r="26" spans="1:9">
      <c r="F26" s="42"/>
    </row>
    <row r="27" spans="1:9">
      <c r="F27" s="42"/>
    </row>
    <row r="28" spans="1:9">
      <c r="F28" s="42"/>
    </row>
    <row r="29" spans="1:9">
      <c r="F29" s="42"/>
    </row>
    <row r="30" spans="1:9">
      <c r="F30" s="42"/>
    </row>
    <row r="31" spans="1:9">
      <c r="F31" s="42"/>
    </row>
  </sheetData>
  <dataValidations count="1">
    <dataValidation type="list" operator="equal" allowBlank="1" sqref="G5:G25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Test report</vt:lpstr>
      <vt:lpstr>User Profile</vt:lpstr>
      <vt:lpstr>'Test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v1.1</dc:subject>
  <dc:creator>Anh Pham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Admin</cp:lastModifiedBy>
  <cp:revision>53</cp:revision>
  <cp:lastPrinted>2011-08-16T02:31:25Z</cp:lastPrinted>
  <dcterms:created xsi:type="dcterms:W3CDTF">2010-11-08T07:29:48Z</dcterms:created>
  <dcterms:modified xsi:type="dcterms:W3CDTF">2024-03-26T05:53:05Z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umber Of Viewer">
    <vt:lpwstr>0</vt:lpwstr>
  </property>
</Properties>
</file>